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F9285867-3CC3-47A8-A00C-A0B634A47716}" xr6:coauthVersionLast="47" xr6:coauthVersionMax="47" xr10:uidLastSave="{00000000-0000-0000-0000-000000000000}"/>
  <bookViews>
    <workbookView xWindow="14910" yWindow="135" windowWidth="13710" windowHeight="15390" tabRatio="858" xr2:uid="{E55B7035-C888-4671-8022-880F1166DD9B}"/>
  </bookViews>
  <sheets>
    <sheet name="添付書類一覧" sheetId="214" r:id="rId1"/>
    <sheet name="別紙3－2" sheetId="235" r:id="rId2"/>
    <sheet name="別紙１ｰ３" sheetId="228" r:id="rId3"/>
    <sheet name="備考（1－3）" sheetId="229" r:id="rId4"/>
    <sheet name="別紙5-2" sheetId="226" r:id="rId5"/>
    <sheet name="記入方法" sheetId="222" r:id="rId6"/>
    <sheet name="勤務形態一覧表" sheetId="220" r:id="rId7"/>
    <sheet name="【記載例】" sheetId="217" r:id="rId8"/>
    <sheet name="シフト記号表（勤務時間帯）" sheetId="221" r:id="rId9"/>
    <sheet name="【記載例】シフト記号表（勤務時間帯）" sheetId="218" r:id="rId10"/>
    <sheet name="勤務形態一覧表(50人)" sheetId="219" r:id="rId11"/>
    <sheet name="プルダウン・リスト" sheetId="223" r:id="rId12"/>
    <sheet name="別紙44" sheetId="230" r:id="rId13"/>
    <sheet name="別紙28" sheetId="231" r:id="rId14"/>
    <sheet name="別紙14－5" sheetId="232" r:id="rId15"/>
    <sheet name="参考様式" sheetId="225" r:id="rId16"/>
    <sheet name="別紙7" sheetId="233" r:id="rId17"/>
    <sheet name="別紙7－2" sheetId="234" r:id="rId18"/>
    <sheet name="別紙●24" sheetId="66" state="hidden" r:id="rId19"/>
  </sheets>
  <externalReferences>
    <externalReference r:id="rId20"/>
    <externalReference r:id="rId21"/>
    <externalReference r:id="rId22"/>
    <externalReference r:id="rId23"/>
    <externalReference r:id="rId24"/>
  </externalReferences>
  <definedNames>
    <definedName name="【記載例】シフト記号" localSheetId="8">'シフト記号表（勤務時間帯）'!$C$6:$C$47</definedName>
    <definedName name="【記載例】シフト記号" localSheetId="4">'[1]【記載例】シフト記号表（勤務時間帯）'!$C$6:$C$35</definedName>
    <definedName name="【記載例】シフト記号">'【記載例】シフト記号表（勤務時間帯）'!$C$6:$C$47</definedName>
    <definedName name="【記載例】シフト記号表">'[2]【記載例】シフト記号表（勤務時間帯）'!$C$6:$C$47</definedName>
    <definedName name="ｋ">#N/A</definedName>
    <definedName name="_xlnm.Print_Area" localSheetId="7">【記載例】!$A$1:$BI$76</definedName>
    <definedName name="_xlnm.Print_Area" localSheetId="9">'【記載例】シフト記号表（勤務時間帯）'!$B$1:$AB$52</definedName>
    <definedName name="_xlnm.Print_Area" localSheetId="8">'シフト記号表（勤務時間帯）'!$B$1:$AB$52</definedName>
    <definedName name="_xlnm.Print_Area" localSheetId="5">記入方法!$B$1:$Q$81</definedName>
    <definedName name="_xlnm.Print_Area" localSheetId="6">勤務形態一覧表!$A$1:$BI$76</definedName>
    <definedName name="_xlnm.Print_Area" localSheetId="10">'勤務形態一覧表(50人)'!$A$1:$BI$178</definedName>
    <definedName name="_xlnm.Print_Area" localSheetId="15">参考様式!$A$1:$AJ$39</definedName>
    <definedName name="_xlnm.Print_Area" localSheetId="0">添付書類一覧!$A$1:$B$27</definedName>
    <definedName name="_xlnm.Print_Area" localSheetId="3">'備考（1－3）'!$A$1:$L$45</definedName>
    <definedName name="_xlnm.Print_Area" localSheetId="18">別紙●24!$A$1:$AM$77</definedName>
    <definedName name="_xlnm.Print_Area" localSheetId="2">別紙１ｰ３!$A$1:$AF$104</definedName>
    <definedName name="_xlnm.Print_Area" localSheetId="14">'別紙14－5'!$A$1:$AD$60</definedName>
    <definedName name="_xlnm.Print_Area" localSheetId="13">別紙28!$A$1:$AA$74</definedName>
    <definedName name="_xlnm.Print_Area" localSheetId="1">'別紙3－2'!$A$1:$AK$77</definedName>
    <definedName name="_xlnm.Print_Area" localSheetId="12">別紙44!$A$1:$AF$54</definedName>
    <definedName name="_xlnm.Print_Area" localSheetId="4">'別紙5-2'!$A$1:$AF$59</definedName>
    <definedName name="_xlnm.Print_Area" localSheetId="16">別紙7!$A$1:$AI$61</definedName>
    <definedName name="_xlnm.Print_Area" localSheetId="17">'別紙7－2'!$A$1:$S$85</definedName>
    <definedName name="_xlnm.Print_Titles" localSheetId="6">勤務形態一覧表!$1:$20</definedName>
    <definedName name="_xlnm.Print_Titles" localSheetId="10">'勤務形態一覧表(50人)'!$1:$20</definedName>
    <definedName name="Z_918D9391_3166_42FD_8CCC_73DDA136E9AD_.wvu.PrintArea" localSheetId="0" hidden="1">添付書類一覧!$A$4:$B$27</definedName>
    <definedName name="サービス種別">[3]サービス種類一覧!$B$4:$B$20</definedName>
    <definedName name="サービス種類">[4]サービス種類一覧!$C$4:$C$20</definedName>
    <definedName name="サービス名">#N/A</definedName>
    <definedName name="サービス名称">#N/A</definedName>
    <definedName name="シフト記号表" localSheetId="4">[2]シフト記号表!$C$6:$C$47</definedName>
    <definedName name="シフト記号表">'シフト記号表（勤務時間帯）'!$C$6:$C$47</definedName>
    <definedName name="だだ">#N/A</definedName>
    <definedName name="っっｋ">#N/A</definedName>
    <definedName name="っっっっｌ">#N/A</definedName>
    <definedName name="介護支援専門員">プルダウン・リスト!$E$15:$E$23</definedName>
    <definedName name="介護従業者">プルダウン・リスト!$D$15:$D$23</definedName>
    <definedName name="確認">#N/A</definedName>
    <definedName name="管理者">プルダウン・リスト!$C$15:$C$23</definedName>
    <definedName name="計画作成担当者">プルダウン・リスト!$F$15:$F$23</definedName>
    <definedName name="種類">[5]サービス種類一覧!$A$4:$A$20</definedName>
    <definedName name="職種" localSheetId="4">[2]プルダウン・リスト!$C$17:$L$17</definedName>
    <definedName name="職種">プルダウン・リスト!$C$14:$L$14</definedName>
  </definedNames>
  <calcPr calcId="181029"/>
</workbook>
</file>

<file path=xl/calcChain.xml><?xml version="1.0" encoding="utf-8"?>
<calcChain xmlns="http://schemas.openxmlformats.org/spreadsheetml/2006/main">
  <c r="E51" i="234" l="1"/>
  <c r="P50" i="234"/>
  <c r="M50" i="234"/>
  <c r="E50" i="234"/>
  <c r="E49" i="234"/>
  <c r="P48" i="234"/>
  <c r="M48" i="234"/>
  <c r="E48" i="234"/>
  <c r="E47" i="234"/>
  <c r="P46" i="234"/>
  <c r="P53" i="234" s="1"/>
  <c r="P54" i="234" s="1"/>
  <c r="M46" i="234"/>
  <c r="M53" i="234" s="1"/>
  <c r="M54" i="234" s="1"/>
  <c r="P55" i="234" s="1"/>
  <c r="E46" i="234"/>
  <c r="P45" i="234"/>
  <c r="M45" i="234"/>
  <c r="E37" i="234"/>
  <c r="P36" i="234"/>
  <c r="M36" i="234"/>
  <c r="E36" i="234"/>
  <c r="E35" i="234"/>
  <c r="P34" i="234"/>
  <c r="M34" i="234"/>
  <c r="E34" i="234"/>
  <c r="E33" i="234"/>
  <c r="P32" i="234"/>
  <c r="M32" i="234"/>
  <c r="E32" i="234"/>
  <c r="E31" i="234"/>
  <c r="P30" i="234"/>
  <c r="M30" i="234"/>
  <c r="E30" i="234"/>
  <c r="E29" i="234"/>
  <c r="P28" i="234"/>
  <c r="M28" i="234"/>
  <c r="E28" i="234"/>
  <c r="E27" i="234"/>
  <c r="P26" i="234"/>
  <c r="M26" i="234"/>
  <c r="E26" i="234"/>
  <c r="E25" i="234"/>
  <c r="P24" i="234"/>
  <c r="M24" i="234"/>
  <c r="E24" i="234"/>
  <c r="E23" i="234"/>
  <c r="P22" i="234"/>
  <c r="M22" i="234"/>
  <c r="E22" i="234"/>
  <c r="E21" i="234"/>
  <c r="P20" i="234"/>
  <c r="M20" i="234"/>
  <c r="E20" i="234"/>
  <c r="E19" i="234"/>
  <c r="P18" i="234"/>
  <c r="M18" i="234"/>
  <c r="E18" i="234"/>
  <c r="E17" i="234"/>
  <c r="P16" i="234"/>
  <c r="P39" i="234" s="1"/>
  <c r="P40" i="234" s="1"/>
  <c r="M16" i="234"/>
  <c r="M39" i="234" s="1"/>
  <c r="M40" i="234" s="1"/>
  <c r="P41" i="234" s="1"/>
  <c r="E16" i="234"/>
  <c r="P15" i="234"/>
  <c r="M15" i="234"/>
  <c r="J55" i="234" l="1"/>
  <c r="J41" i="234"/>
  <c r="Z33" i="225" l="1"/>
  <c r="X33" i="225"/>
  <c r="V33" i="225"/>
  <c r="T33" i="225"/>
  <c r="R33" i="225"/>
  <c r="P33" i="225"/>
  <c r="N33" i="225"/>
  <c r="L33" i="225"/>
  <c r="J33" i="225"/>
  <c r="H33" i="225"/>
  <c r="F33" i="225"/>
  <c r="Z32" i="225"/>
  <c r="X32" i="225"/>
  <c r="V32" i="225"/>
  <c r="T32" i="225"/>
  <c r="R32" i="225"/>
  <c r="P32" i="225"/>
  <c r="N32" i="225"/>
  <c r="L32" i="225"/>
  <c r="J32" i="225"/>
  <c r="H32" i="225"/>
  <c r="F32" i="225"/>
  <c r="AB32" i="225" s="1"/>
  <c r="AB33" i="225" l="1"/>
  <c r="T47" i="221"/>
  <c r="R47" i="221"/>
  <c r="D47" i="221"/>
  <c r="T46" i="221"/>
  <c r="R46" i="221"/>
  <c r="X46" i="221" s="1"/>
  <c r="Z46" i="221" s="1"/>
  <c r="P46" i="221"/>
  <c r="N46" i="221"/>
  <c r="L46" i="221"/>
  <c r="T45" i="221"/>
  <c r="R45" i="221"/>
  <c r="X45" i="221" s="1"/>
  <c r="P45" i="221"/>
  <c r="N45" i="221"/>
  <c r="L45" i="221"/>
  <c r="L47" i="221" s="1"/>
  <c r="T44" i="221"/>
  <c r="R44" i="221"/>
  <c r="D44" i="221"/>
  <c r="T43" i="221"/>
  <c r="R43" i="221"/>
  <c r="X43" i="221" s="1"/>
  <c r="P43" i="221"/>
  <c r="N43" i="221"/>
  <c r="L43" i="221"/>
  <c r="T42" i="221"/>
  <c r="R42" i="221"/>
  <c r="X42" i="221" s="1"/>
  <c r="X44" i="221" s="1"/>
  <c r="P42" i="221"/>
  <c r="N42" i="221"/>
  <c r="L42" i="221"/>
  <c r="T41" i="221"/>
  <c r="R41" i="221"/>
  <c r="D41" i="221"/>
  <c r="T40" i="221"/>
  <c r="R40" i="221"/>
  <c r="X40" i="221" s="1"/>
  <c r="Z40" i="221" s="1"/>
  <c r="P40" i="221"/>
  <c r="N40" i="221"/>
  <c r="L40" i="221"/>
  <c r="T39" i="221"/>
  <c r="R39" i="221"/>
  <c r="X39" i="221" s="1"/>
  <c r="P39" i="221"/>
  <c r="N39" i="221"/>
  <c r="L39" i="221"/>
  <c r="L41" i="221" s="1"/>
  <c r="D38" i="221"/>
  <c r="D37" i="221"/>
  <c r="D36" i="221"/>
  <c r="D35" i="221"/>
  <c r="D34" i="221"/>
  <c r="D33" i="221"/>
  <c r="D32" i="221"/>
  <c r="D31" i="221"/>
  <c r="D30" i="221"/>
  <c r="D29" i="221"/>
  <c r="D28" i="221"/>
  <c r="D27" i="221"/>
  <c r="D26" i="221"/>
  <c r="D25" i="221"/>
  <c r="D24" i="221"/>
  <c r="D23" i="221"/>
  <c r="T22" i="221"/>
  <c r="R22" i="221"/>
  <c r="X22" i="221" s="1"/>
  <c r="Z22" i="221" s="1"/>
  <c r="P22" i="221"/>
  <c r="N22" i="221"/>
  <c r="L22" i="221"/>
  <c r="D22" i="221"/>
  <c r="T21" i="221"/>
  <c r="R21" i="221"/>
  <c r="X21" i="221" s="1"/>
  <c r="Z21" i="221" s="1"/>
  <c r="P21" i="221"/>
  <c r="N21" i="221"/>
  <c r="L21" i="221"/>
  <c r="D21" i="221"/>
  <c r="T20" i="221"/>
  <c r="R20" i="221"/>
  <c r="X20" i="221" s="1"/>
  <c r="Z20" i="221" s="1"/>
  <c r="P20" i="221"/>
  <c r="N20" i="221"/>
  <c r="L20" i="221"/>
  <c r="D20" i="221"/>
  <c r="T19" i="221"/>
  <c r="R19" i="221"/>
  <c r="X19" i="221" s="1"/>
  <c r="Z19" i="221" s="1"/>
  <c r="P19" i="221"/>
  <c r="N19" i="221"/>
  <c r="L19" i="221"/>
  <c r="D19" i="221"/>
  <c r="T18" i="221"/>
  <c r="R18" i="221"/>
  <c r="X18" i="221" s="1"/>
  <c r="Z18" i="221" s="1"/>
  <c r="P18" i="221"/>
  <c r="N18" i="221"/>
  <c r="L18" i="221"/>
  <c r="D18" i="221"/>
  <c r="T17" i="221"/>
  <c r="R17" i="221"/>
  <c r="X17" i="221" s="1"/>
  <c r="Z17" i="221" s="1"/>
  <c r="P17" i="221"/>
  <c r="N17" i="221"/>
  <c r="L17" i="221"/>
  <c r="D17" i="221"/>
  <c r="T16" i="221"/>
  <c r="R16" i="221"/>
  <c r="X16" i="221" s="1"/>
  <c r="Z16" i="221" s="1"/>
  <c r="P16" i="221"/>
  <c r="N16" i="221"/>
  <c r="L16" i="221"/>
  <c r="D16" i="221"/>
  <c r="T15" i="221"/>
  <c r="R15" i="221"/>
  <c r="X15" i="221" s="1"/>
  <c r="Z15" i="221" s="1"/>
  <c r="P15" i="221"/>
  <c r="N15" i="221"/>
  <c r="L15" i="221"/>
  <c r="D15" i="221"/>
  <c r="T14" i="221"/>
  <c r="R14" i="221"/>
  <c r="X14" i="221" s="1"/>
  <c r="Z14" i="221" s="1"/>
  <c r="P14" i="221"/>
  <c r="N14" i="221"/>
  <c r="L14" i="221"/>
  <c r="D14" i="221"/>
  <c r="T13" i="221"/>
  <c r="R13" i="221"/>
  <c r="X13" i="221" s="1"/>
  <c r="Z13" i="221" s="1"/>
  <c r="P13" i="221"/>
  <c r="N13" i="221"/>
  <c r="L13" i="221"/>
  <c r="D13" i="221"/>
  <c r="T12" i="221"/>
  <c r="R12" i="221"/>
  <c r="X12" i="221" s="1"/>
  <c r="Z12" i="221" s="1"/>
  <c r="P12" i="221"/>
  <c r="N12" i="221"/>
  <c r="L12" i="221"/>
  <c r="D12" i="221"/>
  <c r="T11" i="221"/>
  <c r="R11" i="221"/>
  <c r="X11" i="221" s="1"/>
  <c r="Z11" i="221" s="1"/>
  <c r="P11" i="221"/>
  <c r="N11" i="221"/>
  <c r="L11" i="221"/>
  <c r="D11" i="221"/>
  <c r="T10" i="221"/>
  <c r="R10" i="221"/>
  <c r="X10" i="221" s="1"/>
  <c r="Z10" i="221" s="1"/>
  <c r="P10" i="221"/>
  <c r="N10" i="221"/>
  <c r="L10" i="221"/>
  <c r="D10" i="221"/>
  <c r="T9" i="221"/>
  <c r="R9" i="221"/>
  <c r="X9" i="221" s="1"/>
  <c r="Z9" i="221" s="1"/>
  <c r="P9" i="221"/>
  <c r="N9" i="221"/>
  <c r="L9" i="221"/>
  <c r="D9" i="221"/>
  <c r="T8" i="221"/>
  <c r="R8" i="221"/>
  <c r="X8" i="221" s="1"/>
  <c r="Z8" i="221" s="1"/>
  <c r="P8" i="221"/>
  <c r="N8" i="221"/>
  <c r="L8" i="221"/>
  <c r="D8" i="221"/>
  <c r="T7" i="221"/>
  <c r="R7" i="221"/>
  <c r="X7" i="221" s="1"/>
  <c r="Z7" i="221" s="1"/>
  <c r="P7" i="221"/>
  <c r="N7" i="221"/>
  <c r="L7" i="221"/>
  <c r="D7" i="221"/>
  <c r="T6" i="221"/>
  <c r="R6" i="221"/>
  <c r="X6" i="221" s="1"/>
  <c r="Z6" i="221" s="1"/>
  <c r="L6" i="221"/>
  <c r="D6" i="221"/>
  <c r="AY68" i="220"/>
  <c r="AX68" i="220"/>
  <c r="AW68" i="220"/>
  <c r="AV68" i="220"/>
  <c r="AU68" i="220"/>
  <c r="AT68" i="220"/>
  <c r="AS68" i="220"/>
  <c r="AR68" i="220"/>
  <c r="AQ68" i="220"/>
  <c r="AP68" i="220"/>
  <c r="AO68" i="220"/>
  <c r="AN68" i="220"/>
  <c r="AM68" i="220"/>
  <c r="AL68" i="220"/>
  <c r="AK68" i="220"/>
  <c r="AJ68" i="220"/>
  <c r="AI68" i="220"/>
  <c r="AH68" i="220"/>
  <c r="AG68" i="220"/>
  <c r="AF68" i="220"/>
  <c r="AE68" i="220"/>
  <c r="AD68" i="220"/>
  <c r="AC68" i="220"/>
  <c r="AB68" i="220"/>
  <c r="AA68" i="220"/>
  <c r="Z68" i="220"/>
  <c r="Y68" i="220"/>
  <c r="X68" i="220"/>
  <c r="W68" i="220"/>
  <c r="V68" i="220"/>
  <c r="AZ68" i="220" s="1"/>
  <c r="BB68" i="220" s="1"/>
  <c r="U68" i="220"/>
  <c r="G68" i="220"/>
  <c r="AY67" i="220"/>
  <c r="AX67" i="220"/>
  <c r="AW67" i="220"/>
  <c r="AV67" i="220"/>
  <c r="AU67" i="220"/>
  <c r="AT67" i="220"/>
  <c r="AS67" i="220"/>
  <c r="AR67" i="220"/>
  <c r="AQ67" i="220"/>
  <c r="AP67" i="220"/>
  <c r="AO67" i="220"/>
  <c r="AN67" i="220"/>
  <c r="AM67" i="220"/>
  <c r="AL67" i="220"/>
  <c r="AK67" i="220"/>
  <c r="AJ67" i="220"/>
  <c r="AI67" i="220"/>
  <c r="AH67" i="220"/>
  <c r="AG67" i="220"/>
  <c r="AF67" i="220"/>
  <c r="AE67" i="220"/>
  <c r="AD67" i="220"/>
  <c r="AC67" i="220"/>
  <c r="AB67" i="220"/>
  <c r="AA67" i="220"/>
  <c r="Z67" i="220"/>
  <c r="Y67" i="220"/>
  <c r="X67" i="220"/>
  <c r="W67" i="220"/>
  <c r="V67" i="220"/>
  <c r="AZ67" i="220" s="1"/>
  <c r="BB67" i="220" s="1"/>
  <c r="U67" i="220"/>
  <c r="F67" i="220"/>
  <c r="AY65" i="220"/>
  <c r="AX65" i="220"/>
  <c r="AW65" i="220"/>
  <c r="AV65" i="220"/>
  <c r="AU65" i="220"/>
  <c r="AT65" i="220"/>
  <c r="AS65" i="220"/>
  <c r="AR65" i="220"/>
  <c r="AQ65" i="220"/>
  <c r="AP65" i="220"/>
  <c r="AO65" i="220"/>
  <c r="AN65" i="220"/>
  <c r="AM65" i="220"/>
  <c r="AL65" i="220"/>
  <c r="AK65" i="220"/>
  <c r="AJ65" i="220"/>
  <c r="AI65" i="220"/>
  <c r="AH65" i="220"/>
  <c r="AG65" i="220"/>
  <c r="AF65" i="220"/>
  <c r="AE65" i="220"/>
  <c r="AD65" i="220"/>
  <c r="AC65" i="220"/>
  <c r="AB65" i="220"/>
  <c r="AA65" i="220"/>
  <c r="Z65" i="220"/>
  <c r="Y65" i="220"/>
  <c r="X65" i="220"/>
  <c r="W65" i="220"/>
  <c r="V65" i="220"/>
  <c r="U65" i="220"/>
  <c r="G65" i="220"/>
  <c r="AY64" i="220"/>
  <c r="AX64" i="220"/>
  <c r="AW64" i="220"/>
  <c r="AV64" i="220"/>
  <c r="AU64" i="220"/>
  <c r="AT64" i="220"/>
  <c r="AS64" i="220"/>
  <c r="AR64" i="220"/>
  <c r="AQ64" i="220"/>
  <c r="AP64" i="220"/>
  <c r="AO64" i="220"/>
  <c r="AN64" i="220"/>
  <c r="AM64" i="220"/>
  <c r="AL64" i="220"/>
  <c r="AK64" i="220"/>
  <c r="AJ64" i="220"/>
  <c r="AI64" i="220"/>
  <c r="AH64" i="220"/>
  <c r="AG64" i="220"/>
  <c r="AF64" i="220"/>
  <c r="AE64" i="220"/>
  <c r="AD64" i="220"/>
  <c r="AC64" i="220"/>
  <c r="AB64" i="220"/>
  <c r="AA64" i="220"/>
  <c r="Z64" i="220"/>
  <c r="Y64" i="220"/>
  <c r="X64" i="220"/>
  <c r="W64" i="220"/>
  <c r="V64" i="220"/>
  <c r="U64" i="220"/>
  <c r="F64" i="220"/>
  <c r="AY62" i="220"/>
  <c r="AX62" i="220"/>
  <c r="AW62" i="220"/>
  <c r="AV62" i="220"/>
  <c r="AU62" i="220"/>
  <c r="AT62" i="220"/>
  <c r="AS62" i="220"/>
  <c r="AR62" i="220"/>
  <c r="AQ62" i="220"/>
  <c r="AP62" i="220"/>
  <c r="AO62" i="220"/>
  <c r="AN62" i="220"/>
  <c r="AM62" i="220"/>
  <c r="AL62" i="220"/>
  <c r="AK62" i="220"/>
  <c r="AJ62" i="220"/>
  <c r="AI62" i="220"/>
  <c r="AH62" i="220"/>
  <c r="AG62" i="220"/>
  <c r="AF62" i="220"/>
  <c r="AE62" i="220"/>
  <c r="AD62" i="220"/>
  <c r="AC62" i="220"/>
  <c r="AB62" i="220"/>
  <c r="AA62" i="220"/>
  <c r="Z62" i="220"/>
  <c r="Y62" i="220"/>
  <c r="X62" i="220"/>
  <c r="W62" i="220"/>
  <c r="V62" i="220"/>
  <c r="AZ62" i="220" s="1"/>
  <c r="BB62" i="220" s="1"/>
  <c r="U62" i="220"/>
  <c r="G62" i="220"/>
  <c r="AY61" i="220"/>
  <c r="AX61" i="220"/>
  <c r="AW61" i="220"/>
  <c r="AV61" i="220"/>
  <c r="AU61" i="220"/>
  <c r="AT61" i="220"/>
  <c r="AS61" i="220"/>
  <c r="AR61" i="220"/>
  <c r="AQ61" i="220"/>
  <c r="AP61" i="220"/>
  <c r="AO61" i="220"/>
  <c r="AN61" i="220"/>
  <c r="AM61" i="220"/>
  <c r="AL61" i="220"/>
  <c r="AK61" i="220"/>
  <c r="AJ61" i="220"/>
  <c r="AI61" i="220"/>
  <c r="AH61" i="220"/>
  <c r="AG61" i="220"/>
  <c r="AF61" i="220"/>
  <c r="AE61" i="220"/>
  <c r="AD61" i="220"/>
  <c r="AC61" i="220"/>
  <c r="AB61" i="220"/>
  <c r="AA61" i="220"/>
  <c r="Z61" i="220"/>
  <c r="Y61" i="220"/>
  <c r="X61" i="220"/>
  <c r="W61" i="220"/>
  <c r="V61" i="220"/>
  <c r="AZ61" i="220" s="1"/>
  <c r="BB61" i="220" s="1"/>
  <c r="U61" i="220"/>
  <c r="F61" i="220"/>
  <c r="AY59" i="220"/>
  <c r="AX59" i="220"/>
  <c r="AW59" i="220"/>
  <c r="AV59" i="220"/>
  <c r="AU59" i="220"/>
  <c r="AT59" i="220"/>
  <c r="AS59" i="220"/>
  <c r="AR59" i="220"/>
  <c r="AQ59" i="220"/>
  <c r="AP59" i="220"/>
  <c r="AO59" i="220"/>
  <c r="AN59" i="220"/>
  <c r="AM59" i="220"/>
  <c r="AL59" i="220"/>
  <c r="AK59" i="220"/>
  <c r="AJ59" i="220"/>
  <c r="AI59" i="220"/>
  <c r="AH59" i="220"/>
  <c r="AG59" i="220"/>
  <c r="AF59" i="220"/>
  <c r="AE59" i="220"/>
  <c r="AD59" i="220"/>
  <c r="AC59" i="220"/>
  <c r="AB59" i="220"/>
  <c r="AA59" i="220"/>
  <c r="Z59" i="220"/>
  <c r="Y59" i="220"/>
  <c r="X59" i="220"/>
  <c r="W59" i="220"/>
  <c r="V59" i="220"/>
  <c r="U59" i="220"/>
  <c r="G59" i="220"/>
  <c r="AY58" i="220"/>
  <c r="AX58" i="220"/>
  <c r="AW58" i="220"/>
  <c r="AV58" i="220"/>
  <c r="AU58" i="220"/>
  <c r="AT58" i="220"/>
  <c r="AS58" i="220"/>
  <c r="AR58" i="220"/>
  <c r="AQ58" i="220"/>
  <c r="AP58" i="220"/>
  <c r="AO58" i="220"/>
  <c r="AN58" i="220"/>
  <c r="AM58" i="220"/>
  <c r="AL58" i="220"/>
  <c r="AK58" i="220"/>
  <c r="AJ58" i="220"/>
  <c r="AI58" i="220"/>
  <c r="AH58" i="220"/>
  <c r="AG58" i="220"/>
  <c r="AF58" i="220"/>
  <c r="AE58" i="220"/>
  <c r="AD58" i="220"/>
  <c r="AC58" i="220"/>
  <c r="AB58" i="220"/>
  <c r="AA58" i="220"/>
  <c r="Z58" i="220"/>
  <c r="Y58" i="220"/>
  <c r="X58" i="220"/>
  <c r="W58" i="220"/>
  <c r="V58" i="220"/>
  <c r="U58" i="220"/>
  <c r="F58" i="220"/>
  <c r="AY56" i="220"/>
  <c r="AX56" i="220"/>
  <c r="AW56" i="220"/>
  <c r="AV56" i="220"/>
  <c r="AU56" i="220"/>
  <c r="AT56" i="220"/>
  <c r="AS56" i="220"/>
  <c r="AR56" i="220"/>
  <c r="AQ56" i="220"/>
  <c r="AP56" i="220"/>
  <c r="AO56" i="220"/>
  <c r="AN56" i="220"/>
  <c r="AM56" i="220"/>
  <c r="AL56" i="220"/>
  <c r="AK56" i="220"/>
  <c r="AJ56" i="220"/>
  <c r="AI56" i="220"/>
  <c r="AH56" i="220"/>
  <c r="AG56" i="220"/>
  <c r="AF56" i="220"/>
  <c r="AE56" i="220"/>
  <c r="AD56" i="220"/>
  <c r="AC56" i="220"/>
  <c r="AB56" i="220"/>
  <c r="AA56" i="220"/>
  <c r="Z56" i="220"/>
  <c r="Y56" i="220"/>
  <c r="X56" i="220"/>
  <c r="W56" i="220"/>
  <c r="V56" i="220"/>
  <c r="AZ56" i="220" s="1"/>
  <c r="BB56" i="220" s="1"/>
  <c r="U56" i="220"/>
  <c r="G56" i="220"/>
  <c r="AY55" i="220"/>
  <c r="AX55" i="220"/>
  <c r="AW55" i="220"/>
  <c r="AV55" i="220"/>
  <c r="AU55" i="220"/>
  <c r="AT55" i="220"/>
  <c r="AS55" i="220"/>
  <c r="AR55" i="220"/>
  <c r="AQ55" i="220"/>
  <c r="AP55" i="220"/>
  <c r="AO55" i="220"/>
  <c r="AN55" i="220"/>
  <c r="AM55" i="220"/>
  <c r="AL55" i="220"/>
  <c r="AK55" i="220"/>
  <c r="AJ55" i="220"/>
  <c r="AI55" i="220"/>
  <c r="AH55" i="220"/>
  <c r="AG55" i="220"/>
  <c r="AF55" i="220"/>
  <c r="AE55" i="220"/>
  <c r="AD55" i="220"/>
  <c r="AC55" i="220"/>
  <c r="AB55" i="220"/>
  <c r="AA55" i="220"/>
  <c r="Z55" i="220"/>
  <c r="Y55" i="220"/>
  <c r="X55" i="220"/>
  <c r="W55" i="220"/>
  <c r="V55" i="220"/>
  <c r="AZ55" i="220" s="1"/>
  <c r="BB55" i="220" s="1"/>
  <c r="U55" i="220"/>
  <c r="F55" i="220"/>
  <c r="AY53" i="220"/>
  <c r="AX53" i="220"/>
  <c r="AW53" i="220"/>
  <c r="AV53" i="220"/>
  <c r="AU53" i="220"/>
  <c r="AT53" i="220"/>
  <c r="AS53" i="220"/>
  <c r="AR53" i="220"/>
  <c r="AQ53" i="220"/>
  <c r="AP53" i="220"/>
  <c r="AO53" i="220"/>
  <c r="AN53" i="220"/>
  <c r="AM53" i="220"/>
  <c r="AL53" i="220"/>
  <c r="AK53" i="220"/>
  <c r="AJ53" i="220"/>
  <c r="AI53" i="220"/>
  <c r="AH53" i="220"/>
  <c r="AG53" i="220"/>
  <c r="AF53" i="220"/>
  <c r="AE53" i="220"/>
  <c r="AD53" i="220"/>
  <c r="AC53" i="220"/>
  <c r="AB53" i="220"/>
  <c r="AA53" i="220"/>
  <c r="Z53" i="220"/>
  <c r="Y53" i="220"/>
  <c r="X53" i="220"/>
  <c r="W53" i="220"/>
  <c r="V53" i="220"/>
  <c r="U53" i="220"/>
  <c r="G53" i="220"/>
  <c r="AY52" i="220"/>
  <c r="AX52" i="220"/>
  <c r="AW52" i="220"/>
  <c r="AV52" i="220"/>
  <c r="AU52" i="220"/>
  <c r="AT52" i="220"/>
  <c r="AS52" i="220"/>
  <c r="AR52" i="220"/>
  <c r="AQ52" i="220"/>
  <c r="AP52" i="220"/>
  <c r="AO52" i="220"/>
  <c r="AN52" i="220"/>
  <c r="AM52" i="220"/>
  <c r="AL52" i="220"/>
  <c r="AK52" i="220"/>
  <c r="AJ52" i="220"/>
  <c r="AI52" i="220"/>
  <c r="AH52" i="220"/>
  <c r="AG52" i="220"/>
  <c r="AF52" i="220"/>
  <c r="AE52" i="220"/>
  <c r="AD52" i="220"/>
  <c r="AC52" i="220"/>
  <c r="AB52" i="220"/>
  <c r="AA52" i="220"/>
  <c r="Z52" i="220"/>
  <c r="Y52" i="220"/>
  <c r="X52" i="220"/>
  <c r="W52" i="220"/>
  <c r="V52" i="220"/>
  <c r="U52" i="220"/>
  <c r="F52" i="220"/>
  <c r="AY50" i="220"/>
  <c r="AX50" i="220"/>
  <c r="AW50" i="220"/>
  <c r="AV50" i="220"/>
  <c r="AU50" i="220"/>
  <c r="AT50" i="220"/>
  <c r="AS50" i="220"/>
  <c r="AR50" i="220"/>
  <c r="AQ50" i="220"/>
  <c r="AP50" i="220"/>
  <c r="AO50" i="220"/>
  <c r="AN50" i="220"/>
  <c r="AM50" i="220"/>
  <c r="AL50" i="220"/>
  <c r="AK50" i="220"/>
  <c r="AJ50" i="220"/>
  <c r="AI50" i="220"/>
  <c r="AH50" i="220"/>
  <c r="AG50" i="220"/>
  <c r="AF50" i="220"/>
  <c r="AE50" i="220"/>
  <c r="AD50" i="220"/>
  <c r="AC50" i="220"/>
  <c r="AB50" i="220"/>
  <c r="AA50" i="220"/>
  <c r="Z50" i="220"/>
  <c r="Y50" i="220"/>
  <c r="X50" i="220"/>
  <c r="W50" i="220"/>
  <c r="V50" i="220"/>
  <c r="AZ50" i="220" s="1"/>
  <c r="BB50" i="220" s="1"/>
  <c r="U50" i="220"/>
  <c r="G50" i="220"/>
  <c r="AY49" i="220"/>
  <c r="AX49" i="220"/>
  <c r="AW49" i="220"/>
  <c r="AV49" i="220"/>
  <c r="AU49" i="220"/>
  <c r="AT49" i="220"/>
  <c r="AS49" i="220"/>
  <c r="AR49" i="220"/>
  <c r="AQ49" i="220"/>
  <c r="AP49" i="220"/>
  <c r="AO49" i="220"/>
  <c r="AN49" i="220"/>
  <c r="AM49" i="220"/>
  <c r="AL49" i="220"/>
  <c r="AK49" i="220"/>
  <c r="AJ49" i="220"/>
  <c r="AI49" i="220"/>
  <c r="AH49" i="220"/>
  <c r="AG49" i="220"/>
  <c r="AF49" i="220"/>
  <c r="AE49" i="220"/>
  <c r="AD49" i="220"/>
  <c r="AC49" i="220"/>
  <c r="AB49" i="220"/>
  <c r="AA49" i="220"/>
  <c r="Z49" i="220"/>
  <c r="Y49" i="220"/>
  <c r="X49" i="220"/>
  <c r="W49" i="220"/>
  <c r="V49" i="220"/>
  <c r="AZ49" i="220" s="1"/>
  <c r="BB49" i="220" s="1"/>
  <c r="U49" i="220"/>
  <c r="F49" i="220"/>
  <c r="AY47" i="220"/>
  <c r="AX47" i="220"/>
  <c r="AW47" i="220"/>
  <c r="AV47" i="220"/>
  <c r="AU47" i="220"/>
  <c r="AT47" i="220"/>
  <c r="AS47" i="220"/>
  <c r="AR47" i="220"/>
  <c r="AQ47" i="220"/>
  <c r="AP47" i="220"/>
  <c r="AO47" i="220"/>
  <c r="AN47" i="220"/>
  <c r="AM47" i="220"/>
  <c r="AL47" i="220"/>
  <c r="AK47" i="220"/>
  <c r="AJ47" i="220"/>
  <c r="AI47" i="220"/>
  <c r="AH47" i="220"/>
  <c r="AG47" i="220"/>
  <c r="AF47" i="220"/>
  <c r="AE47" i="220"/>
  <c r="AD47" i="220"/>
  <c r="AC47" i="220"/>
  <c r="AB47" i="220"/>
  <c r="AA47" i="220"/>
  <c r="Z47" i="220"/>
  <c r="Y47" i="220"/>
  <c r="X47" i="220"/>
  <c r="W47" i="220"/>
  <c r="V47" i="220"/>
  <c r="U47" i="220"/>
  <c r="G47" i="220"/>
  <c r="AY46" i="220"/>
  <c r="AX46" i="220"/>
  <c r="AW46" i="220"/>
  <c r="AV46" i="220"/>
  <c r="AU46" i="220"/>
  <c r="AT46" i="220"/>
  <c r="AS46" i="220"/>
  <c r="AR46" i="220"/>
  <c r="AQ46" i="220"/>
  <c r="AP46" i="220"/>
  <c r="AO46" i="220"/>
  <c r="AN46" i="220"/>
  <c r="AM46" i="220"/>
  <c r="AL46" i="220"/>
  <c r="AK46" i="220"/>
  <c r="AJ46" i="220"/>
  <c r="AI46" i="220"/>
  <c r="AH46" i="220"/>
  <c r="AG46" i="220"/>
  <c r="AF46" i="220"/>
  <c r="AE46" i="220"/>
  <c r="AD46" i="220"/>
  <c r="AC46" i="220"/>
  <c r="AB46" i="220"/>
  <c r="AA46" i="220"/>
  <c r="Z46" i="220"/>
  <c r="Y46" i="220"/>
  <c r="X46" i="220"/>
  <c r="W46" i="220"/>
  <c r="V46" i="220"/>
  <c r="U46" i="220"/>
  <c r="F46" i="220"/>
  <c r="AY44" i="220"/>
  <c r="AX44" i="220"/>
  <c r="AW44" i="220"/>
  <c r="AV44" i="220"/>
  <c r="AU44" i="220"/>
  <c r="AT44" i="220"/>
  <c r="AS44" i="220"/>
  <c r="AR44" i="220"/>
  <c r="AQ44" i="220"/>
  <c r="AP44" i="220"/>
  <c r="AO44" i="220"/>
  <c r="AN44" i="220"/>
  <c r="AM44" i="220"/>
  <c r="AL44" i="220"/>
  <c r="AK44" i="220"/>
  <c r="AJ44" i="220"/>
  <c r="AI44" i="220"/>
  <c r="AH44" i="220"/>
  <c r="AG44" i="220"/>
  <c r="AF44" i="220"/>
  <c r="AE44" i="220"/>
  <c r="AD44" i="220"/>
  <c r="AC44" i="220"/>
  <c r="AB44" i="220"/>
  <c r="AA44" i="220"/>
  <c r="Z44" i="220"/>
  <c r="Y44" i="220"/>
  <c r="X44" i="220"/>
  <c r="W44" i="220"/>
  <c r="V44" i="220"/>
  <c r="AZ44" i="220" s="1"/>
  <c r="BB44" i="220" s="1"/>
  <c r="U44" i="220"/>
  <c r="G44" i="220"/>
  <c r="AY43" i="220"/>
  <c r="AX43" i="220"/>
  <c r="AW43" i="220"/>
  <c r="AV43" i="220"/>
  <c r="AU43" i="220"/>
  <c r="AT43" i="220"/>
  <c r="AS43" i="220"/>
  <c r="AR43" i="220"/>
  <c r="AQ43" i="220"/>
  <c r="AP43" i="220"/>
  <c r="AO43" i="220"/>
  <c r="AN43" i="220"/>
  <c r="AM43" i="220"/>
  <c r="AL43" i="220"/>
  <c r="AK43" i="220"/>
  <c r="AJ43" i="220"/>
  <c r="AI43" i="220"/>
  <c r="AH43" i="220"/>
  <c r="AG43" i="220"/>
  <c r="AF43" i="220"/>
  <c r="AE43" i="220"/>
  <c r="AD43" i="220"/>
  <c r="AC43" i="220"/>
  <c r="AB43" i="220"/>
  <c r="AA43" i="220"/>
  <c r="Z43" i="220"/>
  <c r="Y43" i="220"/>
  <c r="X43" i="220"/>
  <c r="W43" i="220"/>
  <c r="V43" i="220"/>
  <c r="AZ43" i="220" s="1"/>
  <c r="BB43" i="220" s="1"/>
  <c r="U43" i="220"/>
  <c r="F43" i="220"/>
  <c r="AY41" i="220"/>
  <c r="AX41" i="220"/>
  <c r="AW41" i="220"/>
  <c r="AV41" i="220"/>
  <c r="AU41" i="220"/>
  <c r="AT41" i="220"/>
  <c r="AS41" i="220"/>
  <c r="AR41" i="220"/>
  <c r="AQ41" i="220"/>
  <c r="AP41" i="220"/>
  <c r="AO41" i="220"/>
  <c r="AN41" i="220"/>
  <c r="AM41" i="220"/>
  <c r="AL41" i="220"/>
  <c r="AK41" i="220"/>
  <c r="AJ41" i="220"/>
  <c r="AI41" i="220"/>
  <c r="AH41" i="220"/>
  <c r="AG41" i="220"/>
  <c r="AF41" i="220"/>
  <c r="AE41" i="220"/>
  <c r="AD41" i="220"/>
  <c r="AC41" i="220"/>
  <c r="AB41" i="220"/>
  <c r="AA41" i="220"/>
  <c r="Z41" i="220"/>
  <c r="Y41" i="220"/>
  <c r="X41" i="220"/>
  <c r="W41" i="220"/>
  <c r="V41" i="220"/>
  <c r="U41" i="220"/>
  <c r="G41" i="220"/>
  <c r="AY40" i="220"/>
  <c r="AX40" i="220"/>
  <c r="AW40" i="220"/>
  <c r="AV40" i="220"/>
  <c r="AU40" i="220"/>
  <c r="AT40" i="220"/>
  <c r="AS40" i="220"/>
  <c r="AR40" i="220"/>
  <c r="AQ40" i="220"/>
  <c r="AP40" i="220"/>
  <c r="AO40" i="220"/>
  <c r="AN40" i="220"/>
  <c r="AM40" i="220"/>
  <c r="AL40" i="220"/>
  <c r="AK40" i="220"/>
  <c r="AJ40" i="220"/>
  <c r="AI40" i="220"/>
  <c r="AH40" i="220"/>
  <c r="AG40" i="220"/>
  <c r="AF40" i="220"/>
  <c r="AE40" i="220"/>
  <c r="AD40" i="220"/>
  <c r="AC40" i="220"/>
  <c r="AB40" i="220"/>
  <c r="AA40" i="220"/>
  <c r="Z40" i="220"/>
  <c r="Y40" i="220"/>
  <c r="X40" i="220"/>
  <c r="W40" i="220"/>
  <c r="V40" i="220"/>
  <c r="U40" i="220"/>
  <c r="F40" i="220"/>
  <c r="AY38" i="220"/>
  <c r="AX38" i="220"/>
  <c r="AW38" i="220"/>
  <c r="AV38" i="220"/>
  <c r="AU38" i="220"/>
  <c r="AT38" i="220"/>
  <c r="AS38" i="220"/>
  <c r="AR38" i="220"/>
  <c r="AQ38" i="220"/>
  <c r="AP38" i="220"/>
  <c r="AO38" i="220"/>
  <c r="AN38" i="220"/>
  <c r="AM38" i="220"/>
  <c r="AL38" i="220"/>
  <c r="AK38" i="220"/>
  <c r="AJ38" i="220"/>
  <c r="AI38" i="220"/>
  <c r="AH38" i="220"/>
  <c r="AG38" i="220"/>
  <c r="AF38" i="220"/>
  <c r="AE38" i="220"/>
  <c r="AD38" i="220"/>
  <c r="AC38" i="220"/>
  <c r="AB38" i="220"/>
  <c r="AA38" i="220"/>
  <c r="Z38" i="220"/>
  <c r="Y38" i="220"/>
  <c r="X38" i="220"/>
  <c r="W38" i="220"/>
  <c r="V38" i="220"/>
  <c r="U38" i="220"/>
  <c r="G38" i="220"/>
  <c r="AY37" i="220"/>
  <c r="AX37" i="220"/>
  <c r="AW37" i="220"/>
  <c r="AV37" i="220"/>
  <c r="AU37" i="220"/>
  <c r="AT37" i="220"/>
  <c r="AS37" i="220"/>
  <c r="AR37" i="220"/>
  <c r="AQ37" i="220"/>
  <c r="AP37" i="220"/>
  <c r="AO37" i="220"/>
  <c r="AN37" i="220"/>
  <c r="AM37" i="220"/>
  <c r="AL37" i="220"/>
  <c r="AK37" i="220"/>
  <c r="AJ37" i="220"/>
  <c r="AI37" i="220"/>
  <c r="AH37" i="220"/>
  <c r="AG37" i="220"/>
  <c r="AF37" i="220"/>
  <c r="AE37" i="220"/>
  <c r="AD37" i="220"/>
  <c r="AC37" i="220"/>
  <c r="AB37" i="220"/>
  <c r="AA37" i="220"/>
  <c r="Z37" i="220"/>
  <c r="Y37" i="220"/>
  <c r="X37" i="220"/>
  <c r="W37" i="220"/>
  <c r="V37" i="220"/>
  <c r="U37" i="220"/>
  <c r="F37" i="220"/>
  <c r="AY35" i="220"/>
  <c r="AX35" i="220"/>
  <c r="AW35" i="220"/>
  <c r="AV35" i="220"/>
  <c r="AU35" i="220"/>
  <c r="AT35" i="220"/>
  <c r="AS35" i="220"/>
  <c r="AR35" i="220"/>
  <c r="AQ35" i="220"/>
  <c r="AP35" i="220"/>
  <c r="AO35" i="220"/>
  <c r="AN35" i="220"/>
  <c r="AM35" i="220"/>
  <c r="AL35" i="220"/>
  <c r="AK35" i="220"/>
  <c r="AJ35" i="220"/>
  <c r="AI35" i="220"/>
  <c r="AH35" i="220"/>
  <c r="AG35" i="220"/>
  <c r="AF35" i="220"/>
  <c r="AE35" i="220"/>
  <c r="AD35" i="220"/>
  <c r="AC35" i="220"/>
  <c r="AB35" i="220"/>
  <c r="AA35" i="220"/>
  <c r="Z35" i="220"/>
  <c r="Y35" i="220"/>
  <c r="X35" i="220"/>
  <c r="W35" i="220"/>
  <c r="V35" i="220"/>
  <c r="U35" i="220"/>
  <c r="G35" i="220"/>
  <c r="AY34" i="220"/>
  <c r="AX34" i="220"/>
  <c r="AW34" i="220"/>
  <c r="AV34" i="220"/>
  <c r="AU34" i="220"/>
  <c r="AT34" i="220"/>
  <c r="AS34" i="220"/>
  <c r="AR34" i="220"/>
  <c r="AQ34" i="220"/>
  <c r="AP34" i="220"/>
  <c r="AO34" i="220"/>
  <c r="AN34" i="220"/>
  <c r="AM34" i="220"/>
  <c r="AL34" i="220"/>
  <c r="AK34" i="220"/>
  <c r="AJ34" i="220"/>
  <c r="AI34" i="220"/>
  <c r="AH34" i="220"/>
  <c r="AG34" i="220"/>
  <c r="AF34" i="220"/>
  <c r="AE34" i="220"/>
  <c r="AD34" i="220"/>
  <c r="AC34" i="220"/>
  <c r="AB34" i="220"/>
  <c r="AA34" i="220"/>
  <c r="Z34" i="220"/>
  <c r="Y34" i="220"/>
  <c r="X34" i="220"/>
  <c r="W34" i="220"/>
  <c r="V34" i="220"/>
  <c r="U34" i="220"/>
  <c r="F34" i="220"/>
  <c r="AY32" i="220"/>
  <c r="AX32" i="220"/>
  <c r="AW32" i="220"/>
  <c r="AV32" i="220"/>
  <c r="AU32" i="220"/>
  <c r="AT32" i="220"/>
  <c r="AS32" i="220"/>
  <c r="AR32" i="220"/>
  <c r="AQ32" i="220"/>
  <c r="AP32" i="220"/>
  <c r="AO32" i="220"/>
  <c r="AN32" i="220"/>
  <c r="AM32" i="220"/>
  <c r="AL32" i="220"/>
  <c r="AK32" i="220"/>
  <c r="AJ32" i="220"/>
  <c r="AI32" i="220"/>
  <c r="AH32" i="220"/>
  <c r="AG32" i="220"/>
  <c r="AF32" i="220"/>
  <c r="AE32" i="220"/>
  <c r="AD32" i="220"/>
  <c r="AC32" i="220"/>
  <c r="AB32" i="220"/>
  <c r="AA32" i="220"/>
  <c r="Z32" i="220"/>
  <c r="Y32" i="220"/>
  <c r="X32" i="220"/>
  <c r="W32" i="220"/>
  <c r="V32" i="220"/>
  <c r="U32" i="220"/>
  <c r="G32" i="220"/>
  <c r="AY31" i="220"/>
  <c r="AX31" i="220"/>
  <c r="AW31" i="220"/>
  <c r="AV31" i="220"/>
  <c r="AU31" i="220"/>
  <c r="AT31" i="220"/>
  <c r="AS31" i="220"/>
  <c r="AR31" i="220"/>
  <c r="AQ31" i="220"/>
  <c r="AP31" i="220"/>
  <c r="AO31" i="220"/>
  <c r="AN31" i="220"/>
  <c r="AM31" i="220"/>
  <c r="AL31" i="220"/>
  <c r="AK31" i="220"/>
  <c r="AJ31" i="220"/>
  <c r="AI31" i="220"/>
  <c r="AH31" i="220"/>
  <c r="AG31" i="220"/>
  <c r="AF31" i="220"/>
  <c r="AE31" i="220"/>
  <c r="AD31" i="220"/>
  <c r="AC31" i="220"/>
  <c r="AB31" i="220"/>
  <c r="AA31" i="220"/>
  <c r="Z31" i="220"/>
  <c r="Y31" i="220"/>
  <c r="X31" i="220"/>
  <c r="W31" i="220"/>
  <c r="V31" i="220"/>
  <c r="U31" i="220"/>
  <c r="F31" i="220"/>
  <c r="AY29" i="220"/>
  <c r="AX29" i="220"/>
  <c r="AW29" i="220"/>
  <c r="AV29" i="220"/>
  <c r="AU29" i="220"/>
  <c r="AT29" i="220"/>
  <c r="AS29" i="220"/>
  <c r="AR29" i="220"/>
  <c r="AQ29" i="220"/>
  <c r="AP29" i="220"/>
  <c r="AO29" i="220"/>
  <c r="AN29" i="220"/>
  <c r="AM29" i="220"/>
  <c r="AL29" i="220"/>
  <c r="AK29" i="220"/>
  <c r="AJ29" i="220"/>
  <c r="AI29" i="220"/>
  <c r="AH29" i="220"/>
  <c r="AG29" i="220"/>
  <c r="AF29" i="220"/>
  <c r="AE29" i="220"/>
  <c r="AD29" i="220"/>
  <c r="AC29" i="220"/>
  <c r="AB29" i="220"/>
  <c r="AA29" i="220"/>
  <c r="Z29" i="220"/>
  <c r="Y29" i="220"/>
  <c r="X29" i="220"/>
  <c r="W29" i="220"/>
  <c r="V29" i="220"/>
  <c r="U29" i="220"/>
  <c r="G29" i="220"/>
  <c r="AY28" i="220"/>
  <c r="AX28" i="220"/>
  <c r="AW28" i="220"/>
  <c r="AV28" i="220"/>
  <c r="AU28" i="220"/>
  <c r="AT28" i="220"/>
  <c r="AS28" i="220"/>
  <c r="AR28" i="220"/>
  <c r="AQ28" i="220"/>
  <c r="AP28" i="220"/>
  <c r="AO28" i="220"/>
  <c r="AN28" i="220"/>
  <c r="AM28" i="220"/>
  <c r="AL28" i="220"/>
  <c r="AK28" i="220"/>
  <c r="AJ28" i="220"/>
  <c r="AI28" i="220"/>
  <c r="AH28" i="220"/>
  <c r="AG28" i="220"/>
  <c r="AF28" i="220"/>
  <c r="AE28" i="220"/>
  <c r="AD28" i="220"/>
  <c r="AC28" i="220"/>
  <c r="AB28" i="220"/>
  <c r="AA28" i="220"/>
  <c r="Z28" i="220"/>
  <c r="Y28" i="220"/>
  <c r="X28" i="220"/>
  <c r="W28" i="220"/>
  <c r="V28" i="220"/>
  <c r="U28" i="220"/>
  <c r="F28" i="220"/>
  <c r="AY26" i="220"/>
  <c r="AX26" i="220"/>
  <c r="AW26" i="220"/>
  <c r="AV26" i="220"/>
  <c r="AU26" i="220"/>
  <c r="AT26" i="220"/>
  <c r="AS26" i="220"/>
  <c r="AR26" i="220"/>
  <c r="AQ26" i="220"/>
  <c r="AP26" i="220"/>
  <c r="AO26" i="220"/>
  <c r="AN26" i="220"/>
  <c r="AM26" i="220"/>
  <c r="AL26" i="220"/>
  <c r="AK26" i="220"/>
  <c r="AJ26" i="220"/>
  <c r="AI26" i="220"/>
  <c r="AH26" i="220"/>
  <c r="AG26" i="220"/>
  <c r="AF26" i="220"/>
  <c r="AE26" i="220"/>
  <c r="AD26" i="220"/>
  <c r="AC26" i="220"/>
  <c r="AB26" i="220"/>
  <c r="AA26" i="220"/>
  <c r="Z26" i="220"/>
  <c r="Y26" i="220"/>
  <c r="X26" i="220"/>
  <c r="W26" i="220"/>
  <c r="V26" i="220"/>
  <c r="U26" i="220"/>
  <c r="G26" i="220"/>
  <c r="AY25" i="220"/>
  <c r="AX25" i="220"/>
  <c r="AW25" i="220"/>
  <c r="AV25" i="220"/>
  <c r="AU25" i="220"/>
  <c r="AT25" i="220"/>
  <c r="AS25" i="220"/>
  <c r="AR25" i="220"/>
  <c r="AQ25" i="220"/>
  <c r="AP25" i="220"/>
  <c r="AO25" i="220"/>
  <c r="AN25" i="220"/>
  <c r="AM25" i="220"/>
  <c r="AL25" i="220"/>
  <c r="AK25" i="220"/>
  <c r="AJ25" i="220"/>
  <c r="AI25" i="220"/>
  <c r="AH25" i="220"/>
  <c r="AG25" i="220"/>
  <c r="AF25" i="220"/>
  <c r="AE25" i="220"/>
  <c r="AD25" i="220"/>
  <c r="AC25" i="220"/>
  <c r="AB25" i="220"/>
  <c r="AA25" i="220"/>
  <c r="Z25" i="220"/>
  <c r="Y25" i="220"/>
  <c r="X25" i="220"/>
  <c r="W25" i="220"/>
  <c r="V25" i="220"/>
  <c r="U25" i="220"/>
  <c r="F25" i="220"/>
  <c r="B25" i="220"/>
  <c r="B28" i="220" s="1"/>
  <c r="B31" i="220" s="1"/>
  <c r="B34" i="220" s="1"/>
  <c r="B37" i="220" s="1"/>
  <c r="B40" i="220" s="1"/>
  <c r="B43" i="220" s="1"/>
  <c r="B46" i="220" s="1"/>
  <c r="B49" i="220" s="1"/>
  <c r="B52" i="220" s="1"/>
  <c r="B55" i="220" s="1"/>
  <c r="B58" i="220" s="1"/>
  <c r="B61" i="220" s="1"/>
  <c r="B64" i="220" s="1"/>
  <c r="B67" i="220" s="1"/>
  <c r="AY23" i="220"/>
  <c r="AX23" i="220"/>
  <c r="AW23" i="220"/>
  <c r="AV23" i="220"/>
  <c r="AU23" i="220"/>
  <c r="AT23" i="220"/>
  <c r="AS23" i="220"/>
  <c r="AR23" i="220"/>
  <c r="AQ23" i="220"/>
  <c r="AP23" i="220"/>
  <c r="AO23" i="220"/>
  <c r="AN23" i="220"/>
  <c r="AM23" i="220"/>
  <c r="AL23" i="220"/>
  <c r="AK23" i="220"/>
  <c r="AJ23" i="220"/>
  <c r="AI23" i="220"/>
  <c r="AH23" i="220"/>
  <c r="AG23" i="220"/>
  <c r="AF23" i="220"/>
  <c r="AE23" i="220"/>
  <c r="AD23" i="220"/>
  <c r="AC23" i="220"/>
  <c r="AB23" i="220"/>
  <c r="AA23" i="220"/>
  <c r="Z23" i="220"/>
  <c r="Y23" i="220"/>
  <c r="X23" i="220"/>
  <c r="W23" i="220"/>
  <c r="V23" i="220"/>
  <c r="U23" i="220"/>
  <c r="AZ23" i="220" s="1"/>
  <c r="BB23" i="220" s="1"/>
  <c r="G23" i="220"/>
  <c r="AY22" i="220"/>
  <c r="AX22" i="220"/>
  <c r="AW22" i="220"/>
  <c r="AV22" i="220"/>
  <c r="AU22" i="220"/>
  <c r="AT22" i="220"/>
  <c r="AS22" i="220"/>
  <c r="AR22" i="220"/>
  <c r="AQ22" i="220"/>
  <c r="AP22" i="220"/>
  <c r="AO22" i="220"/>
  <c r="AN22" i="220"/>
  <c r="AM22" i="220"/>
  <c r="AL22" i="220"/>
  <c r="AK22" i="220"/>
  <c r="AJ22" i="220"/>
  <c r="AI22" i="220"/>
  <c r="AH22" i="220"/>
  <c r="AG22" i="220"/>
  <c r="AF22" i="220"/>
  <c r="AE22" i="220"/>
  <c r="AD22" i="220"/>
  <c r="AC22" i="220"/>
  <c r="AB22" i="220"/>
  <c r="AA22" i="220"/>
  <c r="Z22" i="220"/>
  <c r="Y22" i="220"/>
  <c r="X22" i="220"/>
  <c r="W22" i="220"/>
  <c r="V22" i="220"/>
  <c r="U22" i="220"/>
  <c r="AZ22" i="220" s="1"/>
  <c r="BB22" i="220" s="1"/>
  <c r="F22" i="220"/>
  <c r="AY18" i="220"/>
  <c r="AY19" i="220" s="1"/>
  <c r="AY20" i="220" s="1"/>
  <c r="AX18" i="220"/>
  <c r="AX19" i="220" s="1"/>
  <c r="AX20" i="220" s="1"/>
  <c r="AW18" i="220"/>
  <c r="AW19" i="220" s="1"/>
  <c r="AW20" i="220" s="1"/>
  <c r="AZ16" i="220"/>
  <c r="AD2" i="220"/>
  <c r="AV19" i="220" s="1"/>
  <c r="AV20" i="220" s="1"/>
  <c r="AY170" i="219"/>
  <c r="AX170" i="219"/>
  <c r="AW170" i="219"/>
  <c r="AV170" i="219"/>
  <c r="AU170" i="219"/>
  <c r="AT170" i="219"/>
  <c r="AS170" i="219"/>
  <c r="AR170" i="219"/>
  <c r="AQ170" i="219"/>
  <c r="AP170" i="219"/>
  <c r="AO170" i="219"/>
  <c r="AN170" i="219"/>
  <c r="AM170" i="219"/>
  <c r="AL170" i="219"/>
  <c r="AK170" i="219"/>
  <c r="AJ170" i="219"/>
  <c r="AI170" i="219"/>
  <c r="AH170" i="219"/>
  <c r="AG170" i="219"/>
  <c r="AF170" i="219"/>
  <c r="AE170" i="219"/>
  <c r="AD170" i="219"/>
  <c r="AC170" i="219"/>
  <c r="AB170" i="219"/>
  <c r="AA170" i="219"/>
  <c r="Z170" i="219"/>
  <c r="Y170" i="219"/>
  <c r="X170" i="219"/>
  <c r="W170" i="219"/>
  <c r="V170" i="219"/>
  <c r="U170" i="219"/>
  <c r="G170" i="219"/>
  <c r="AY169" i="219"/>
  <c r="AX169" i="219"/>
  <c r="AW169" i="219"/>
  <c r="AV169" i="219"/>
  <c r="AU169" i="219"/>
  <c r="AT169" i="219"/>
  <c r="AS169" i="219"/>
  <c r="AR169" i="219"/>
  <c r="AQ169" i="219"/>
  <c r="AP169" i="219"/>
  <c r="AO169" i="219"/>
  <c r="AN169" i="219"/>
  <c r="AM169" i="219"/>
  <c r="AL169" i="219"/>
  <c r="AK169" i="219"/>
  <c r="AJ169" i="219"/>
  <c r="AI169" i="219"/>
  <c r="AH169" i="219"/>
  <c r="AG169" i="219"/>
  <c r="AF169" i="219"/>
  <c r="AE169" i="219"/>
  <c r="AD169" i="219"/>
  <c r="AC169" i="219"/>
  <c r="AB169" i="219"/>
  <c r="AA169" i="219"/>
  <c r="Z169" i="219"/>
  <c r="Y169" i="219"/>
  <c r="X169" i="219"/>
  <c r="W169" i="219"/>
  <c r="V169" i="219"/>
  <c r="U169" i="219"/>
  <c r="F169" i="219"/>
  <c r="AY167" i="219"/>
  <c r="AX167" i="219"/>
  <c r="AW167" i="219"/>
  <c r="AV167" i="219"/>
  <c r="AU167" i="219"/>
  <c r="AT167" i="219"/>
  <c r="AS167" i="219"/>
  <c r="AR167" i="219"/>
  <c r="AQ167" i="219"/>
  <c r="AP167" i="219"/>
  <c r="AO167" i="219"/>
  <c r="AN167" i="219"/>
  <c r="AM167" i="219"/>
  <c r="AL167" i="219"/>
  <c r="AK167" i="219"/>
  <c r="AJ167" i="219"/>
  <c r="AI167" i="219"/>
  <c r="AH167" i="219"/>
  <c r="AG167" i="219"/>
  <c r="AF167" i="219"/>
  <c r="AE167" i="219"/>
  <c r="AD167" i="219"/>
  <c r="AC167" i="219"/>
  <c r="AB167" i="219"/>
  <c r="AA167" i="219"/>
  <c r="Z167" i="219"/>
  <c r="Y167" i="219"/>
  <c r="X167" i="219"/>
  <c r="W167" i="219"/>
  <c r="V167" i="219"/>
  <c r="AZ167" i="219" s="1"/>
  <c r="BB167" i="219" s="1"/>
  <c r="U167" i="219"/>
  <c r="G167" i="219"/>
  <c r="AY166" i="219"/>
  <c r="AX166" i="219"/>
  <c r="AW166" i="219"/>
  <c r="AV166" i="219"/>
  <c r="AU166" i="219"/>
  <c r="AT166" i="219"/>
  <c r="AS166" i="219"/>
  <c r="AR166" i="219"/>
  <c r="AQ166" i="219"/>
  <c r="AP166" i="219"/>
  <c r="AO166" i="219"/>
  <c r="AN166" i="219"/>
  <c r="AM166" i="219"/>
  <c r="AL166" i="219"/>
  <c r="AK166" i="219"/>
  <c r="AJ166" i="219"/>
  <c r="AI166" i="219"/>
  <c r="AH166" i="219"/>
  <c r="AG166" i="219"/>
  <c r="AF166" i="219"/>
  <c r="AE166" i="219"/>
  <c r="AD166" i="219"/>
  <c r="AC166" i="219"/>
  <c r="AB166" i="219"/>
  <c r="AA166" i="219"/>
  <c r="Z166" i="219"/>
  <c r="Y166" i="219"/>
  <c r="X166" i="219"/>
  <c r="W166" i="219"/>
  <c r="V166" i="219"/>
  <c r="AZ166" i="219" s="1"/>
  <c r="BB166" i="219" s="1"/>
  <c r="U166" i="219"/>
  <c r="F166" i="219"/>
  <c r="AY164" i="219"/>
  <c r="AX164" i="219"/>
  <c r="AW164" i="219"/>
  <c r="AV164" i="219"/>
  <c r="AU164" i="219"/>
  <c r="AT164" i="219"/>
  <c r="AS164" i="219"/>
  <c r="AR164" i="219"/>
  <c r="AQ164" i="219"/>
  <c r="AP164" i="219"/>
  <c r="AO164" i="219"/>
  <c r="AN164" i="219"/>
  <c r="AM164" i="219"/>
  <c r="AL164" i="219"/>
  <c r="AK164" i="219"/>
  <c r="AJ164" i="219"/>
  <c r="AI164" i="219"/>
  <c r="AH164" i="219"/>
  <c r="AG164" i="219"/>
  <c r="AF164" i="219"/>
  <c r="AE164" i="219"/>
  <c r="AD164" i="219"/>
  <c r="AC164" i="219"/>
  <c r="AB164" i="219"/>
  <c r="AA164" i="219"/>
  <c r="Z164" i="219"/>
  <c r="Y164" i="219"/>
  <c r="X164" i="219"/>
  <c r="W164" i="219"/>
  <c r="V164" i="219"/>
  <c r="U164" i="219"/>
  <c r="G164" i="219"/>
  <c r="AY163" i="219"/>
  <c r="AX163" i="219"/>
  <c r="AW163" i="219"/>
  <c r="AV163" i="219"/>
  <c r="AU163" i="219"/>
  <c r="AT163" i="219"/>
  <c r="AS163" i="219"/>
  <c r="AR163" i="219"/>
  <c r="AQ163" i="219"/>
  <c r="AP163" i="219"/>
  <c r="AO163" i="219"/>
  <c r="AN163" i="219"/>
  <c r="AM163" i="219"/>
  <c r="AL163" i="219"/>
  <c r="AK163" i="219"/>
  <c r="AJ163" i="219"/>
  <c r="AI163" i="219"/>
  <c r="AH163" i="219"/>
  <c r="AG163" i="219"/>
  <c r="AF163" i="219"/>
  <c r="AE163" i="219"/>
  <c r="AD163" i="219"/>
  <c r="AC163" i="219"/>
  <c r="AB163" i="219"/>
  <c r="AA163" i="219"/>
  <c r="Z163" i="219"/>
  <c r="Y163" i="219"/>
  <c r="X163" i="219"/>
  <c r="W163" i="219"/>
  <c r="V163" i="219"/>
  <c r="U163" i="219"/>
  <c r="F163" i="219"/>
  <c r="AY161" i="219"/>
  <c r="AX161" i="219"/>
  <c r="AW161" i="219"/>
  <c r="AV161" i="219"/>
  <c r="AU161" i="219"/>
  <c r="AT161" i="219"/>
  <c r="AS161" i="219"/>
  <c r="AR161" i="219"/>
  <c r="AQ161" i="219"/>
  <c r="AP161" i="219"/>
  <c r="AO161" i="219"/>
  <c r="AN161" i="219"/>
  <c r="AM161" i="219"/>
  <c r="AL161" i="219"/>
  <c r="AK161" i="219"/>
  <c r="AJ161" i="219"/>
  <c r="AI161" i="219"/>
  <c r="AH161" i="219"/>
  <c r="AG161" i="219"/>
  <c r="AF161" i="219"/>
  <c r="AE161" i="219"/>
  <c r="AD161" i="219"/>
  <c r="AC161" i="219"/>
  <c r="AB161" i="219"/>
  <c r="AA161" i="219"/>
  <c r="Z161" i="219"/>
  <c r="Y161" i="219"/>
  <c r="X161" i="219"/>
  <c r="W161" i="219"/>
  <c r="V161" i="219"/>
  <c r="AZ161" i="219" s="1"/>
  <c r="BB161" i="219" s="1"/>
  <c r="U161" i="219"/>
  <c r="G161" i="219"/>
  <c r="AY160" i="219"/>
  <c r="AX160" i="219"/>
  <c r="AW160" i="219"/>
  <c r="AV160" i="219"/>
  <c r="AU160" i="219"/>
  <c r="AT160" i="219"/>
  <c r="AS160" i="219"/>
  <c r="AR160" i="219"/>
  <c r="AQ160" i="219"/>
  <c r="AP160" i="219"/>
  <c r="AO160" i="219"/>
  <c r="AN160" i="219"/>
  <c r="AM160" i="219"/>
  <c r="AL160" i="219"/>
  <c r="AK160" i="219"/>
  <c r="AJ160" i="219"/>
  <c r="AI160" i="219"/>
  <c r="AH160" i="219"/>
  <c r="AG160" i="219"/>
  <c r="AF160" i="219"/>
  <c r="AE160" i="219"/>
  <c r="AD160" i="219"/>
  <c r="AC160" i="219"/>
  <c r="AB160" i="219"/>
  <c r="AA160" i="219"/>
  <c r="Z160" i="219"/>
  <c r="Y160" i="219"/>
  <c r="X160" i="219"/>
  <c r="W160" i="219"/>
  <c r="V160" i="219"/>
  <c r="AZ160" i="219" s="1"/>
  <c r="BB160" i="219" s="1"/>
  <c r="U160" i="219"/>
  <c r="F160" i="219"/>
  <c r="AY158" i="219"/>
  <c r="AX158" i="219"/>
  <c r="AW158" i="219"/>
  <c r="AV158" i="219"/>
  <c r="AU158" i="219"/>
  <c r="AT158" i="219"/>
  <c r="AS158" i="219"/>
  <c r="AR158" i="219"/>
  <c r="AQ158" i="219"/>
  <c r="AP158" i="219"/>
  <c r="AO158" i="219"/>
  <c r="AN158" i="219"/>
  <c r="AM158" i="219"/>
  <c r="AL158" i="219"/>
  <c r="AK158" i="219"/>
  <c r="AJ158" i="219"/>
  <c r="AI158" i="219"/>
  <c r="AH158" i="219"/>
  <c r="AG158" i="219"/>
  <c r="AF158" i="219"/>
  <c r="AE158" i="219"/>
  <c r="AD158" i="219"/>
  <c r="AC158" i="219"/>
  <c r="AB158" i="219"/>
  <c r="AA158" i="219"/>
  <c r="Z158" i="219"/>
  <c r="Y158" i="219"/>
  <c r="X158" i="219"/>
  <c r="W158" i="219"/>
  <c r="V158" i="219"/>
  <c r="U158" i="219"/>
  <c r="G158" i="219"/>
  <c r="AY157" i="219"/>
  <c r="AX157" i="219"/>
  <c r="AW157" i="219"/>
  <c r="AV157" i="219"/>
  <c r="AU157" i="219"/>
  <c r="AT157" i="219"/>
  <c r="AS157" i="219"/>
  <c r="AR157" i="219"/>
  <c r="AQ157" i="219"/>
  <c r="AP157" i="219"/>
  <c r="AO157" i="219"/>
  <c r="AN157" i="219"/>
  <c r="AM157" i="219"/>
  <c r="AL157" i="219"/>
  <c r="AK157" i="219"/>
  <c r="AJ157" i="219"/>
  <c r="AI157" i="219"/>
  <c r="AH157" i="219"/>
  <c r="AG157" i="219"/>
  <c r="AF157" i="219"/>
  <c r="AE157" i="219"/>
  <c r="AD157" i="219"/>
  <c r="AC157" i="219"/>
  <c r="AB157" i="219"/>
  <c r="AA157" i="219"/>
  <c r="Z157" i="219"/>
  <c r="Y157" i="219"/>
  <c r="X157" i="219"/>
  <c r="W157" i="219"/>
  <c r="V157" i="219"/>
  <c r="U157" i="219"/>
  <c r="F157" i="219"/>
  <c r="AY155" i="219"/>
  <c r="AX155" i="219"/>
  <c r="AW155" i="219"/>
  <c r="AV155" i="219"/>
  <c r="AU155" i="219"/>
  <c r="AT155" i="219"/>
  <c r="AS155" i="219"/>
  <c r="AR155" i="219"/>
  <c r="AQ155" i="219"/>
  <c r="AP155" i="219"/>
  <c r="AO155" i="219"/>
  <c r="AN155" i="219"/>
  <c r="AM155" i="219"/>
  <c r="AL155" i="219"/>
  <c r="AK155" i="219"/>
  <c r="AJ155" i="219"/>
  <c r="AI155" i="219"/>
  <c r="AH155" i="219"/>
  <c r="AG155" i="219"/>
  <c r="AF155" i="219"/>
  <c r="AE155" i="219"/>
  <c r="AD155" i="219"/>
  <c r="AC155" i="219"/>
  <c r="AB155" i="219"/>
  <c r="AA155" i="219"/>
  <c r="Z155" i="219"/>
  <c r="Y155" i="219"/>
  <c r="X155" i="219"/>
  <c r="W155" i="219"/>
  <c r="V155" i="219"/>
  <c r="AZ155" i="219" s="1"/>
  <c r="BB155" i="219" s="1"/>
  <c r="U155" i="219"/>
  <c r="G155" i="219"/>
  <c r="AY154" i="219"/>
  <c r="AX154" i="219"/>
  <c r="AW154" i="219"/>
  <c r="AV154" i="219"/>
  <c r="AU154" i="219"/>
  <c r="AT154" i="219"/>
  <c r="AS154" i="219"/>
  <c r="AR154" i="219"/>
  <c r="AQ154" i="219"/>
  <c r="AP154" i="219"/>
  <c r="AO154" i="219"/>
  <c r="AN154" i="219"/>
  <c r="AM154" i="219"/>
  <c r="AL154" i="219"/>
  <c r="AK154" i="219"/>
  <c r="AJ154" i="219"/>
  <c r="AI154" i="219"/>
  <c r="AH154" i="219"/>
  <c r="AG154" i="219"/>
  <c r="AF154" i="219"/>
  <c r="AE154" i="219"/>
  <c r="AD154" i="219"/>
  <c r="AC154" i="219"/>
  <c r="AB154" i="219"/>
  <c r="AA154" i="219"/>
  <c r="Z154" i="219"/>
  <c r="Y154" i="219"/>
  <c r="X154" i="219"/>
  <c r="W154" i="219"/>
  <c r="V154" i="219"/>
  <c r="AZ154" i="219" s="1"/>
  <c r="BB154" i="219" s="1"/>
  <c r="U154" i="219"/>
  <c r="F154" i="219"/>
  <c r="AY152" i="219"/>
  <c r="AX152" i="219"/>
  <c r="AW152" i="219"/>
  <c r="AV152" i="219"/>
  <c r="AU152" i="219"/>
  <c r="AT152" i="219"/>
  <c r="AS152" i="219"/>
  <c r="AR152" i="219"/>
  <c r="AQ152" i="219"/>
  <c r="AP152" i="219"/>
  <c r="AO152" i="219"/>
  <c r="AN152" i="219"/>
  <c r="AM152" i="219"/>
  <c r="AL152" i="219"/>
  <c r="AK152" i="219"/>
  <c r="AJ152" i="219"/>
  <c r="AI152" i="219"/>
  <c r="AH152" i="219"/>
  <c r="AG152" i="219"/>
  <c r="AF152" i="219"/>
  <c r="AE152" i="219"/>
  <c r="AD152" i="219"/>
  <c r="AC152" i="219"/>
  <c r="AB152" i="219"/>
  <c r="AA152" i="219"/>
  <c r="Z152" i="219"/>
  <c r="Y152" i="219"/>
  <c r="X152" i="219"/>
  <c r="W152" i="219"/>
  <c r="V152" i="219"/>
  <c r="U152" i="219"/>
  <c r="G152" i="219"/>
  <c r="AY151" i="219"/>
  <c r="AX151" i="219"/>
  <c r="AW151" i="219"/>
  <c r="AV151" i="219"/>
  <c r="AU151" i="219"/>
  <c r="AT151" i="219"/>
  <c r="AS151" i="219"/>
  <c r="AR151" i="219"/>
  <c r="AQ151" i="219"/>
  <c r="AP151" i="219"/>
  <c r="AO151" i="219"/>
  <c r="AN151" i="219"/>
  <c r="AM151" i="219"/>
  <c r="AL151" i="219"/>
  <c r="AK151" i="219"/>
  <c r="AJ151" i="219"/>
  <c r="AI151" i="219"/>
  <c r="AH151" i="219"/>
  <c r="AG151" i="219"/>
  <c r="AF151" i="219"/>
  <c r="AE151" i="219"/>
  <c r="AD151" i="219"/>
  <c r="AC151" i="219"/>
  <c r="AB151" i="219"/>
  <c r="AA151" i="219"/>
  <c r="Z151" i="219"/>
  <c r="Y151" i="219"/>
  <c r="X151" i="219"/>
  <c r="W151" i="219"/>
  <c r="V151" i="219"/>
  <c r="U151" i="219"/>
  <c r="F151" i="219"/>
  <c r="AY149" i="219"/>
  <c r="AX149" i="219"/>
  <c r="AW149" i="219"/>
  <c r="AV149" i="219"/>
  <c r="AU149" i="219"/>
  <c r="AT149" i="219"/>
  <c r="AS149" i="219"/>
  <c r="AR149" i="219"/>
  <c r="AQ149" i="219"/>
  <c r="AP149" i="219"/>
  <c r="AO149" i="219"/>
  <c r="AN149" i="219"/>
  <c r="AM149" i="219"/>
  <c r="AL149" i="219"/>
  <c r="AK149" i="219"/>
  <c r="AJ149" i="219"/>
  <c r="AI149" i="219"/>
  <c r="AH149" i="219"/>
  <c r="AG149" i="219"/>
  <c r="AF149" i="219"/>
  <c r="AE149" i="219"/>
  <c r="AD149" i="219"/>
  <c r="AC149" i="219"/>
  <c r="AB149" i="219"/>
  <c r="AA149" i="219"/>
  <c r="Z149" i="219"/>
  <c r="Y149" i="219"/>
  <c r="X149" i="219"/>
  <c r="W149" i="219"/>
  <c r="V149" i="219"/>
  <c r="AZ149" i="219" s="1"/>
  <c r="BB149" i="219" s="1"/>
  <c r="U149" i="219"/>
  <c r="G149" i="219"/>
  <c r="AY148" i="219"/>
  <c r="AX148" i="219"/>
  <c r="AW148" i="219"/>
  <c r="AV148" i="219"/>
  <c r="AU148" i="219"/>
  <c r="AT148" i="219"/>
  <c r="AS148" i="219"/>
  <c r="AR148" i="219"/>
  <c r="AQ148" i="219"/>
  <c r="AP148" i="219"/>
  <c r="AO148" i="219"/>
  <c r="AN148" i="219"/>
  <c r="AM148" i="219"/>
  <c r="AL148" i="219"/>
  <c r="AK148" i="219"/>
  <c r="AJ148" i="219"/>
  <c r="AI148" i="219"/>
  <c r="AH148" i="219"/>
  <c r="AG148" i="219"/>
  <c r="AF148" i="219"/>
  <c r="AE148" i="219"/>
  <c r="AD148" i="219"/>
  <c r="AC148" i="219"/>
  <c r="AB148" i="219"/>
  <c r="AA148" i="219"/>
  <c r="Z148" i="219"/>
  <c r="Y148" i="219"/>
  <c r="X148" i="219"/>
  <c r="W148" i="219"/>
  <c r="V148" i="219"/>
  <c r="AZ148" i="219" s="1"/>
  <c r="BB148" i="219" s="1"/>
  <c r="U148" i="219"/>
  <c r="F148" i="219"/>
  <c r="AY146" i="219"/>
  <c r="AX146" i="219"/>
  <c r="AW146" i="219"/>
  <c r="AV146" i="219"/>
  <c r="AU146" i="219"/>
  <c r="AT146" i="219"/>
  <c r="AS146" i="219"/>
  <c r="AR146" i="219"/>
  <c r="AQ146" i="219"/>
  <c r="AP146" i="219"/>
  <c r="AO146" i="219"/>
  <c r="AN146" i="219"/>
  <c r="AM146" i="219"/>
  <c r="AL146" i="219"/>
  <c r="AK146" i="219"/>
  <c r="AJ146" i="219"/>
  <c r="AI146" i="219"/>
  <c r="AH146" i="219"/>
  <c r="AG146" i="219"/>
  <c r="AF146" i="219"/>
  <c r="AE146" i="219"/>
  <c r="AD146" i="219"/>
  <c r="AC146" i="219"/>
  <c r="AB146" i="219"/>
  <c r="AA146" i="219"/>
  <c r="Z146" i="219"/>
  <c r="Y146" i="219"/>
  <c r="X146" i="219"/>
  <c r="W146" i="219"/>
  <c r="V146" i="219"/>
  <c r="U146" i="219"/>
  <c r="G146" i="219"/>
  <c r="AY145" i="219"/>
  <c r="AX145" i="219"/>
  <c r="AW145" i="219"/>
  <c r="AV145" i="219"/>
  <c r="AU145" i="219"/>
  <c r="AT145" i="219"/>
  <c r="AS145" i="219"/>
  <c r="AR145" i="219"/>
  <c r="AQ145" i="219"/>
  <c r="AP145" i="219"/>
  <c r="AO145" i="219"/>
  <c r="AN145" i="219"/>
  <c r="AM145" i="219"/>
  <c r="AL145" i="219"/>
  <c r="AK145" i="219"/>
  <c r="AJ145" i="219"/>
  <c r="AI145" i="219"/>
  <c r="AH145" i="219"/>
  <c r="AG145" i="219"/>
  <c r="AF145" i="219"/>
  <c r="AE145" i="219"/>
  <c r="AD145" i="219"/>
  <c r="AC145" i="219"/>
  <c r="AB145" i="219"/>
  <c r="AA145" i="219"/>
  <c r="Z145" i="219"/>
  <c r="Y145" i="219"/>
  <c r="X145" i="219"/>
  <c r="W145" i="219"/>
  <c r="V145" i="219"/>
  <c r="U145" i="219"/>
  <c r="F145" i="219"/>
  <c r="AY143" i="219"/>
  <c r="AX143" i="219"/>
  <c r="AW143" i="219"/>
  <c r="AV143" i="219"/>
  <c r="AU143" i="219"/>
  <c r="AT143" i="219"/>
  <c r="AS143" i="219"/>
  <c r="AR143" i="219"/>
  <c r="AQ143" i="219"/>
  <c r="AP143" i="219"/>
  <c r="AO143" i="219"/>
  <c r="AN143" i="219"/>
  <c r="AM143" i="219"/>
  <c r="AL143" i="219"/>
  <c r="AK143" i="219"/>
  <c r="AJ143" i="219"/>
  <c r="AI143" i="219"/>
  <c r="AH143" i="219"/>
  <c r="AG143" i="219"/>
  <c r="AF143" i="219"/>
  <c r="AE143" i="219"/>
  <c r="AD143" i="219"/>
  <c r="AC143" i="219"/>
  <c r="AB143" i="219"/>
  <c r="AA143" i="219"/>
  <c r="Z143" i="219"/>
  <c r="Y143" i="219"/>
  <c r="X143" i="219"/>
  <c r="W143" i="219"/>
  <c r="V143" i="219"/>
  <c r="AZ143" i="219" s="1"/>
  <c r="BB143" i="219" s="1"/>
  <c r="U143" i="219"/>
  <c r="G143" i="219"/>
  <c r="AY142" i="219"/>
  <c r="AX142" i="219"/>
  <c r="AW142" i="219"/>
  <c r="AV142" i="219"/>
  <c r="AU142" i="219"/>
  <c r="AT142" i="219"/>
  <c r="AS142" i="219"/>
  <c r="AR142" i="219"/>
  <c r="AQ142" i="219"/>
  <c r="AP142" i="219"/>
  <c r="AO142" i="219"/>
  <c r="AN142" i="219"/>
  <c r="AM142" i="219"/>
  <c r="AL142" i="219"/>
  <c r="AK142" i="219"/>
  <c r="AJ142" i="219"/>
  <c r="AI142" i="219"/>
  <c r="AH142" i="219"/>
  <c r="AG142" i="219"/>
  <c r="AF142" i="219"/>
  <c r="AE142" i="219"/>
  <c r="AD142" i="219"/>
  <c r="AC142" i="219"/>
  <c r="AB142" i="219"/>
  <c r="AA142" i="219"/>
  <c r="Z142" i="219"/>
  <c r="Y142" i="219"/>
  <c r="X142" i="219"/>
  <c r="W142" i="219"/>
  <c r="V142" i="219"/>
  <c r="AZ142" i="219" s="1"/>
  <c r="BB142" i="219" s="1"/>
  <c r="U142" i="219"/>
  <c r="F142" i="219"/>
  <c r="AY140" i="219"/>
  <c r="AX140" i="219"/>
  <c r="AW140" i="219"/>
  <c r="AV140" i="219"/>
  <c r="AU140" i="219"/>
  <c r="AT140" i="219"/>
  <c r="AS140" i="219"/>
  <c r="AR140" i="219"/>
  <c r="AQ140" i="219"/>
  <c r="AP140" i="219"/>
  <c r="AO140" i="219"/>
  <c r="AN140" i="219"/>
  <c r="AM140" i="219"/>
  <c r="AL140" i="219"/>
  <c r="AK140" i="219"/>
  <c r="AJ140" i="219"/>
  <c r="AI140" i="219"/>
  <c r="AH140" i="219"/>
  <c r="AG140" i="219"/>
  <c r="AF140" i="219"/>
  <c r="AE140" i="219"/>
  <c r="AD140" i="219"/>
  <c r="AC140" i="219"/>
  <c r="AB140" i="219"/>
  <c r="AA140" i="219"/>
  <c r="Z140" i="219"/>
  <c r="Y140" i="219"/>
  <c r="X140" i="219"/>
  <c r="W140" i="219"/>
  <c r="V140" i="219"/>
  <c r="U140" i="219"/>
  <c r="G140" i="219"/>
  <c r="AY139" i="219"/>
  <c r="AX139" i="219"/>
  <c r="AW139" i="219"/>
  <c r="AV139" i="219"/>
  <c r="AU139" i="219"/>
  <c r="AT139" i="219"/>
  <c r="AS139" i="219"/>
  <c r="AR139" i="219"/>
  <c r="AQ139" i="219"/>
  <c r="AP139" i="219"/>
  <c r="AO139" i="219"/>
  <c r="AN139" i="219"/>
  <c r="AM139" i="219"/>
  <c r="AL139" i="219"/>
  <c r="AK139" i="219"/>
  <c r="AJ139" i="219"/>
  <c r="AI139" i="219"/>
  <c r="AH139" i="219"/>
  <c r="AG139" i="219"/>
  <c r="AF139" i="219"/>
  <c r="AE139" i="219"/>
  <c r="AD139" i="219"/>
  <c r="AC139" i="219"/>
  <c r="AB139" i="219"/>
  <c r="AA139" i="219"/>
  <c r="Z139" i="219"/>
  <c r="Y139" i="219"/>
  <c r="X139" i="219"/>
  <c r="W139" i="219"/>
  <c r="V139" i="219"/>
  <c r="U139" i="219"/>
  <c r="F139" i="219"/>
  <c r="AY137" i="219"/>
  <c r="AX137" i="219"/>
  <c r="AW137" i="219"/>
  <c r="AV137" i="219"/>
  <c r="AU137" i="219"/>
  <c r="AT137" i="219"/>
  <c r="AS137" i="219"/>
  <c r="AR137" i="219"/>
  <c r="AQ137" i="219"/>
  <c r="AP137" i="219"/>
  <c r="AO137" i="219"/>
  <c r="AN137" i="219"/>
  <c r="AM137" i="219"/>
  <c r="AL137" i="219"/>
  <c r="AK137" i="219"/>
  <c r="AJ137" i="219"/>
  <c r="AI137" i="219"/>
  <c r="AH137" i="219"/>
  <c r="AG137" i="219"/>
  <c r="AF137" i="219"/>
  <c r="AE137" i="219"/>
  <c r="AD137" i="219"/>
  <c r="AC137" i="219"/>
  <c r="AB137" i="219"/>
  <c r="AA137" i="219"/>
  <c r="Z137" i="219"/>
  <c r="Y137" i="219"/>
  <c r="X137" i="219"/>
  <c r="W137" i="219"/>
  <c r="V137" i="219"/>
  <c r="U137" i="219"/>
  <c r="G137" i="219"/>
  <c r="AY136" i="219"/>
  <c r="AX136" i="219"/>
  <c r="AW136" i="219"/>
  <c r="AV136" i="219"/>
  <c r="AU136" i="219"/>
  <c r="AT136" i="219"/>
  <c r="AS136" i="219"/>
  <c r="AR136" i="219"/>
  <c r="AQ136" i="219"/>
  <c r="AP136" i="219"/>
  <c r="AO136" i="219"/>
  <c r="AN136" i="219"/>
  <c r="AM136" i="219"/>
  <c r="AL136" i="219"/>
  <c r="AK136" i="219"/>
  <c r="AJ136" i="219"/>
  <c r="AI136" i="219"/>
  <c r="AH136" i="219"/>
  <c r="AG136" i="219"/>
  <c r="AF136" i="219"/>
  <c r="AE136" i="219"/>
  <c r="AD136" i="219"/>
  <c r="AC136" i="219"/>
  <c r="AB136" i="219"/>
  <c r="AA136" i="219"/>
  <c r="Z136" i="219"/>
  <c r="Y136" i="219"/>
  <c r="X136" i="219"/>
  <c r="W136" i="219"/>
  <c r="V136" i="219"/>
  <c r="U136" i="219"/>
  <c r="F136" i="219"/>
  <c r="AY134" i="219"/>
  <c r="AX134" i="219"/>
  <c r="AW134" i="219"/>
  <c r="AV134" i="219"/>
  <c r="AU134" i="219"/>
  <c r="AT134" i="219"/>
  <c r="AS134" i="219"/>
  <c r="AR134" i="219"/>
  <c r="AQ134" i="219"/>
  <c r="AP134" i="219"/>
  <c r="AO134" i="219"/>
  <c r="AN134" i="219"/>
  <c r="AM134" i="219"/>
  <c r="AL134" i="219"/>
  <c r="AK134" i="219"/>
  <c r="AJ134" i="219"/>
  <c r="AI134" i="219"/>
  <c r="AH134" i="219"/>
  <c r="AG134" i="219"/>
  <c r="AF134" i="219"/>
  <c r="AE134" i="219"/>
  <c r="AD134" i="219"/>
  <c r="AC134" i="219"/>
  <c r="AB134" i="219"/>
  <c r="AA134" i="219"/>
  <c r="Z134" i="219"/>
  <c r="Y134" i="219"/>
  <c r="X134" i="219"/>
  <c r="W134" i="219"/>
  <c r="V134" i="219"/>
  <c r="U134" i="219"/>
  <c r="G134" i="219"/>
  <c r="AY133" i="219"/>
  <c r="AX133" i="219"/>
  <c r="AW133" i="219"/>
  <c r="AV133" i="219"/>
  <c r="AU133" i="219"/>
  <c r="AT133" i="219"/>
  <c r="AS133" i="219"/>
  <c r="AR133" i="219"/>
  <c r="AQ133" i="219"/>
  <c r="AP133" i="219"/>
  <c r="AO133" i="219"/>
  <c r="AN133" i="219"/>
  <c r="AM133" i="219"/>
  <c r="AL133" i="219"/>
  <c r="AK133" i="219"/>
  <c r="AJ133" i="219"/>
  <c r="AI133" i="219"/>
  <c r="AH133" i="219"/>
  <c r="AG133" i="219"/>
  <c r="AF133" i="219"/>
  <c r="AE133" i="219"/>
  <c r="AD133" i="219"/>
  <c r="AC133" i="219"/>
  <c r="AB133" i="219"/>
  <c r="AA133" i="219"/>
  <c r="Z133" i="219"/>
  <c r="Y133" i="219"/>
  <c r="X133" i="219"/>
  <c r="W133" i="219"/>
  <c r="V133" i="219"/>
  <c r="U133" i="219"/>
  <c r="F133" i="219"/>
  <c r="AY131" i="219"/>
  <c r="AX131" i="219"/>
  <c r="AW131" i="219"/>
  <c r="AV131" i="219"/>
  <c r="AU131" i="219"/>
  <c r="AT131" i="219"/>
  <c r="AS131" i="219"/>
  <c r="AR131" i="219"/>
  <c r="AQ131" i="219"/>
  <c r="AP131" i="219"/>
  <c r="AO131" i="219"/>
  <c r="AN131" i="219"/>
  <c r="AM131" i="219"/>
  <c r="AL131" i="219"/>
  <c r="AK131" i="219"/>
  <c r="AJ131" i="219"/>
  <c r="AI131" i="219"/>
  <c r="AH131" i="219"/>
  <c r="AG131" i="219"/>
  <c r="AF131" i="219"/>
  <c r="AE131" i="219"/>
  <c r="AD131" i="219"/>
  <c r="AC131" i="219"/>
  <c r="AB131" i="219"/>
  <c r="AA131" i="219"/>
  <c r="Z131" i="219"/>
  <c r="Y131" i="219"/>
  <c r="X131" i="219"/>
  <c r="W131" i="219"/>
  <c r="V131" i="219"/>
  <c r="U131" i="219"/>
  <c r="G131" i="219"/>
  <c r="AY130" i="219"/>
  <c r="AX130" i="219"/>
  <c r="AW130" i="219"/>
  <c r="AV130" i="219"/>
  <c r="AU130" i="219"/>
  <c r="AT130" i="219"/>
  <c r="AS130" i="219"/>
  <c r="AR130" i="219"/>
  <c r="AQ130" i="219"/>
  <c r="AP130" i="219"/>
  <c r="AO130" i="219"/>
  <c r="AN130" i="219"/>
  <c r="AM130" i="219"/>
  <c r="AL130" i="219"/>
  <c r="AK130" i="219"/>
  <c r="AJ130" i="219"/>
  <c r="AI130" i="219"/>
  <c r="AH130" i="219"/>
  <c r="AG130" i="219"/>
  <c r="AF130" i="219"/>
  <c r="AE130" i="219"/>
  <c r="AD130" i="219"/>
  <c r="AC130" i="219"/>
  <c r="AB130" i="219"/>
  <c r="AA130" i="219"/>
  <c r="Z130" i="219"/>
  <c r="Y130" i="219"/>
  <c r="X130" i="219"/>
  <c r="W130" i="219"/>
  <c r="V130" i="219"/>
  <c r="U130" i="219"/>
  <c r="F130" i="219"/>
  <c r="AY128" i="219"/>
  <c r="AX128" i="219"/>
  <c r="AW128" i="219"/>
  <c r="AV128" i="219"/>
  <c r="AU128" i="219"/>
  <c r="AT128" i="219"/>
  <c r="AS128" i="219"/>
  <c r="AR128" i="219"/>
  <c r="AQ128" i="219"/>
  <c r="AP128" i="219"/>
  <c r="AO128" i="219"/>
  <c r="AN128" i="219"/>
  <c r="AM128" i="219"/>
  <c r="AL128" i="219"/>
  <c r="AK128" i="219"/>
  <c r="AJ128" i="219"/>
  <c r="AI128" i="219"/>
  <c r="AH128" i="219"/>
  <c r="AG128" i="219"/>
  <c r="AF128" i="219"/>
  <c r="AE128" i="219"/>
  <c r="AD128" i="219"/>
  <c r="AC128" i="219"/>
  <c r="AB128" i="219"/>
  <c r="AA128" i="219"/>
  <c r="Z128" i="219"/>
  <c r="Y128" i="219"/>
  <c r="X128" i="219"/>
  <c r="W128" i="219"/>
  <c r="V128" i="219"/>
  <c r="U128" i="219"/>
  <c r="G128" i="219"/>
  <c r="AY127" i="219"/>
  <c r="AX127" i="219"/>
  <c r="AW127" i="219"/>
  <c r="AV127" i="219"/>
  <c r="AU127" i="219"/>
  <c r="AT127" i="219"/>
  <c r="AS127" i="219"/>
  <c r="AR127" i="219"/>
  <c r="AQ127" i="219"/>
  <c r="AP127" i="219"/>
  <c r="AO127" i="219"/>
  <c r="AN127" i="219"/>
  <c r="AM127" i="219"/>
  <c r="AL127" i="219"/>
  <c r="AK127" i="219"/>
  <c r="AJ127" i="219"/>
  <c r="AI127" i="219"/>
  <c r="AH127" i="219"/>
  <c r="AG127" i="219"/>
  <c r="AF127" i="219"/>
  <c r="AE127" i="219"/>
  <c r="AD127" i="219"/>
  <c r="AC127" i="219"/>
  <c r="AB127" i="219"/>
  <c r="AA127" i="219"/>
  <c r="Z127" i="219"/>
  <c r="Y127" i="219"/>
  <c r="X127" i="219"/>
  <c r="W127" i="219"/>
  <c r="V127" i="219"/>
  <c r="U127" i="219"/>
  <c r="F127" i="219"/>
  <c r="AY125" i="219"/>
  <c r="AX125" i="219"/>
  <c r="AW125" i="219"/>
  <c r="AV125" i="219"/>
  <c r="AU125" i="219"/>
  <c r="AT125" i="219"/>
  <c r="AS125" i="219"/>
  <c r="AR125" i="219"/>
  <c r="AQ125" i="219"/>
  <c r="AP125" i="219"/>
  <c r="AO125" i="219"/>
  <c r="AN125" i="219"/>
  <c r="AM125" i="219"/>
  <c r="AL125" i="219"/>
  <c r="AK125" i="219"/>
  <c r="AJ125" i="219"/>
  <c r="AI125" i="219"/>
  <c r="AH125" i="219"/>
  <c r="AG125" i="219"/>
  <c r="AF125" i="219"/>
  <c r="AE125" i="219"/>
  <c r="AD125" i="219"/>
  <c r="AC125" i="219"/>
  <c r="AB125" i="219"/>
  <c r="AA125" i="219"/>
  <c r="Z125" i="219"/>
  <c r="Y125" i="219"/>
  <c r="X125" i="219"/>
  <c r="W125" i="219"/>
  <c r="V125" i="219"/>
  <c r="U125" i="219"/>
  <c r="G125" i="219"/>
  <c r="AY124" i="219"/>
  <c r="AX124" i="219"/>
  <c r="AW124" i="219"/>
  <c r="AV124" i="219"/>
  <c r="AU124" i="219"/>
  <c r="AT124" i="219"/>
  <c r="AS124" i="219"/>
  <c r="AR124" i="219"/>
  <c r="AQ124" i="219"/>
  <c r="AP124" i="219"/>
  <c r="AO124" i="219"/>
  <c r="AN124" i="219"/>
  <c r="AM124" i="219"/>
  <c r="AL124" i="219"/>
  <c r="AK124" i="219"/>
  <c r="AJ124" i="219"/>
  <c r="AI124" i="219"/>
  <c r="AH124" i="219"/>
  <c r="AG124" i="219"/>
  <c r="AF124" i="219"/>
  <c r="AE124" i="219"/>
  <c r="AD124" i="219"/>
  <c r="AC124" i="219"/>
  <c r="AB124" i="219"/>
  <c r="AA124" i="219"/>
  <c r="Z124" i="219"/>
  <c r="Y124" i="219"/>
  <c r="X124" i="219"/>
  <c r="W124" i="219"/>
  <c r="V124" i="219"/>
  <c r="U124" i="219"/>
  <c r="F124" i="219"/>
  <c r="AY122" i="219"/>
  <c r="AX122" i="219"/>
  <c r="AW122" i="219"/>
  <c r="AV122" i="219"/>
  <c r="AU122" i="219"/>
  <c r="AT122" i="219"/>
  <c r="AS122" i="219"/>
  <c r="AR122" i="219"/>
  <c r="AQ122" i="219"/>
  <c r="AP122" i="219"/>
  <c r="AO122" i="219"/>
  <c r="AN122" i="219"/>
  <c r="AM122" i="219"/>
  <c r="AL122" i="219"/>
  <c r="AK122" i="219"/>
  <c r="AJ122" i="219"/>
  <c r="AI122" i="219"/>
  <c r="AH122" i="219"/>
  <c r="AG122" i="219"/>
  <c r="AF122" i="219"/>
  <c r="AE122" i="219"/>
  <c r="AD122" i="219"/>
  <c r="AC122" i="219"/>
  <c r="AB122" i="219"/>
  <c r="AA122" i="219"/>
  <c r="Z122" i="219"/>
  <c r="Y122" i="219"/>
  <c r="X122" i="219"/>
  <c r="W122" i="219"/>
  <c r="V122" i="219"/>
  <c r="U122" i="219"/>
  <c r="G122" i="219"/>
  <c r="AY121" i="219"/>
  <c r="AX121" i="219"/>
  <c r="AW121" i="219"/>
  <c r="AV121" i="219"/>
  <c r="AU121" i="219"/>
  <c r="AT121" i="219"/>
  <c r="AS121" i="219"/>
  <c r="AR121" i="219"/>
  <c r="AQ121" i="219"/>
  <c r="AP121" i="219"/>
  <c r="AO121" i="219"/>
  <c r="AN121" i="219"/>
  <c r="AM121" i="219"/>
  <c r="AL121" i="219"/>
  <c r="AK121" i="219"/>
  <c r="AJ121" i="219"/>
  <c r="AI121" i="219"/>
  <c r="AH121" i="219"/>
  <c r="AG121" i="219"/>
  <c r="AF121" i="219"/>
  <c r="AE121" i="219"/>
  <c r="AD121" i="219"/>
  <c r="AC121" i="219"/>
  <c r="AB121" i="219"/>
  <c r="AA121" i="219"/>
  <c r="Z121" i="219"/>
  <c r="Y121" i="219"/>
  <c r="X121" i="219"/>
  <c r="W121" i="219"/>
  <c r="V121" i="219"/>
  <c r="U121" i="219"/>
  <c r="F121" i="219"/>
  <c r="AY119" i="219"/>
  <c r="AX119" i="219"/>
  <c r="AW119" i="219"/>
  <c r="AV119" i="219"/>
  <c r="AU119" i="219"/>
  <c r="AT119" i="219"/>
  <c r="AS119" i="219"/>
  <c r="AR119" i="219"/>
  <c r="AQ119" i="219"/>
  <c r="AP119" i="219"/>
  <c r="AO119" i="219"/>
  <c r="AN119" i="219"/>
  <c r="AM119" i="219"/>
  <c r="AL119" i="219"/>
  <c r="AK119" i="219"/>
  <c r="AJ119" i="219"/>
  <c r="AI119" i="219"/>
  <c r="AH119" i="219"/>
  <c r="AG119" i="219"/>
  <c r="AF119" i="219"/>
  <c r="AE119" i="219"/>
  <c r="AD119" i="219"/>
  <c r="AC119" i="219"/>
  <c r="AB119" i="219"/>
  <c r="AA119" i="219"/>
  <c r="Z119" i="219"/>
  <c r="Y119" i="219"/>
  <c r="X119" i="219"/>
  <c r="W119" i="219"/>
  <c r="V119" i="219"/>
  <c r="U119" i="219"/>
  <c r="G119" i="219"/>
  <c r="AY118" i="219"/>
  <c r="AX118" i="219"/>
  <c r="AW118" i="219"/>
  <c r="AV118" i="219"/>
  <c r="AU118" i="219"/>
  <c r="AT118" i="219"/>
  <c r="AS118" i="219"/>
  <c r="AR118" i="219"/>
  <c r="AQ118" i="219"/>
  <c r="AP118" i="219"/>
  <c r="AO118" i="219"/>
  <c r="AN118" i="219"/>
  <c r="AM118" i="219"/>
  <c r="AL118" i="219"/>
  <c r="AK118" i="219"/>
  <c r="AJ118" i="219"/>
  <c r="AI118" i="219"/>
  <c r="AH118" i="219"/>
  <c r="AG118" i="219"/>
  <c r="AF118" i="219"/>
  <c r="AE118" i="219"/>
  <c r="AD118" i="219"/>
  <c r="AC118" i="219"/>
  <c r="AB118" i="219"/>
  <c r="AA118" i="219"/>
  <c r="Z118" i="219"/>
  <c r="Y118" i="219"/>
  <c r="X118" i="219"/>
  <c r="W118" i="219"/>
  <c r="V118" i="219"/>
  <c r="U118" i="219"/>
  <c r="F118" i="219"/>
  <c r="AY116" i="219"/>
  <c r="AX116" i="219"/>
  <c r="AW116" i="219"/>
  <c r="AV116" i="219"/>
  <c r="AU116" i="219"/>
  <c r="AT116" i="219"/>
  <c r="AS116" i="219"/>
  <c r="AR116" i="219"/>
  <c r="AQ116" i="219"/>
  <c r="AP116" i="219"/>
  <c r="AO116" i="219"/>
  <c r="AN116" i="219"/>
  <c r="AM116" i="219"/>
  <c r="AL116" i="219"/>
  <c r="AK116" i="219"/>
  <c r="AJ116" i="219"/>
  <c r="AI116" i="219"/>
  <c r="AH116" i="219"/>
  <c r="AG116" i="219"/>
  <c r="AF116" i="219"/>
  <c r="AE116" i="219"/>
  <c r="AD116" i="219"/>
  <c r="AC116" i="219"/>
  <c r="AB116" i="219"/>
  <c r="AA116" i="219"/>
  <c r="Z116" i="219"/>
  <c r="Y116" i="219"/>
  <c r="X116" i="219"/>
  <c r="W116" i="219"/>
  <c r="V116" i="219"/>
  <c r="U116" i="219"/>
  <c r="G116" i="219"/>
  <c r="AY115" i="219"/>
  <c r="AX115" i="219"/>
  <c r="AW115" i="219"/>
  <c r="AV115" i="219"/>
  <c r="AU115" i="219"/>
  <c r="AT115" i="219"/>
  <c r="AS115" i="219"/>
  <c r="AR115" i="219"/>
  <c r="AQ115" i="219"/>
  <c r="AP115" i="219"/>
  <c r="AO115" i="219"/>
  <c r="AN115" i="219"/>
  <c r="AM115" i="219"/>
  <c r="AL115" i="219"/>
  <c r="AK115" i="219"/>
  <c r="AJ115" i="219"/>
  <c r="AI115" i="219"/>
  <c r="AH115" i="219"/>
  <c r="AG115" i="219"/>
  <c r="AF115" i="219"/>
  <c r="AE115" i="219"/>
  <c r="AD115" i="219"/>
  <c r="AC115" i="219"/>
  <c r="AB115" i="219"/>
  <c r="AA115" i="219"/>
  <c r="Z115" i="219"/>
  <c r="Y115" i="219"/>
  <c r="X115" i="219"/>
  <c r="W115" i="219"/>
  <c r="V115" i="219"/>
  <c r="U115" i="219"/>
  <c r="F115" i="219"/>
  <c r="AY113" i="219"/>
  <c r="AX113" i="219"/>
  <c r="AW113" i="219"/>
  <c r="AV113" i="219"/>
  <c r="AU113" i="219"/>
  <c r="AT113" i="219"/>
  <c r="AS113" i="219"/>
  <c r="AR113" i="219"/>
  <c r="AQ113" i="219"/>
  <c r="AP113" i="219"/>
  <c r="AO113" i="219"/>
  <c r="AN113" i="219"/>
  <c r="AM113" i="219"/>
  <c r="AL113" i="219"/>
  <c r="AK113" i="219"/>
  <c r="AJ113" i="219"/>
  <c r="AI113" i="219"/>
  <c r="AH113" i="219"/>
  <c r="AG113" i="219"/>
  <c r="AF113" i="219"/>
  <c r="AE113" i="219"/>
  <c r="AD113" i="219"/>
  <c r="AC113" i="219"/>
  <c r="AB113" i="219"/>
  <c r="AA113" i="219"/>
  <c r="Z113" i="219"/>
  <c r="Y113" i="219"/>
  <c r="X113" i="219"/>
  <c r="W113" i="219"/>
  <c r="V113" i="219"/>
  <c r="U113" i="219"/>
  <c r="G113" i="219"/>
  <c r="AY112" i="219"/>
  <c r="AX112" i="219"/>
  <c r="AW112" i="219"/>
  <c r="AV112" i="219"/>
  <c r="AU112" i="219"/>
  <c r="AT112" i="219"/>
  <c r="AS112" i="219"/>
  <c r="AR112" i="219"/>
  <c r="AQ112" i="219"/>
  <c r="AP112" i="219"/>
  <c r="AO112" i="219"/>
  <c r="AN112" i="219"/>
  <c r="AM112" i="219"/>
  <c r="AL112" i="219"/>
  <c r="AK112" i="219"/>
  <c r="AJ112" i="219"/>
  <c r="AI112" i="219"/>
  <c r="AH112" i="219"/>
  <c r="AG112" i="219"/>
  <c r="AF112" i="219"/>
  <c r="AE112" i="219"/>
  <c r="AD112" i="219"/>
  <c r="AC112" i="219"/>
  <c r="AB112" i="219"/>
  <c r="AA112" i="219"/>
  <c r="Z112" i="219"/>
  <c r="Y112" i="219"/>
  <c r="X112" i="219"/>
  <c r="W112" i="219"/>
  <c r="V112" i="219"/>
  <c r="U112" i="219"/>
  <c r="F112" i="219"/>
  <c r="AY110" i="219"/>
  <c r="AX110" i="219"/>
  <c r="AW110" i="219"/>
  <c r="AV110" i="219"/>
  <c r="AU110" i="219"/>
  <c r="AT110" i="219"/>
  <c r="AS110" i="219"/>
  <c r="AR110" i="219"/>
  <c r="AQ110" i="219"/>
  <c r="AP110" i="219"/>
  <c r="AO110" i="219"/>
  <c r="AN110" i="219"/>
  <c r="AM110" i="219"/>
  <c r="AL110" i="219"/>
  <c r="AK110" i="219"/>
  <c r="AJ110" i="219"/>
  <c r="AI110" i="219"/>
  <c r="AH110" i="219"/>
  <c r="AG110" i="219"/>
  <c r="AF110" i="219"/>
  <c r="AE110" i="219"/>
  <c r="AD110" i="219"/>
  <c r="AC110" i="219"/>
  <c r="AB110" i="219"/>
  <c r="AA110" i="219"/>
  <c r="Z110" i="219"/>
  <c r="Y110" i="219"/>
  <c r="X110" i="219"/>
  <c r="W110" i="219"/>
  <c r="V110" i="219"/>
  <c r="U110" i="219"/>
  <c r="G110" i="219"/>
  <c r="AY109" i="219"/>
  <c r="AX109" i="219"/>
  <c r="AW109" i="219"/>
  <c r="AV109" i="219"/>
  <c r="AU109" i="219"/>
  <c r="AT109" i="219"/>
  <c r="AS109" i="219"/>
  <c r="AR109" i="219"/>
  <c r="AQ109" i="219"/>
  <c r="AP109" i="219"/>
  <c r="AO109" i="219"/>
  <c r="AN109" i="219"/>
  <c r="AM109" i="219"/>
  <c r="AL109" i="219"/>
  <c r="AK109" i="219"/>
  <c r="AJ109" i="219"/>
  <c r="AI109" i="219"/>
  <c r="AH109" i="219"/>
  <c r="AG109" i="219"/>
  <c r="AF109" i="219"/>
  <c r="AE109" i="219"/>
  <c r="AD109" i="219"/>
  <c r="AC109" i="219"/>
  <c r="AB109" i="219"/>
  <c r="AA109" i="219"/>
  <c r="Z109" i="219"/>
  <c r="Y109" i="219"/>
  <c r="X109" i="219"/>
  <c r="W109" i="219"/>
  <c r="V109" i="219"/>
  <c r="U109" i="219"/>
  <c r="F109" i="219"/>
  <c r="AY107" i="219"/>
  <c r="AX107" i="219"/>
  <c r="AW107" i="219"/>
  <c r="AV107" i="219"/>
  <c r="AU107" i="219"/>
  <c r="AT107" i="219"/>
  <c r="AS107" i="219"/>
  <c r="AR107" i="219"/>
  <c r="AQ107" i="219"/>
  <c r="AP107" i="219"/>
  <c r="AO107" i="219"/>
  <c r="AN107" i="219"/>
  <c r="AM107" i="219"/>
  <c r="AL107" i="219"/>
  <c r="AK107" i="219"/>
  <c r="AJ107" i="219"/>
  <c r="AI107" i="219"/>
  <c r="AH107" i="219"/>
  <c r="AG107" i="219"/>
  <c r="AF107" i="219"/>
  <c r="AE107" i="219"/>
  <c r="AD107" i="219"/>
  <c r="AC107" i="219"/>
  <c r="AB107" i="219"/>
  <c r="AA107" i="219"/>
  <c r="Z107" i="219"/>
  <c r="Y107" i="219"/>
  <c r="X107" i="219"/>
  <c r="W107" i="219"/>
  <c r="V107" i="219"/>
  <c r="U107" i="219"/>
  <c r="G107" i="219"/>
  <c r="AY106" i="219"/>
  <c r="AX106" i="219"/>
  <c r="AW106" i="219"/>
  <c r="AV106" i="219"/>
  <c r="AU106" i="219"/>
  <c r="AT106" i="219"/>
  <c r="AS106" i="219"/>
  <c r="AR106" i="219"/>
  <c r="AQ106" i="219"/>
  <c r="AP106" i="219"/>
  <c r="AO106" i="219"/>
  <c r="AN106" i="219"/>
  <c r="AM106" i="219"/>
  <c r="AL106" i="219"/>
  <c r="AK106" i="219"/>
  <c r="AJ106" i="219"/>
  <c r="AI106" i="219"/>
  <c r="AH106" i="219"/>
  <c r="AG106" i="219"/>
  <c r="AF106" i="219"/>
  <c r="AE106" i="219"/>
  <c r="AD106" i="219"/>
  <c r="AC106" i="219"/>
  <c r="AB106" i="219"/>
  <c r="AA106" i="219"/>
  <c r="Z106" i="219"/>
  <c r="Y106" i="219"/>
  <c r="X106" i="219"/>
  <c r="W106" i="219"/>
  <c r="V106" i="219"/>
  <c r="U106" i="219"/>
  <c r="F106" i="219"/>
  <c r="AY104" i="219"/>
  <c r="AX104" i="219"/>
  <c r="AW104" i="219"/>
  <c r="AV104" i="219"/>
  <c r="AU104" i="219"/>
  <c r="AT104" i="219"/>
  <c r="AS104" i="219"/>
  <c r="AR104" i="219"/>
  <c r="AQ104" i="219"/>
  <c r="AP104" i="219"/>
  <c r="AO104" i="219"/>
  <c r="AN104" i="219"/>
  <c r="AM104" i="219"/>
  <c r="AL104" i="219"/>
  <c r="AK104" i="219"/>
  <c r="AJ104" i="219"/>
  <c r="AI104" i="219"/>
  <c r="AH104" i="219"/>
  <c r="AG104" i="219"/>
  <c r="AF104" i="219"/>
  <c r="AE104" i="219"/>
  <c r="AD104" i="219"/>
  <c r="AC104" i="219"/>
  <c r="AB104" i="219"/>
  <c r="AA104" i="219"/>
  <c r="Z104" i="219"/>
  <c r="Y104" i="219"/>
  <c r="X104" i="219"/>
  <c r="W104" i="219"/>
  <c r="V104" i="219"/>
  <c r="U104" i="219"/>
  <c r="G104" i="219"/>
  <c r="AY103" i="219"/>
  <c r="AX103" i="219"/>
  <c r="AW103" i="219"/>
  <c r="AV103" i="219"/>
  <c r="AU103" i="219"/>
  <c r="AT103" i="219"/>
  <c r="AS103" i="219"/>
  <c r="AR103" i="219"/>
  <c r="AQ103" i="219"/>
  <c r="AP103" i="219"/>
  <c r="AO103" i="219"/>
  <c r="AN103" i="219"/>
  <c r="AM103" i="219"/>
  <c r="AL103" i="219"/>
  <c r="AK103" i="219"/>
  <c r="AJ103" i="219"/>
  <c r="AI103" i="219"/>
  <c r="AH103" i="219"/>
  <c r="AG103" i="219"/>
  <c r="AF103" i="219"/>
  <c r="AE103" i="219"/>
  <c r="AD103" i="219"/>
  <c r="AC103" i="219"/>
  <c r="AB103" i="219"/>
  <c r="AA103" i="219"/>
  <c r="Z103" i="219"/>
  <c r="Y103" i="219"/>
  <c r="X103" i="219"/>
  <c r="W103" i="219"/>
  <c r="V103" i="219"/>
  <c r="U103" i="219"/>
  <c r="F103" i="219"/>
  <c r="AY101" i="219"/>
  <c r="AX101" i="219"/>
  <c r="AW101" i="219"/>
  <c r="AV101" i="219"/>
  <c r="AU101" i="219"/>
  <c r="AT101" i="219"/>
  <c r="AS101" i="219"/>
  <c r="AR101" i="219"/>
  <c r="AQ101" i="219"/>
  <c r="AP101" i="219"/>
  <c r="AO101" i="219"/>
  <c r="AN101" i="219"/>
  <c r="AM101" i="219"/>
  <c r="AL101" i="219"/>
  <c r="AK101" i="219"/>
  <c r="AJ101" i="219"/>
  <c r="AI101" i="219"/>
  <c r="AH101" i="219"/>
  <c r="AG101" i="219"/>
  <c r="AF101" i="219"/>
  <c r="AE101" i="219"/>
  <c r="AD101" i="219"/>
  <c r="AC101" i="219"/>
  <c r="AB101" i="219"/>
  <c r="AA101" i="219"/>
  <c r="Z101" i="219"/>
  <c r="Y101" i="219"/>
  <c r="X101" i="219"/>
  <c r="W101" i="219"/>
  <c r="V101" i="219"/>
  <c r="U101" i="219"/>
  <c r="G101" i="219"/>
  <c r="AY100" i="219"/>
  <c r="AX100" i="219"/>
  <c r="AW100" i="219"/>
  <c r="AV100" i="219"/>
  <c r="AU100" i="219"/>
  <c r="AT100" i="219"/>
  <c r="AS100" i="219"/>
  <c r="AR100" i="219"/>
  <c r="AQ100" i="219"/>
  <c r="AP100" i="219"/>
  <c r="AO100" i="219"/>
  <c r="AN100" i="219"/>
  <c r="AM100" i="219"/>
  <c r="AL100" i="219"/>
  <c r="AK100" i="219"/>
  <c r="AJ100" i="219"/>
  <c r="AI100" i="219"/>
  <c r="AH100" i="219"/>
  <c r="AG100" i="219"/>
  <c r="AF100" i="219"/>
  <c r="AE100" i="219"/>
  <c r="AD100" i="219"/>
  <c r="AC100" i="219"/>
  <c r="AB100" i="219"/>
  <c r="AA100" i="219"/>
  <c r="Z100" i="219"/>
  <c r="Y100" i="219"/>
  <c r="X100" i="219"/>
  <c r="W100" i="219"/>
  <c r="V100" i="219"/>
  <c r="U100" i="219"/>
  <c r="F100" i="219"/>
  <c r="AY98" i="219"/>
  <c r="AX98" i="219"/>
  <c r="AW98" i="219"/>
  <c r="AV98" i="219"/>
  <c r="AU98" i="219"/>
  <c r="AT98" i="219"/>
  <c r="AS98" i="219"/>
  <c r="AR98" i="219"/>
  <c r="AQ98" i="219"/>
  <c r="AP98" i="219"/>
  <c r="AO98" i="219"/>
  <c r="AN98" i="219"/>
  <c r="AM98" i="219"/>
  <c r="AL98" i="219"/>
  <c r="AK98" i="219"/>
  <c r="AJ98" i="219"/>
  <c r="AI98" i="219"/>
  <c r="AH98" i="219"/>
  <c r="AG98" i="219"/>
  <c r="AF98" i="219"/>
  <c r="AE98" i="219"/>
  <c r="AD98" i="219"/>
  <c r="AC98" i="219"/>
  <c r="AB98" i="219"/>
  <c r="AA98" i="219"/>
  <c r="Z98" i="219"/>
  <c r="Y98" i="219"/>
  <c r="X98" i="219"/>
  <c r="W98" i="219"/>
  <c r="V98" i="219"/>
  <c r="U98" i="219"/>
  <c r="G98" i="219"/>
  <c r="AY97" i="219"/>
  <c r="AX97" i="219"/>
  <c r="AW97" i="219"/>
  <c r="AV97" i="219"/>
  <c r="AU97" i="219"/>
  <c r="AT97" i="219"/>
  <c r="AS97" i="219"/>
  <c r="AR97" i="219"/>
  <c r="AQ97" i="219"/>
  <c r="AP97" i="219"/>
  <c r="AO97" i="219"/>
  <c r="AN97" i="219"/>
  <c r="AM97" i="219"/>
  <c r="AL97" i="219"/>
  <c r="AK97" i="219"/>
  <c r="AJ97" i="219"/>
  <c r="AI97" i="219"/>
  <c r="AH97" i="219"/>
  <c r="AG97" i="219"/>
  <c r="AF97" i="219"/>
  <c r="AE97" i="219"/>
  <c r="AD97" i="219"/>
  <c r="AC97" i="219"/>
  <c r="AB97" i="219"/>
  <c r="AA97" i="219"/>
  <c r="Z97" i="219"/>
  <c r="Y97" i="219"/>
  <c r="X97" i="219"/>
  <c r="W97" i="219"/>
  <c r="V97" i="219"/>
  <c r="U97" i="219"/>
  <c r="F97" i="219"/>
  <c r="AY95" i="219"/>
  <c r="AX95" i="219"/>
  <c r="AW95" i="219"/>
  <c r="AV95" i="219"/>
  <c r="AU95" i="219"/>
  <c r="AT95" i="219"/>
  <c r="AS95" i="219"/>
  <c r="AR95" i="219"/>
  <c r="AQ95" i="219"/>
  <c r="AP95" i="219"/>
  <c r="AO95" i="219"/>
  <c r="AN95" i="219"/>
  <c r="AM95" i="219"/>
  <c r="AL95" i="219"/>
  <c r="AK95" i="219"/>
  <c r="AJ95" i="219"/>
  <c r="AI95" i="219"/>
  <c r="AH95" i="219"/>
  <c r="AG95" i="219"/>
  <c r="AF95" i="219"/>
  <c r="AE95" i="219"/>
  <c r="AD95" i="219"/>
  <c r="AC95" i="219"/>
  <c r="AB95" i="219"/>
  <c r="AA95" i="219"/>
  <c r="Z95" i="219"/>
  <c r="Y95" i="219"/>
  <c r="X95" i="219"/>
  <c r="W95" i="219"/>
  <c r="V95" i="219"/>
  <c r="U95" i="219"/>
  <c r="G95" i="219"/>
  <c r="AY94" i="219"/>
  <c r="AX94" i="219"/>
  <c r="AW94" i="219"/>
  <c r="AV94" i="219"/>
  <c r="AU94" i="219"/>
  <c r="AT94" i="219"/>
  <c r="AS94" i="219"/>
  <c r="AR94" i="219"/>
  <c r="AQ94" i="219"/>
  <c r="AP94" i="219"/>
  <c r="AO94" i="219"/>
  <c r="AN94" i="219"/>
  <c r="AM94" i="219"/>
  <c r="AL94" i="219"/>
  <c r="AK94" i="219"/>
  <c r="AJ94" i="219"/>
  <c r="AI94" i="219"/>
  <c r="AH94" i="219"/>
  <c r="AG94" i="219"/>
  <c r="AF94" i="219"/>
  <c r="AE94" i="219"/>
  <c r="AD94" i="219"/>
  <c r="AC94" i="219"/>
  <c r="AB94" i="219"/>
  <c r="AA94" i="219"/>
  <c r="Z94" i="219"/>
  <c r="Y94" i="219"/>
  <c r="X94" i="219"/>
  <c r="W94" i="219"/>
  <c r="V94" i="219"/>
  <c r="U94" i="219"/>
  <c r="F94" i="219"/>
  <c r="AY92" i="219"/>
  <c r="AX92" i="219"/>
  <c r="AW92" i="219"/>
  <c r="AV92" i="219"/>
  <c r="AU92" i="219"/>
  <c r="AT92" i="219"/>
  <c r="AS92" i="219"/>
  <c r="AR92" i="219"/>
  <c r="AQ92" i="219"/>
  <c r="AP92" i="219"/>
  <c r="AO92" i="219"/>
  <c r="AN92" i="219"/>
  <c r="AM92" i="219"/>
  <c r="AL92" i="219"/>
  <c r="AK92" i="219"/>
  <c r="AJ92" i="219"/>
  <c r="AI92" i="219"/>
  <c r="AH92" i="219"/>
  <c r="AG92" i="219"/>
  <c r="AF92" i="219"/>
  <c r="AE92" i="219"/>
  <c r="AD92" i="219"/>
  <c r="AC92" i="219"/>
  <c r="AB92" i="219"/>
  <c r="AA92" i="219"/>
  <c r="Z92" i="219"/>
  <c r="Y92" i="219"/>
  <c r="X92" i="219"/>
  <c r="W92" i="219"/>
  <c r="V92" i="219"/>
  <c r="U92" i="219"/>
  <c r="G92" i="219"/>
  <c r="AY91" i="219"/>
  <c r="AX91" i="219"/>
  <c r="AW91" i="219"/>
  <c r="AV91" i="219"/>
  <c r="AU91" i="219"/>
  <c r="AT91" i="219"/>
  <c r="AS91" i="219"/>
  <c r="AR91" i="219"/>
  <c r="AQ91" i="219"/>
  <c r="AP91" i="219"/>
  <c r="AO91" i="219"/>
  <c r="AN91" i="219"/>
  <c r="AM91" i="219"/>
  <c r="AL91" i="219"/>
  <c r="AK91" i="219"/>
  <c r="AJ91" i="219"/>
  <c r="AI91" i="219"/>
  <c r="AH91" i="219"/>
  <c r="AG91" i="219"/>
  <c r="AF91" i="219"/>
  <c r="AE91" i="219"/>
  <c r="AD91" i="219"/>
  <c r="AC91" i="219"/>
  <c r="AB91" i="219"/>
  <c r="AA91" i="219"/>
  <c r="Z91" i="219"/>
  <c r="Y91" i="219"/>
  <c r="X91" i="219"/>
  <c r="W91" i="219"/>
  <c r="V91" i="219"/>
  <c r="U91" i="219"/>
  <c r="F91" i="219"/>
  <c r="AY89" i="219"/>
  <c r="AX89" i="219"/>
  <c r="AW89" i="219"/>
  <c r="AV89" i="219"/>
  <c r="AU89" i="219"/>
  <c r="AT89" i="219"/>
  <c r="AS89" i="219"/>
  <c r="AR89" i="219"/>
  <c r="AQ89" i="219"/>
  <c r="AP89" i="219"/>
  <c r="AO89" i="219"/>
  <c r="AN89" i="219"/>
  <c r="AM89" i="219"/>
  <c r="AL89" i="219"/>
  <c r="AK89" i="219"/>
  <c r="AJ89" i="219"/>
  <c r="AI89" i="219"/>
  <c r="AH89" i="219"/>
  <c r="AG89" i="219"/>
  <c r="AF89" i="219"/>
  <c r="AE89" i="219"/>
  <c r="AD89" i="219"/>
  <c r="AC89" i="219"/>
  <c r="AB89" i="219"/>
  <c r="AA89" i="219"/>
  <c r="Z89" i="219"/>
  <c r="Y89" i="219"/>
  <c r="X89" i="219"/>
  <c r="W89" i="219"/>
  <c r="V89" i="219"/>
  <c r="U89" i="219"/>
  <c r="G89" i="219"/>
  <c r="AY88" i="219"/>
  <c r="AX88" i="219"/>
  <c r="AW88" i="219"/>
  <c r="AV88" i="219"/>
  <c r="AU88" i="219"/>
  <c r="AT88" i="219"/>
  <c r="AS88" i="219"/>
  <c r="AR88" i="219"/>
  <c r="AQ88" i="219"/>
  <c r="AP88" i="219"/>
  <c r="AO88" i="219"/>
  <c r="AN88" i="219"/>
  <c r="AM88" i="219"/>
  <c r="AL88" i="219"/>
  <c r="AK88" i="219"/>
  <c r="AJ88" i="219"/>
  <c r="AI88" i="219"/>
  <c r="AH88" i="219"/>
  <c r="AG88" i="219"/>
  <c r="AF88" i="219"/>
  <c r="AE88" i="219"/>
  <c r="AD88" i="219"/>
  <c r="AC88" i="219"/>
  <c r="AB88" i="219"/>
  <c r="AA88" i="219"/>
  <c r="Z88" i="219"/>
  <c r="Y88" i="219"/>
  <c r="X88" i="219"/>
  <c r="W88" i="219"/>
  <c r="V88" i="219"/>
  <c r="U88" i="219"/>
  <c r="F88" i="219"/>
  <c r="AY86" i="219"/>
  <c r="AX86" i="219"/>
  <c r="AW86" i="219"/>
  <c r="AV86" i="219"/>
  <c r="AU86" i="219"/>
  <c r="AT86" i="219"/>
  <c r="AS86" i="219"/>
  <c r="AR86" i="219"/>
  <c r="AQ86" i="219"/>
  <c r="AP86" i="219"/>
  <c r="AO86" i="219"/>
  <c r="AN86" i="219"/>
  <c r="AM86" i="219"/>
  <c r="AL86" i="219"/>
  <c r="AK86" i="219"/>
  <c r="AJ86" i="219"/>
  <c r="AI86" i="219"/>
  <c r="AH86" i="219"/>
  <c r="AG86" i="219"/>
  <c r="AF86" i="219"/>
  <c r="AE86" i="219"/>
  <c r="AD86" i="219"/>
  <c r="AC86" i="219"/>
  <c r="AB86" i="219"/>
  <c r="AA86" i="219"/>
  <c r="Z86" i="219"/>
  <c r="Y86" i="219"/>
  <c r="X86" i="219"/>
  <c r="W86" i="219"/>
  <c r="V86" i="219"/>
  <c r="U86" i="219"/>
  <c r="G86" i="219"/>
  <c r="AY85" i="219"/>
  <c r="AX85" i="219"/>
  <c r="AW85" i="219"/>
  <c r="AV85" i="219"/>
  <c r="AU85" i="219"/>
  <c r="AT85" i="219"/>
  <c r="AS85" i="219"/>
  <c r="AR85" i="219"/>
  <c r="AQ85" i="219"/>
  <c r="AP85" i="219"/>
  <c r="AO85" i="219"/>
  <c r="AN85" i="219"/>
  <c r="AM85" i="219"/>
  <c r="AL85" i="219"/>
  <c r="AK85" i="219"/>
  <c r="AJ85" i="219"/>
  <c r="AI85" i="219"/>
  <c r="AH85" i="219"/>
  <c r="AG85" i="219"/>
  <c r="AF85" i="219"/>
  <c r="AE85" i="219"/>
  <c r="AD85" i="219"/>
  <c r="AC85" i="219"/>
  <c r="AB85" i="219"/>
  <c r="AA85" i="219"/>
  <c r="Z85" i="219"/>
  <c r="Y85" i="219"/>
  <c r="X85" i="219"/>
  <c r="W85" i="219"/>
  <c r="V85" i="219"/>
  <c r="U85" i="219"/>
  <c r="F85" i="219"/>
  <c r="AY83" i="219"/>
  <c r="AX83" i="219"/>
  <c r="AW83" i="219"/>
  <c r="AV83" i="219"/>
  <c r="AU83" i="219"/>
  <c r="AT83" i="219"/>
  <c r="AS83" i="219"/>
  <c r="AR83" i="219"/>
  <c r="AQ83" i="219"/>
  <c r="AP83" i="219"/>
  <c r="AO83" i="219"/>
  <c r="AN83" i="219"/>
  <c r="AM83" i="219"/>
  <c r="AL83" i="219"/>
  <c r="AK83" i="219"/>
  <c r="AJ83" i="219"/>
  <c r="AI83" i="219"/>
  <c r="AH83" i="219"/>
  <c r="AG83" i="219"/>
  <c r="AF83" i="219"/>
  <c r="AE83" i="219"/>
  <c r="AD83" i="219"/>
  <c r="AC83" i="219"/>
  <c r="AB83" i="219"/>
  <c r="AA83" i="219"/>
  <c r="Z83" i="219"/>
  <c r="Y83" i="219"/>
  <c r="X83" i="219"/>
  <c r="W83" i="219"/>
  <c r="V83" i="219"/>
  <c r="U83" i="219"/>
  <c r="G83" i="219"/>
  <c r="AY82" i="219"/>
  <c r="AX82" i="219"/>
  <c r="AW82" i="219"/>
  <c r="AV82" i="219"/>
  <c r="AU82" i="219"/>
  <c r="AT82" i="219"/>
  <c r="AS82" i="219"/>
  <c r="AR82" i="219"/>
  <c r="AQ82" i="219"/>
  <c r="AP82" i="219"/>
  <c r="AO82" i="219"/>
  <c r="AN82" i="219"/>
  <c r="AM82" i="219"/>
  <c r="AL82" i="219"/>
  <c r="AK82" i="219"/>
  <c r="AJ82" i="219"/>
  <c r="AI82" i="219"/>
  <c r="AH82" i="219"/>
  <c r="AG82" i="219"/>
  <c r="AF82" i="219"/>
  <c r="AE82" i="219"/>
  <c r="AD82" i="219"/>
  <c r="AC82" i="219"/>
  <c r="AB82" i="219"/>
  <c r="AA82" i="219"/>
  <c r="Z82" i="219"/>
  <c r="Y82" i="219"/>
  <c r="X82" i="219"/>
  <c r="W82" i="219"/>
  <c r="V82" i="219"/>
  <c r="U82" i="219"/>
  <c r="F82" i="219"/>
  <c r="AY80" i="219"/>
  <c r="AX80" i="219"/>
  <c r="AW80" i="219"/>
  <c r="AV80" i="219"/>
  <c r="AU80" i="219"/>
  <c r="AT80" i="219"/>
  <c r="AS80" i="219"/>
  <c r="AR80" i="219"/>
  <c r="AQ80" i="219"/>
  <c r="AP80" i="219"/>
  <c r="AO80" i="219"/>
  <c r="AN80" i="219"/>
  <c r="AM80" i="219"/>
  <c r="AL80" i="219"/>
  <c r="AK80" i="219"/>
  <c r="AJ80" i="219"/>
  <c r="AI80" i="219"/>
  <c r="AH80" i="219"/>
  <c r="AG80" i="219"/>
  <c r="AF80" i="219"/>
  <c r="AE80" i="219"/>
  <c r="AD80" i="219"/>
  <c r="AC80" i="219"/>
  <c r="AB80" i="219"/>
  <c r="AA80" i="219"/>
  <c r="Z80" i="219"/>
  <c r="Y80" i="219"/>
  <c r="X80" i="219"/>
  <c r="W80" i="219"/>
  <c r="V80" i="219"/>
  <c r="U80" i="219"/>
  <c r="G80" i="219"/>
  <c r="AY79" i="219"/>
  <c r="AX79" i="219"/>
  <c r="AW79" i="219"/>
  <c r="AV79" i="219"/>
  <c r="AU79" i="219"/>
  <c r="AT79" i="219"/>
  <c r="AS79" i="219"/>
  <c r="AR79" i="219"/>
  <c r="AQ79" i="219"/>
  <c r="AP79" i="219"/>
  <c r="AO79" i="219"/>
  <c r="AN79" i="219"/>
  <c r="AM79" i="219"/>
  <c r="AL79" i="219"/>
  <c r="AK79" i="219"/>
  <c r="AJ79" i="219"/>
  <c r="AI79" i="219"/>
  <c r="AH79" i="219"/>
  <c r="AG79" i="219"/>
  <c r="AF79" i="219"/>
  <c r="AE79" i="219"/>
  <c r="AD79" i="219"/>
  <c r="AC79" i="219"/>
  <c r="AB79" i="219"/>
  <c r="AA79" i="219"/>
  <c r="Z79" i="219"/>
  <c r="Y79" i="219"/>
  <c r="X79" i="219"/>
  <c r="W79" i="219"/>
  <c r="V79" i="219"/>
  <c r="U79" i="219"/>
  <c r="F79" i="219"/>
  <c r="AY77" i="219"/>
  <c r="AX77" i="219"/>
  <c r="AW77" i="219"/>
  <c r="AV77" i="219"/>
  <c r="AU77" i="219"/>
  <c r="AT77" i="219"/>
  <c r="AS77" i="219"/>
  <c r="AR77" i="219"/>
  <c r="AQ77" i="219"/>
  <c r="AP77" i="219"/>
  <c r="AO77" i="219"/>
  <c r="AN77" i="219"/>
  <c r="AM77" i="219"/>
  <c r="AL77" i="219"/>
  <c r="AK77" i="219"/>
  <c r="AJ77" i="219"/>
  <c r="AI77" i="219"/>
  <c r="AH77" i="219"/>
  <c r="AG77" i="219"/>
  <c r="AF77" i="219"/>
  <c r="AE77" i="219"/>
  <c r="AD77" i="219"/>
  <c r="AC77" i="219"/>
  <c r="AB77" i="219"/>
  <c r="AA77" i="219"/>
  <c r="Z77" i="219"/>
  <c r="Y77" i="219"/>
  <c r="X77" i="219"/>
  <c r="W77" i="219"/>
  <c r="V77" i="219"/>
  <c r="U77" i="219"/>
  <c r="G77" i="219"/>
  <c r="AY76" i="219"/>
  <c r="AX76" i="219"/>
  <c r="AW76" i="219"/>
  <c r="AV76" i="219"/>
  <c r="AU76" i="219"/>
  <c r="AT76" i="219"/>
  <c r="AS76" i="219"/>
  <c r="AR76" i="219"/>
  <c r="AQ76" i="219"/>
  <c r="AP76" i="219"/>
  <c r="AO76" i="219"/>
  <c r="AN76" i="219"/>
  <c r="AM76" i="219"/>
  <c r="AL76" i="219"/>
  <c r="AK76" i="219"/>
  <c r="AJ76" i="219"/>
  <c r="AI76" i="219"/>
  <c r="AH76" i="219"/>
  <c r="AG76" i="219"/>
  <c r="AF76" i="219"/>
  <c r="AE76" i="219"/>
  <c r="AD76" i="219"/>
  <c r="AC76" i="219"/>
  <c r="AB76" i="219"/>
  <c r="AA76" i="219"/>
  <c r="Z76" i="219"/>
  <c r="Y76" i="219"/>
  <c r="X76" i="219"/>
  <c r="W76" i="219"/>
  <c r="V76" i="219"/>
  <c r="U76" i="219"/>
  <c r="F76" i="219"/>
  <c r="AY74" i="219"/>
  <c r="AX74" i="219"/>
  <c r="AW74" i="219"/>
  <c r="AV74" i="219"/>
  <c r="AU74" i="219"/>
  <c r="AT74" i="219"/>
  <c r="AS74" i="219"/>
  <c r="AR74" i="219"/>
  <c r="AQ74" i="219"/>
  <c r="AP74" i="219"/>
  <c r="AO74" i="219"/>
  <c r="AN74" i="219"/>
  <c r="AM74" i="219"/>
  <c r="AL74" i="219"/>
  <c r="AK74" i="219"/>
  <c r="AJ74" i="219"/>
  <c r="AI74" i="219"/>
  <c r="AH74" i="219"/>
  <c r="AG74" i="219"/>
  <c r="AF74" i="219"/>
  <c r="AE74" i="219"/>
  <c r="AD74" i="219"/>
  <c r="AC74" i="219"/>
  <c r="AB74" i="219"/>
  <c r="AA74" i="219"/>
  <c r="Z74" i="219"/>
  <c r="Y74" i="219"/>
  <c r="X74" i="219"/>
  <c r="W74" i="219"/>
  <c r="V74" i="219"/>
  <c r="U74" i="219"/>
  <c r="G74" i="219"/>
  <c r="AY73" i="219"/>
  <c r="AX73" i="219"/>
  <c r="AW73" i="219"/>
  <c r="AV73" i="219"/>
  <c r="AU73" i="219"/>
  <c r="AT73" i="219"/>
  <c r="AS73" i="219"/>
  <c r="AR73" i="219"/>
  <c r="AQ73" i="219"/>
  <c r="AP73" i="219"/>
  <c r="AO73" i="219"/>
  <c r="AN73" i="219"/>
  <c r="AM73" i="219"/>
  <c r="AL73" i="219"/>
  <c r="AK73" i="219"/>
  <c r="AJ73" i="219"/>
  <c r="AI73" i="219"/>
  <c r="AH73" i="219"/>
  <c r="AG73" i="219"/>
  <c r="AF73" i="219"/>
  <c r="AE73" i="219"/>
  <c r="AD73" i="219"/>
  <c r="AC73" i="219"/>
  <c r="AB73" i="219"/>
  <c r="AA73" i="219"/>
  <c r="Z73" i="219"/>
  <c r="Y73" i="219"/>
  <c r="X73" i="219"/>
  <c r="W73" i="219"/>
  <c r="V73" i="219"/>
  <c r="U73" i="219"/>
  <c r="F73" i="219"/>
  <c r="AY71" i="219"/>
  <c r="AX71" i="219"/>
  <c r="AW71" i="219"/>
  <c r="AV71" i="219"/>
  <c r="AU71" i="219"/>
  <c r="AT71" i="219"/>
  <c r="AS71" i="219"/>
  <c r="AR71" i="219"/>
  <c r="AQ71" i="219"/>
  <c r="AP71" i="219"/>
  <c r="AO71" i="219"/>
  <c r="AN71" i="219"/>
  <c r="AM71" i="219"/>
  <c r="AL71" i="219"/>
  <c r="AK71" i="219"/>
  <c r="AJ71" i="219"/>
  <c r="AI71" i="219"/>
  <c r="AH71" i="219"/>
  <c r="AG71" i="219"/>
  <c r="AF71" i="219"/>
  <c r="AE71" i="219"/>
  <c r="AD71" i="219"/>
  <c r="AC71" i="219"/>
  <c r="AB71" i="219"/>
  <c r="AA71" i="219"/>
  <c r="Z71" i="219"/>
  <c r="Y71" i="219"/>
  <c r="X71" i="219"/>
  <c r="W71" i="219"/>
  <c r="V71" i="219"/>
  <c r="U71" i="219"/>
  <c r="G71" i="219"/>
  <c r="AY70" i="219"/>
  <c r="AX70" i="219"/>
  <c r="AW70" i="219"/>
  <c r="AV70" i="219"/>
  <c r="AU70" i="219"/>
  <c r="AT70" i="219"/>
  <c r="AS70" i="219"/>
  <c r="AR70" i="219"/>
  <c r="AQ70" i="219"/>
  <c r="AP70" i="219"/>
  <c r="AO70" i="219"/>
  <c r="AN70" i="219"/>
  <c r="AM70" i="219"/>
  <c r="AL70" i="219"/>
  <c r="AK70" i="219"/>
  <c r="AJ70" i="219"/>
  <c r="AI70" i="219"/>
  <c r="AH70" i="219"/>
  <c r="AG70" i="219"/>
  <c r="AF70" i="219"/>
  <c r="AE70" i="219"/>
  <c r="AD70" i="219"/>
  <c r="AC70" i="219"/>
  <c r="AB70" i="219"/>
  <c r="AA70" i="219"/>
  <c r="Z70" i="219"/>
  <c r="Y70" i="219"/>
  <c r="X70" i="219"/>
  <c r="W70" i="219"/>
  <c r="V70" i="219"/>
  <c r="U70" i="219"/>
  <c r="F70" i="219"/>
  <c r="AY68" i="219"/>
  <c r="AX68" i="219"/>
  <c r="AW68" i="219"/>
  <c r="AV68" i="219"/>
  <c r="AU68" i="219"/>
  <c r="AT68" i="219"/>
  <c r="AS68" i="219"/>
  <c r="AR68" i="219"/>
  <c r="AQ68" i="219"/>
  <c r="AP68" i="219"/>
  <c r="AO68" i="219"/>
  <c r="AN68" i="219"/>
  <c r="AM68" i="219"/>
  <c r="AL68" i="219"/>
  <c r="AK68" i="219"/>
  <c r="AJ68" i="219"/>
  <c r="AI68" i="219"/>
  <c r="AH68" i="219"/>
  <c r="AG68" i="219"/>
  <c r="AF68" i="219"/>
  <c r="AE68" i="219"/>
  <c r="AD68" i="219"/>
  <c r="AC68" i="219"/>
  <c r="AB68" i="219"/>
  <c r="AA68" i="219"/>
  <c r="Z68" i="219"/>
  <c r="Y68" i="219"/>
  <c r="X68" i="219"/>
  <c r="W68" i="219"/>
  <c r="V68" i="219"/>
  <c r="U68" i="219"/>
  <c r="G68" i="219"/>
  <c r="AY67" i="219"/>
  <c r="AX67" i="219"/>
  <c r="AW67" i="219"/>
  <c r="AV67" i="219"/>
  <c r="AU67" i="219"/>
  <c r="AT67" i="219"/>
  <c r="AS67" i="219"/>
  <c r="AR67" i="219"/>
  <c r="AQ67" i="219"/>
  <c r="AP67" i="219"/>
  <c r="AO67" i="219"/>
  <c r="AN67" i="219"/>
  <c r="AM67" i="219"/>
  <c r="AL67" i="219"/>
  <c r="AK67" i="219"/>
  <c r="AJ67" i="219"/>
  <c r="AI67" i="219"/>
  <c r="AH67" i="219"/>
  <c r="AG67" i="219"/>
  <c r="AF67" i="219"/>
  <c r="AE67" i="219"/>
  <c r="AD67" i="219"/>
  <c r="AC67" i="219"/>
  <c r="AB67" i="219"/>
  <c r="AA67" i="219"/>
  <c r="Z67" i="219"/>
  <c r="Y67" i="219"/>
  <c r="X67" i="219"/>
  <c r="W67" i="219"/>
  <c r="V67" i="219"/>
  <c r="U67" i="219"/>
  <c r="F67" i="219"/>
  <c r="AY65" i="219"/>
  <c r="AX65" i="219"/>
  <c r="AW65" i="219"/>
  <c r="AV65" i="219"/>
  <c r="AU65" i="219"/>
  <c r="AT65" i="219"/>
  <c r="AS65" i="219"/>
  <c r="AR65" i="219"/>
  <c r="AQ65" i="219"/>
  <c r="AP65" i="219"/>
  <c r="AO65" i="219"/>
  <c r="AN65" i="219"/>
  <c r="AM65" i="219"/>
  <c r="AL65" i="219"/>
  <c r="AK65" i="219"/>
  <c r="AJ65" i="219"/>
  <c r="AI65" i="219"/>
  <c r="AH65" i="219"/>
  <c r="AG65" i="219"/>
  <c r="AF65" i="219"/>
  <c r="AE65" i="219"/>
  <c r="AD65" i="219"/>
  <c r="AC65" i="219"/>
  <c r="AB65" i="219"/>
  <c r="AA65" i="219"/>
  <c r="Z65" i="219"/>
  <c r="Y65" i="219"/>
  <c r="X65" i="219"/>
  <c r="W65" i="219"/>
  <c r="V65" i="219"/>
  <c r="U65" i="219"/>
  <c r="G65" i="219"/>
  <c r="AY64" i="219"/>
  <c r="AX64" i="219"/>
  <c r="AW64" i="219"/>
  <c r="AV64" i="219"/>
  <c r="AU64" i="219"/>
  <c r="AT64" i="219"/>
  <c r="AS64" i="219"/>
  <c r="AR64" i="219"/>
  <c r="AQ64" i="219"/>
  <c r="AP64" i="219"/>
  <c r="AO64" i="219"/>
  <c r="AN64" i="219"/>
  <c r="AM64" i="219"/>
  <c r="AL64" i="219"/>
  <c r="AK64" i="219"/>
  <c r="AJ64" i="219"/>
  <c r="AI64" i="219"/>
  <c r="AH64" i="219"/>
  <c r="AG64" i="219"/>
  <c r="AF64" i="219"/>
  <c r="AE64" i="219"/>
  <c r="AD64" i="219"/>
  <c r="AC64" i="219"/>
  <c r="AB64" i="219"/>
  <c r="AA64" i="219"/>
  <c r="Z64" i="219"/>
  <c r="Y64" i="219"/>
  <c r="X64" i="219"/>
  <c r="W64" i="219"/>
  <c r="V64" i="219"/>
  <c r="U64" i="219"/>
  <c r="F64" i="219"/>
  <c r="AY62" i="219"/>
  <c r="AX62" i="219"/>
  <c r="AW62" i="219"/>
  <c r="AV62" i="219"/>
  <c r="AU62" i="219"/>
  <c r="AT62" i="219"/>
  <c r="AS62" i="219"/>
  <c r="AR62" i="219"/>
  <c r="AQ62" i="219"/>
  <c r="AP62" i="219"/>
  <c r="AO62" i="219"/>
  <c r="AN62" i="219"/>
  <c r="AM62" i="219"/>
  <c r="AL62" i="219"/>
  <c r="AK62" i="219"/>
  <c r="AJ62" i="219"/>
  <c r="AI62" i="219"/>
  <c r="AH62" i="219"/>
  <c r="AG62" i="219"/>
  <c r="AF62" i="219"/>
  <c r="AE62" i="219"/>
  <c r="AD62" i="219"/>
  <c r="AC62" i="219"/>
  <c r="AB62" i="219"/>
  <c r="AA62" i="219"/>
  <c r="Z62" i="219"/>
  <c r="Y62" i="219"/>
  <c r="X62" i="219"/>
  <c r="W62" i="219"/>
  <c r="V62" i="219"/>
  <c r="U62" i="219"/>
  <c r="G62" i="219"/>
  <c r="AY61" i="219"/>
  <c r="AX61" i="219"/>
  <c r="AW61" i="219"/>
  <c r="AV61" i="219"/>
  <c r="AU61" i="219"/>
  <c r="AT61" i="219"/>
  <c r="AS61" i="219"/>
  <c r="AR61" i="219"/>
  <c r="AQ61" i="219"/>
  <c r="AP61" i="219"/>
  <c r="AO61" i="219"/>
  <c r="AN61" i="219"/>
  <c r="AM61" i="219"/>
  <c r="AL61" i="219"/>
  <c r="AK61" i="219"/>
  <c r="AJ61" i="219"/>
  <c r="AI61" i="219"/>
  <c r="AH61" i="219"/>
  <c r="AG61" i="219"/>
  <c r="AF61" i="219"/>
  <c r="AE61" i="219"/>
  <c r="AD61" i="219"/>
  <c r="AC61" i="219"/>
  <c r="AB61" i="219"/>
  <c r="AA61" i="219"/>
  <c r="Z61" i="219"/>
  <c r="Y61" i="219"/>
  <c r="X61" i="219"/>
  <c r="W61" i="219"/>
  <c r="V61" i="219"/>
  <c r="U61" i="219"/>
  <c r="F61" i="219"/>
  <c r="AY59" i="219"/>
  <c r="AX59" i="219"/>
  <c r="AW59" i="219"/>
  <c r="AV59" i="219"/>
  <c r="AU59" i="219"/>
  <c r="AT59" i="219"/>
  <c r="AS59" i="219"/>
  <c r="AR59" i="219"/>
  <c r="AQ59" i="219"/>
  <c r="AP59" i="219"/>
  <c r="AO59" i="219"/>
  <c r="AN59" i="219"/>
  <c r="AM59" i="219"/>
  <c r="AL59" i="219"/>
  <c r="AK59" i="219"/>
  <c r="AJ59" i="219"/>
  <c r="AI59" i="219"/>
  <c r="AH59" i="219"/>
  <c r="AG59" i="219"/>
  <c r="AF59" i="219"/>
  <c r="AE59" i="219"/>
  <c r="AD59" i="219"/>
  <c r="AC59" i="219"/>
  <c r="AB59" i="219"/>
  <c r="AA59" i="219"/>
  <c r="Z59" i="219"/>
  <c r="Y59" i="219"/>
  <c r="X59" i="219"/>
  <c r="W59" i="219"/>
  <c r="V59" i="219"/>
  <c r="U59" i="219"/>
  <c r="G59" i="219"/>
  <c r="AY58" i="219"/>
  <c r="AX58" i="219"/>
  <c r="AW58" i="219"/>
  <c r="AV58" i="219"/>
  <c r="AU58" i="219"/>
  <c r="AT58" i="219"/>
  <c r="AS58" i="219"/>
  <c r="AR58" i="219"/>
  <c r="AQ58" i="219"/>
  <c r="AP58" i="219"/>
  <c r="AO58" i="219"/>
  <c r="AN58" i="219"/>
  <c r="AM58" i="219"/>
  <c r="AL58" i="219"/>
  <c r="AK58" i="219"/>
  <c r="AJ58" i="219"/>
  <c r="AI58" i="219"/>
  <c r="AH58" i="219"/>
  <c r="AG58" i="219"/>
  <c r="AF58" i="219"/>
  <c r="AE58" i="219"/>
  <c r="AD58" i="219"/>
  <c r="AC58" i="219"/>
  <c r="AB58" i="219"/>
  <c r="AA58" i="219"/>
  <c r="Z58" i="219"/>
  <c r="Y58" i="219"/>
  <c r="X58" i="219"/>
  <c r="W58" i="219"/>
  <c r="V58" i="219"/>
  <c r="U58" i="219"/>
  <c r="F58" i="219"/>
  <c r="AY56" i="219"/>
  <c r="AX56" i="219"/>
  <c r="AW56" i="219"/>
  <c r="AV56" i="219"/>
  <c r="AU56" i="219"/>
  <c r="AT56" i="219"/>
  <c r="AS56" i="219"/>
  <c r="AR56" i="219"/>
  <c r="AQ56" i="219"/>
  <c r="AP56" i="219"/>
  <c r="AO56" i="219"/>
  <c r="AN56" i="219"/>
  <c r="AM56" i="219"/>
  <c r="AL56" i="219"/>
  <c r="AK56" i="219"/>
  <c r="AJ56" i="219"/>
  <c r="AI56" i="219"/>
  <c r="AH56" i="219"/>
  <c r="AG56" i="219"/>
  <c r="AF56" i="219"/>
  <c r="AE56" i="219"/>
  <c r="AD56" i="219"/>
  <c r="AC56" i="219"/>
  <c r="AB56" i="219"/>
  <c r="AA56" i="219"/>
  <c r="Z56" i="219"/>
  <c r="Y56" i="219"/>
  <c r="X56" i="219"/>
  <c r="W56" i="219"/>
  <c r="V56" i="219"/>
  <c r="U56" i="219"/>
  <c r="G56" i="219"/>
  <c r="AY55" i="219"/>
  <c r="AX55" i="219"/>
  <c r="AW55" i="219"/>
  <c r="AV55" i="219"/>
  <c r="AU55" i="219"/>
  <c r="AT55" i="219"/>
  <c r="AS55" i="219"/>
  <c r="AR55" i="219"/>
  <c r="AQ55" i="219"/>
  <c r="AP55" i="219"/>
  <c r="AO55" i="219"/>
  <c r="AN55" i="219"/>
  <c r="AM55" i="219"/>
  <c r="AL55" i="219"/>
  <c r="AK55" i="219"/>
  <c r="AJ55" i="219"/>
  <c r="AI55" i="219"/>
  <c r="AH55" i="219"/>
  <c r="AG55" i="219"/>
  <c r="AF55" i="219"/>
  <c r="AE55" i="219"/>
  <c r="AD55" i="219"/>
  <c r="AC55" i="219"/>
  <c r="AB55" i="219"/>
  <c r="AA55" i="219"/>
  <c r="Z55" i="219"/>
  <c r="Y55" i="219"/>
  <c r="X55" i="219"/>
  <c r="W55" i="219"/>
  <c r="V55" i="219"/>
  <c r="U55" i="219"/>
  <c r="F55" i="219"/>
  <c r="AY53" i="219"/>
  <c r="AX53" i="219"/>
  <c r="AW53" i="219"/>
  <c r="AV53" i="219"/>
  <c r="AU53" i="219"/>
  <c r="AT53" i="219"/>
  <c r="AS53" i="219"/>
  <c r="AR53" i="219"/>
  <c r="AQ53" i="219"/>
  <c r="AP53" i="219"/>
  <c r="AO53" i="219"/>
  <c r="AN53" i="219"/>
  <c r="AM53" i="219"/>
  <c r="AL53" i="219"/>
  <c r="AK53" i="219"/>
  <c r="AJ53" i="219"/>
  <c r="AI53" i="219"/>
  <c r="AH53" i="219"/>
  <c r="AG53" i="219"/>
  <c r="AF53" i="219"/>
  <c r="AE53" i="219"/>
  <c r="AD53" i="219"/>
  <c r="AC53" i="219"/>
  <c r="AB53" i="219"/>
  <c r="AA53" i="219"/>
  <c r="Z53" i="219"/>
  <c r="Y53" i="219"/>
  <c r="X53" i="219"/>
  <c r="W53" i="219"/>
  <c r="V53" i="219"/>
  <c r="U53" i="219"/>
  <c r="G53" i="219"/>
  <c r="AY52" i="219"/>
  <c r="AX52" i="219"/>
  <c r="AW52" i="219"/>
  <c r="AV52" i="219"/>
  <c r="AU52" i="219"/>
  <c r="AT52" i="219"/>
  <c r="AS52" i="219"/>
  <c r="AR52" i="219"/>
  <c r="AQ52" i="219"/>
  <c r="AP52" i="219"/>
  <c r="AO52" i="219"/>
  <c r="AN52" i="219"/>
  <c r="AM52" i="219"/>
  <c r="AL52" i="219"/>
  <c r="AK52" i="219"/>
  <c r="AJ52" i="219"/>
  <c r="AI52" i="219"/>
  <c r="AH52" i="219"/>
  <c r="AG52" i="219"/>
  <c r="AF52" i="219"/>
  <c r="AE52" i="219"/>
  <c r="AD52" i="219"/>
  <c r="AC52" i="219"/>
  <c r="AB52" i="219"/>
  <c r="AA52" i="219"/>
  <c r="Z52" i="219"/>
  <c r="Y52" i="219"/>
  <c r="X52" i="219"/>
  <c r="W52" i="219"/>
  <c r="V52" i="219"/>
  <c r="U52" i="219"/>
  <c r="F52" i="219"/>
  <c r="AY50" i="219"/>
  <c r="AX50" i="219"/>
  <c r="AW50" i="219"/>
  <c r="AV50" i="219"/>
  <c r="AU50" i="219"/>
  <c r="AT50" i="219"/>
  <c r="AS50" i="219"/>
  <c r="AR50" i="219"/>
  <c r="AQ50" i="219"/>
  <c r="AP50" i="219"/>
  <c r="AO50" i="219"/>
  <c r="AN50" i="219"/>
  <c r="AM50" i="219"/>
  <c r="AL50" i="219"/>
  <c r="AK50" i="219"/>
  <c r="AJ50" i="219"/>
  <c r="AI50" i="219"/>
  <c r="AH50" i="219"/>
  <c r="AG50" i="219"/>
  <c r="AF50" i="219"/>
  <c r="AE50" i="219"/>
  <c r="AD50" i="219"/>
  <c r="AC50" i="219"/>
  <c r="AB50" i="219"/>
  <c r="AA50" i="219"/>
  <c r="Z50" i="219"/>
  <c r="Y50" i="219"/>
  <c r="X50" i="219"/>
  <c r="W50" i="219"/>
  <c r="V50" i="219"/>
  <c r="U50" i="219"/>
  <c r="G50" i="219"/>
  <c r="AY49" i="219"/>
  <c r="AX49" i="219"/>
  <c r="AW49" i="219"/>
  <c r="AV49" i="219"/>
  <c r="AU49" i="219"/>
  <c r="AT49" i="219"/>
  <c r="AS49" i="219"/>
  <c r="AR49" i="219"/>
  <c r="AQ49" i="219"/>
  <c r="AP49" i="219"/>
  <c r="AO49" i="219"/>
  <c r="AN49" i="219"/>
  <c r="AM49" i="219"/>
  <c r="AL49" i="219"/>
  <c r="AK49" i="219"/>
  <c r="AJ49" i="219"/>
  <c r="AI49" i="219"/>
  <c r="AH49" i="219"/>
  <c r="AG49" i="219"/>
  <c r="AF49" i="219"/>
  <c r="AE49" i="219"/>
  <c r="AD49" i="219"/>
  <c r="AC49" i="219"/>
  <c r="AB49" i="219"/>
  <c r="AA49" i="219"/>
  <c r="Z49" i="219"/>
  <c r="Y49" i="219"/>
  <c r="X49" i="219"/>
  <c r="W49" i="219"/>
  <c r="V49" i="219"/>
  <c r="U49" i="219"/>
  <c r="F49" i="219"/>
  <c r="AY47" i="219"/>
  <c r="AX47" i="219"/>
  <c r="AW47" i="219"/>
  <c r="AV47" i="219"/>
  <c r="AU47" i="219"/>
  <c r="AT47" i="219"/>
  <c r="AS47" i="219"/>
  <c r="AR47" i="219"/>
  <c r="AQ47" i="219"/>
  <c r="AP47" i="219"/>
  <c r="AO47" i="219"/>
  <c r="AN47" i="219"/>
  <c r="AM47" i="219"/>
  <c r="AL47" i="219"/>
  <c r="AK47" i="219"/>
  <c r="AJ47" i="219"/>
  <c r="AI47" i="219"/>
  <c r="AH47" i="219"/>
  <c r="AG47" i="219"/>
  <c r="AF47" i="219"/>
  <c r="AE47" i="219"/>
  <c r="AD47" i="219"/>
  <c r="AC47" i="219"/>
  <c r="AB47" i="219"/>
  <c r="AA47" i="219"/>
  <c r="Z47" i="219"/>
  <c r="Y47" i="219"/>
  <c r="X47" i="219"/>
  <c r="W47" i="219"/>
  <c r="V47" i="219"/>
  <c r="U47" i="219"/>
  <c r="G47" i="219"/>
  <c r="AY46" i="219"/>
  <c r="AX46" i="219"/>
  <c r="AW46" i="219"/>
  <c r="AV46" i="219"/>
  <c r="AU46" i="219"/>
  <c r="AT46" i="219"/>
  <c r="AS46" i="219"/>
  <c r="AR46" i="219"/>
  <c r="AQ46" i="219"/>
  <c r="AP46" i="219"/>
  <c r="AO46" i="219"/>
  <c r="AN46" i="219"/>
  <c r="AM46" i="219"/>
  <c r="AL46" i="219"/>
  <c r="AK46" i="219"/>
  <c r="AJ46" i="219"/>
  <c r="AI46" i="219"/>
  <c r="AH46" i="219"/>
  <c r="AG46" i="219"/>
  <c r="AF46" i="219"/>
  <c r="AE46" i="219"/>
  <c r="AD46" i="219"/>
  <c r="AC46" i="219"/>
  <c r="AB46" i="219"/>
  <c r="AA46" i="219"/>
  <c r="Z46" i="219"/>
  <c r="Y46" i="219"/>
  <c r="X46" i="219"/>
  <c r="W46" i="219"/>
  <c r="V46" i="219"/>
  <c r="U46" i="219"/>
  <c r="F46" i="219"/>
  <c r="AY44" i="219"/>
  <c r="AX44" i="219"/>
  <c r="AW44" i="219"/>
  <c r="AV44" i="219"/>
  <c r="AU44" i="219"/>
  <c r="AT44" i="219"/>
  <c r="AS44" i="219"/>
  <c r="AR44" i="219"/>
  <c r="AQ44" i="219"/>
  <c r="AP44" i="219"/>
  <c r="AO44" i="219"/>
  <c r="AN44" i="219"/>
  <c r="AM44" i="219"/>
  <c r="AL44" i="219"/>
  <c r="AK44" i="219"/>
  <c r="AJ44" i="219"/>
  <c r="AI44" i="219"/>
  <c r="AH44" i="219"/>
  <c r="AG44" i="219"/>
  <c r="AF44" i="219"/>
  <c r="AE44" i="219"/>
  <c r="AD44" i="219"/>
  <c r="AC44" i="219"/>
  <c r="AB44" i="219"/>
  <c r="AA44" i="219"/>
  <c r="Z44" i="219"/>
  <c r="Y44" i="219"/>
  <c r="X44" i="219"/>
  <c r="W44" i="219"/>
  <c r="V44" i="219"/>
  <c r="U44" i="219"/>
  <c r="G44" i="219"/>
  <c r="AY43" i="219"/>
  <c r="AX43" i="219"/>
  <c r="AW43" i="219"/>
  <c r="AV43" i="219"/>
  <c r="AU43" i="219"/>
  <c r="AT43" i="219"/>
  <c r="AS43" i="219"/>
  <c r="AR43" i="219"/>
  <c r="AQ43" i="219"/>
  <c r="AP43" i="219"/>
  <c r="AO43" i="219"/>
  <c r="AN43" i="219"/>
  <c r="AM43" i="219"/>
  <c r="AL43" i="219"/>
  <c r="AK43" i="219"/>
  <c r="AJ43" i="219"/>
  <c r="AI43" i="219"/>
  <c r="AH43" i="219"/>
  <c r="AG43" i="219"/>
  <c r="AF43" i="219"/>
  <c r="AE43" i="219"/>
  <c r="AD43" i="219"/>
  <c r="AC43" i="219"/>
  <c r="AB43" i="219"/>
  <c r="AA43" i="219"/>
  <c r="Z43" i="219"/>
  <c r="Y43" i="219"/>
  <c r="X43" i="219"/>
  <c r="W43" i="219"/>
  <c r="V43" i="219"/>
  <c r="U43" i="219"/>
  <c r="F43" i="219"/>
  <c r="AY41" i="219"/>
  <c r="AX41" i="219"/>
  <c r="AW41" i="219"/>
  <c r="AV41" i="219"/>
  <c r="AU41" i="219"/>
  <c r="AT41" i="219"/>
  <c r="AS41" i="219"/>
  <c r="AR41" i="219"/>
  <c r="AQ41" i="219"/>
  <c r="AP41" i="219"/>
  <c r="AO41" i="219"/>
  <c r="AN41" i="219"/>
  <c r="AM41" i="219"/>
  <c r="AL41" i="219"/>
  <c r="AK41" i="219"/>
  <c r="AJ41" i="219"/>
  <c r="AI41" i="219"/>
  <c r="AH41" i="219"/>
  <c r="AG41" i="219"/>
  <c r="AF41" i="219"/>
  <c r="AE41" i="219"/>
  <c r="AD41" i="219"/>
  <c r="AC41" i="219"/>
  <c r="AB41" i="219"/>
  <c r="AA41" i="219"/>
  <c r="Z41" i="219"/>
  <c r="Y41" i="219"/>
  <c r="X41" i="219"/>
  <c r="W41" i="219"/>
  <c r="V41" i="219"/>
  <c r="U41" i="219"/>
  <c r="G41" i="219"/>
  <c r="AY40" i="219"/>
  <c r="AX40" i="219"/>
  <c r="AW40" i="219"/>
  <c r="AV40" i="219"/>
  <c r="AU40" i="219"/>
  <c r="AT40" i="219"/>
  <c r="AS40" i="219"/>
  <c r="AR40" i="219"/>
  <c r="AQ40" i="219"/>
  <c r="AP40" i="219"/>
  <c r="AO40" i="219"/>
  <c r="AN40" i="219"/>
  <c r="AM40" i="219"/>
  <c r="AL40" i="219"/>
  <c r="AK40" i="219"/>
  <c r="AJ40" i="219"/>
  <c r="AI40" i="219"/>
  <c r="AH40" i="219"/>
  <c r="AG40" i="219"/>
  <c r="AF40" i="219"/>
  <c r="AE40" i="219"/>
  <c r="AD40" i="219"/>
  <c r="AC40" i="219"/>
  <c r="AB40" i="219"/>
  <c r="AA40" i="219"/>
  <c r="Z40" i="219"/>
  <c r="Y40" i="219"/>
  <c r="X40" i="219"/>
  <c r="W40" i="219"/>
  <c r="V40" i="219"/>
  <c r="U40" i="219"/>
  <c r="F40" i="219"/>
  <c r="AY38" i="219"/>
  <c r="AX38" i="219"/>
  <c r="AW38" i="219"/>
  <c r="AV38" i="219"/>
  <c r="AU38" i="219"/>
  <c r="AT38" i="219"/>
  <c r="AS38" i="219"/>
  <c r="AR38" i="219"/>
  <c r="AQ38" i="219"/>
  <c r="AP38" i="219"/>
  <c r="AO38" i="219"/>
  <c r="AN38" i="219"/>
  <c r="AM38" i="219"/>
  <c r="AL38" i="219"/>
  <c r="AK38" i="219"/>
  <c r="AJ38" i="219"/>
  <c r="AI38" i="219"/>
  <c r="AH38" i="219"/>
  <c r="AG38" i="219"/>
  <c r="AF38" i="219"/>
  <c r="AE38" i="219"/>
  <c r="AD38" i="219"/>
  <c r="AC38" i="219"/>
  <c r="AB38" i="219"/>
  <c r="AA38" i="219"/>
  <c r="Z38" i="219"/>
  <c r="Y38" i="219"/>
  <c r="X38" i="219"/>
  <c r="W38" i="219"/>
  <c r="V38" i="219"/>
  <c r="U38" i="219"/>
  <c r="G38" i="219"/>
  <c r="AY37" i="219"/>
  <c r="AX37" i="219"/>
  <c r="AW37" i="219"/>
  <c r="AV37" i="219"/>
  <c r="AU37" i="219"/>
  <c r="AT37" i="219"/>
  <c r="AS37" i="219"/>
  <c r="AR37" i="219"/>
  <c r="AQ37" i="219"/>
  <c r="AP37" i="219"/>
  <c r="AO37" i="219"/>
  <c r="AN37" i="219"/>
  <c r="AM37" i="219"/>
  <c r="AL37" i="219"/>
  <c r="AK37" i="219"/>
  <c r="AJ37" i="219"/>
  <c r="AI37" i="219"/>
  <c r="AH37" i="219"/>
  <c r="AG37" i="219"/>
  <c r="AF37" i="219"/>
  <c r="AE37" i="219"/>
  <c r="AD37" i="219"/>
  <c r="AC37" i="219"/>
  <c r="AB37" i="219"/>
  <c r="AA37" i="219"/>
  <c r="Z37" i="219"/>
  <c r="Y37" i="219"/>
  <c r="X37" i="219"/>
  <c r="W37" i="219"/>
  <c r="V37" i="219"/>
  <c r="U37" i="219"/>
  <c r="F37" i="219"/>
  <c r="AY35" i="219"/>
  <c r="AX35" i="219"/>
  <c r="AW35" i="219"/>
  <c r="AV35" i="219"/>
  <c r="AU35" i="219"/>
  <c r="AT35" i="219"/>
  <c r="AS35" i="219"/>
  <c r="AR35" i="219"/>
  <c r="AQ35" i="219"/>
  <c r="AP35" i="219"/>
  <c r="AO35" i="219"/>
  <c r="AN35" i="219"/>
  <c r="AM35" i="219"/>
  <c r="AL35" i="219"/>
  <c r="AK35" i="219"/>
  <c r="AJ35" i="219"/>
  <c r="AI35" i="219"/>
  <c r="AH35" i="219"/>
  <c r="AG35" i="219"/>
  <c r="AF35" i="219"/>
  <c r="AE35" i="219"/>
  <c r="AD35" i="219"/>
  <c r="AC35" i="219"/>
  <c r="AB35" i="219"/>
  <c r="AA35" i="219"/>
  <c r="Z35" i="219"/>
  <c r="Y35" i="219"/>
  <c r="X35" i="219"/>
  <c r="W35" i="219"/>
  <c r="V35" i="219"/>
  <c r="U35" i="219"/>
  <c r="G35" i="219"/>
  <c r="AY34" i="219"/>
  <c r="AX34" i="219"/>
  <c r="AW34" i="219"/>
  <c r="AV34" i="219"/>
  <c r="AU34" i="219"/>
  <c r="AT34" i="219"/>
  <c r="AS34" i="219"/>
  <c r="AR34" i="219"/>
  <c r="AQ34" i="219"/>
  <c r="AP34" i="219"/>
  <c r="AO34" i="219"/>
  <c r="AN34" i="219"/>
  <c r="AM34" i="219"/>
  <c r="AL34" i="219"/>
  <c r="AK34" i="219"/>
  <c r="AJ34" i="219"/>
  <c r="AI34" i="219"/>
  <c r="AH34" i="219"/>
  <c r="AG34" i="219"/>
  <c r="AF34" i="219"/>
  <c r="AE34" i="219"/>
  <c r="AD34" i="219"/>
  <c r="AC34" i="219"/>
  <c r="AB34" i="219"/>
  <c r="AA34" i="219"/>
  <c r="Z34" i="219"/>
  <c r="Y34" i="219"/>
  <c r="X34" i="219"/>
  <c r="W34" i="219"/>
  <c r="V34" i="219"/>
  <c r="U34" i="219"/>
  <c r="F34" i="219"/>
  <c r="AY32" i="219"/>
  <c r="AX32" i="219"/>
  <c r="AW32" i="219"/>
  <c r="AV32" i="219"/>
  <c r="AU32" i="219"/>
  <c r="AT32" i="219"/>
  <c r="AS32" i="219"/>
  <c r="AR32" i="219"/>
  <c r="AQ32" i="219"/>
  <c r="AP32" i="219"/>
  <c r="AO32" i="219"/>
  <c r="AN32" i="219"/>
  <c r="AM32" i="219"/>
  <c r="AL32" i="219"/>
  <c r="AK32" i="219"/>
  <c r="AJ32" i="219"/>
  <c r="AI32" i="219"/>
  <c r="AH32" i="219"/>
  <c r="AG32" i="219"/>
  <c r="AF32" i="219"/>
  <c r="AE32" i="219"/>
  <c r="AD32" i="219"/>
  <c r="AC32" i="219"/>
  <c r="AB32" i="219"/>
  <c r="AA32" i="219"/>
  <c r="Z32" i="219"/>
  <c r="Y32" i="219"/>
  <c r="X32" i="219"/>
  <c r="W32" i="219"/>
  <c r="V32" i="219"/>
  <c r="U32" i="219"/>
  <c r="G32" i="219"/>
  <c r="AY31" i="219"/>
  <c r="AX31" i="219"/>
  <c r="AW31" i="219"/>
  <c r="AV31" i="219"/>
  <c r="AU31" i="219"/>
  <c r="AT31" i="219"/>
  <c r="AS31" i="219"/>
  <c r="AR31" i="219"/>
  <c r="AQ31" i="219"/>
  <c r="AP31" i="219"/>
  <c r="AO31" i="219"/>
  <c r="AN31" i="219"/>
  <c r="AM31" i="219"/>
  <c r="AL31" i="219"/>
  <c r="AK31" i="219"/>
  <c r="AJ31" i="219"/>
  <c r="AI31" i="219"/>
  <c r="AH31" i="219"/>
  <c r="AG31" i="219"/>
  <c r="AF31" i="219"/>
  <c r="AE31" i="219"/>
  <c r="AD31" i="219"/>
  <c r="AC31" i="219"/>
  <c r="AB31" i="219"/>
  <c r="AA31" i="219"/>
  <c r="Z31" i="219"/>
  <c r="Y31" i="219"/>
  <c r="X31" i="219"/>
  <c r="W31" i="219"/>
  <c r="V31" i="219"/>
  <c r="U31" i="219"/>
  <c r="F31" i="219"/>
  <c r="AY29" i="219"/>
  <c r="AX29" i="219"/>
  <c r="AW29" i="219"/>
  <c r="AV29" i="219"/>
  <c r="AU29" i="219"/>
  <c r="AT29" i="219"/>
  <c r="AS29" i="219"/>
  <c r="AR29" i="219"/>
  <c r="AQ29" i="219"/>
  <c r="AP29" i="219"/>
  <c r="AO29" i="219"/>
  <c r="AN29" i="219"/>
  <c r="AM29" i="219"/>
  <c r="AL29" i="219"/>
  <c r="AK29" i="219"/>
  <c r="AJ29" i="219"/>
  <c r="AI29" i="219"/>
  <c r="AH29" i="219"/>
  <c r="AG29" i="219"/>
  <c r="AF29" i="219"/>
  <c r="AE29" i="219"/>
  <c r="AD29" i="219"/>
  <c r="AC29" i="219"/>
  <c r="AB29" i="219"/>
  <c r="AA29" i="219"/>
  <c r="Z29" i="219"/>
  <c r="Y29" i="219"/>
  <c r="X29" i="219"/>
  <c r="W29" i="219"/>
  <c r="V29" i="219"/>
  <c r="U29" i="219"/>
  <c r="G29" i="219"/>
  <c r="AY28" i="219"/>
  <c r="AX28" i="219"/>
  <c r="AW28" i="219"/>
  <c r="AV28" i="219"/>
  <c r="AU28" i="219"/>
  <c r="AT28" i="219"/>
  <c r="AS28" i="219"/>
  <c r="AR28" i="219"/>
  <c r="AQ28" i="219"/>
  <c r="AP28" i="219"/>
  <c r="AO28" i="219"/>
  <c r="AN28" i="219"/>
  <c r="AM28" i="219"/>
  <c r="AL28" i="219"/>
  <c r="AK28" i="219"/>
  <c r="AJ28" i="219"/>
  <c r="AI28" i="219"/>
  <c r="AH28" i="219"/>
  <c r="AG28" i="219"/>
  <c r="AF28" i="219"/>
  <c r="AE28" i="219"/>
  <c r="AD28" i="219"/>
  <c r="AC28" i="219"/>
  <c r="AB28" i="219"/>
  <c r="AA28" i="219"/>
  <c r="Z28" i="219"/>
  <c r="Y28" i="219"/>
  <c r="X28" i="219"/>
  <c r="W28" i="219"/>
  <c r="V28" i="219"/>
  <c r="U28" i="219"/>
  <c r="F28" i="219"/>
  <c r="AY26" i="219"/>
  <c r="AX26" i="219"/>
  <c r="AW26" i="219"/>
  <c r="AV26" i="219"/>
  <c r="AU26" i="219"/>
  <c r="AT26" i="219"/>
  <c r="AS26" i="219"/>
  <c r="AR26" i="219"/>
  <c r="AQ26" i="219"/>
  <c r="AP26" i="219"/>
  <c r="AO26" i="219"/>
  <c r="AN26" i="219"/>
  <c r="AM26" i="219"/>
  <c r="AL26" i="219"/>
  <c r="AK26" i="219"/>
  <c r="AJ26" i="219"/>
  <c r="AI26" i="219"/>
  <c r="AH26" i="219"/>
  <c r="AG26" i="219"/>
  <c r="AF26" i="219"/>
  <c r="AE26" i="219"/>
  <c r="AD26" i="219"/>
  <c r="AC26" i="219"/>
  <c r="AB26" i="219"/>
  <c r="AA26" i="219"/>
  <c r="Z26" i="219"/>
  <c r="Y26" i="219"/>
  <c r="X26" i="219"/>
  <c r="W26" i="219"/>
  <c r="V26" i="219"/>
  <c r="U26" i="219"/>
  <c r="G26" i="219"/>
  <c r="AY25" i="219"/>
  <c r="AX25" i="219"/>
  <c r="AW25" i="219"/>
  <c r="AV25" i="219"/>
  <c r="AU25" i="219"/>
  <c r="AT25" i="219"/>
  <c r="AS25" i="219"/>
  <c r="AR25" i="219"/>
  <c r="AQ25" i="219"/>
  <c r="AP25" i="219"/>
  <c r="AO25" i="219"/>
  <c r="AN25" i="219"/>
  <c r="AM25" i="219"/>
  <c r="AL25" i="219"/>
  <c r="AK25" i="219"/>
  <c r="AJ25" i="219"/>
  <c r="AI25" i="219"/>
  <c r="AH25" i="219"/>
  <c r="AG25" i="219"/>
  <c r="AF25" i="219"/>
  <c r="AE25" i="219"/>
  <c r="AD25" i="219"/>
  <c r="AC25" i="219"/>
  <c r="AB25" i="219"/>
  <c r="AA25" i="219"/>
  <c r="Z25" i="219"/>
  <c r="Y25" i="219"/>
  <c r="X25" i="219"/>
  <c r="W25" i="219"/>
  <c r="V25" i="219"/>
  <c r="U25" i="219"/>
  <c r="F25" i="219"/>
  <c r="B25" i="219"/>
  <c r="B28" i="219" s="1"/>
  <c r="B31" i="219" s="1"/>
  <c r="B34" i="219" s="1"/>
  <c r="B37" i="219" s="1"/>
  <c r="B40" i="219" s="1"/>
  <c r="B43" i="219" s="1"/>
  <c r="B46" i="219" s="1"/>
  <c r="B49" i="219" s="1"/>
  <c r="B52" i="219" s="1"/>
  <c r="B55" i="219" s="1"/>
  <c r="B58" i="219" s="1"/>
  <c r="B61" i="219" s="1"/>
  <c r="B64" i="219" s="1"/>
  <c r="B67" i="219" s="1"/>
  <c r="B70" i="219" s="1"/>
  <c r="B73" i="219" s="1"/>
  <c r="B76" i="219" s="1"/>
  <c r="B79" i="219" s="1"/>
  <c r="B82" i="219" s="1"/>
  <c r="B85" i="219" s="1"/>
  <c r="B88" i="219" s="1"/>
  <c r="B91" i="219" s="1"/>
  <c r="B94" i="219" s="1"/>
  <c r="B97" i="219" s="1"/>
  <c r="B100" i="219" s="1"/>
  <c r="B103" i="219" s="1"/>
  <c r="B106" i="219" s="1"/>
  <c r="B109" i="219" s="1"/>
  <c r="B112" i="219" s="1"/>
  <c r="B115" i="219" s="1"/>
  <c r="B118" i="219" s="1"/>
  <c r="B121" i="219" s="1"/>
  <c r="B124" i="219" s="1"/>
  <c r="B127" i="219" s="1"/>
  <c r="B130" i="219" s="1"/>
  <c r="B133" i="219" s="1"/>
  <c r="B136" i="219" s="1"/>
  <c r="B139" i="219" s="1"/>
  <c r="B142" i="219" s="1"/>
  <c r="B145" i="219" s="1"/>
  <c r="B148" i="219" s="1"/>
  <c r="B151" i="219" s="1"/>
  <c r="B154" i="219" s="1"/>
  <c r="B157" i="219" s="1"/>
  <c r="B160" i="219" s="1"/>
  <c r="B163" i="219" s="1"/>
  <c r="B166" i="219" s="1"/>
  <c r="B169" i="219" s="1"/>
  <c r="AY23" i="219"/>
  <c r="AX23" i="219"/>
  <c r="AW23" i="219"/>
  <c r="AV23" i="219"/>
  <c r="AU23" i="219"/>
  <c r="AT23" i="219"/>
  <c r="AS23" i="219"/>
  <c r="AR23" i="219"/>
  <c r="AQ23" i="219"/>
  <c r="AP23" i="219"/>
  <c r="AO23" i="219"/>
  <c r="AN23" i="219"/>
  <c r="AM23" i="219"/>
  <c r="AL23" i="219"/>
  <c r="AK23" i="219"/>
  <c r="AJ23" i="219"/>
  <c r="AI23" i="219"/>
  <c r="AH23" i="219"/>
  <c r="AG23" i="219"/>
  <c r="AF23" i="219"/>
  <c r="AE23" i="219"/>
  <c r="AD23" i="219"/>
  <c r="AC23" i="219"/>
  <c r="AB23" i="219"/>
  <c r="AA23" i="219"/>
  <c r="Z23" i="219"/>
  <c r="Y23" i="219"/>
  <c r="X23" i="219"/>
  <c r="W23" i="219"/>
  <c r="V23" i="219"/>
  <c r="U23" i="219"/>
  <c r="AZ23" i="219" s="1"/>
  <c r="BB23" i="219" s="1"/>
  <c r="G23" i="219"/>
  <c r="AY22" i="219"/>
  <c r="AX22" i="219"/>
  <c r="AW22" i="219"/>
  <c r="AV22" i="219"/>
  <c r="AU22" i="219"/>
  <c r="AT22" i="219"/>
  <c r="AS22" i="219"/>
  <c r="AR22" i="219"/>
  <c r="AQ22" i="219"/>
  <c r="AP22" i="219"/>
  <c r="AO22" i="219"/>
  <c r="AN22" i="219"/>
  <c r="AM22" i="219"/>
  <c r="AL22" i="219"/>
  <c r="AK22" i="219"/>
  <c r="AJ22" i="219"/>
  <c r="AI22" i="219"/>
  <c r="AH22" i="219"/>
  <c r="AG22" i="219"/>
  <c r="AF22" i="219"/>
  <c r="AE22" i="219"/>
  <c r="AD22" i="219"/>
  <c r="AC22" i="219"/>
  <c r="AB22" i="219"/>
  <c r="AA22" i="219"/>
  <c r="Z22" i="219"/>
  <c r="Y22" i="219"/>
  <c r="X22" i="219"/>
  <c r="W22" i="219"/>
  <c r="V22" i="219"/>
  <c r="U22" i="219"/>
  <c r="AZ22" i="219" s="1"/>
  <c r="BB22" i="219" s="1"/>
  <c r="F22" i="219"/>
  <c r="AY18" i="219"/>
  <c r="AY19" i="219" s="1"/>
  <c r="AY20" i="219" s="1"/>
  <c r="AX18" i="219"/>
  <c r="AX19" i="219" s="1"/>
  <c r="AX20" i="219" s="1"/>
  <c r="AW18" i="219"/>
  <c r="AW19" i="219" s="1"/>
  <c r="AW20" i="219" s="1"/>
  <c r="AZ16" i="219"/>
  <c r="AD2" i="219"/>
  <c r="AV19" i="219" s="1"/>
  <c r="AV20" i="219" s="1"/>
  <c r="D47" i="218"/>
  <c r="T46" i="218"/>
  <c r="R46" i="218"/>
  <c r="X46" i="218" s="1"/>
  <c r="P46" i="218"/>
  <c r="N46" i="218"/>
  <c r="L46" i="218"/>
  <c r="T45" i="218"/>
  <c r="R45" i="218"/>
  <c r="X45" i="218" s="1"/>
  <c r="P45" i="218"/>
  <c r="N45" i="218"/>
  <c r="L45" i="218"/>
  <c r="D44" i="218"/>
  <c r="T43" i="218"/>
  <c r="R43" i="218"/>
  <c r="X43" i="218" s="1"/>
  <c r="Z43" i="218" s="1"/>
  <c r="P43" i="218"/>
  <c r="N43" i="218"/>
  <c r="L43" i="218"/>
  <c r="T42" i="218"/>
  <c r="R42" i="218"/>
  <c r="X42" i="218" s="1"/>
  <c r="P42" i="218"/>
  <c r="N42" i="218"/>
  <c r="L42" i="218"/>
  <c r="L44" i="218" s="1"/>
  <c r="D41" i="218"/>
  <c r="P40" i="218"/>
  <c r="T40" i="218" s="1"/>
  <c r="N40" i="218"/>
  <c r="L40" i="218"/>
  <c r="P39" i="218"/>
  <c r="T39" i="218" s="1"/>
  <c r="N39" i="218"/>
  <c r="R39" i="218" s="1"/>
  <c r="L39" i="218"/>
  <c r="D38" i="218"/>
  <c r="D37" i="218"/>
  <c r="D36" i="218"/>
  <c r="D35" i="218"/>
  <c r="D34" i="218"/>
  <c r="D33" i="218"/>
  <c r="D32" i="218"/>
  <c r="D31" i="218"/>
  <c r="D30" i="218"/>
  <c r="D29" i="218"/>
  <c r="D28" i="218"/>
  <c r="D27" i="218"/>
  <c r="D26" i="218"/>
  <c r="D25" i="218"/>
  <c r="D24" i="218"/>
  <c r="D23" i="218"/>
  <c r="T22" i="218"/>
  <c r="R22" i="218"/>
  <c r="X22" i="218" s="1"/>
  <c r="P22" i="218"/>
  <c r="N22" i="218"/>
  <c r="L22" i="218"/>
  <c r="D22" i="218"/>
  <c r="T21" i="218"/>
  <c r="R21" i="218"/>
  <c r="X21" i="218" s="1"/>
  <c r="P21" i="218"/>
  <c r="N21" i="218"/>
  <c r="L21" i="218"/>
  <c r="D21" i="218"/>
  <c r="T20" i="218"/>
  <c r="R20" i="218"/>
  <c r="X20" i="218" s="1"/>
  <c r="P20" i="218"/>
  <c r="N20" i="218"/>
  <c r="L20" i="218"/>
  <c r="D20" i="218"/>
  <c r="T19" i="218"/>
  <c r="R19" i="218"/>
  <c r="X19" i="218" s="1"/>
  <c r="P19" i="218"/>
  <c r="N19" i="218"/>
  <c r="L19" i="218"/>
  <c r="D19" i="218"/>
  <c r="T18" i="218"/>
  <c r="R18" i="218"/>
  <c r="X18" i="218" s="1"/>
  <c r="P18" i="218"/>
  <c r="N18" i="218"/>
  <c r="L18" i="218"/>
  <c r="D18" i="218"/>
  <c r="T17" i="218"/>
  <c r="R17" i="218"/>
  <c r="X17" i="218" s="1"/>
  <c r="P17" i="218"/>
  <c r="N17" i="218"/>
  <c r="L17" i="218"/>
  <c r="D17" i="218"/>
  <c r="T16" i="218"/>
  <c r="R16" i="218"/>
  <c r="X16" i="218" s="1"/>
  <c r="P16" i="218"/>
  <c r="N16" i="218"/>
  <c r="L16" i="218"/>
  <c r="D16" i="218"/>
  <c r="P15" i="218"/>
  <c r="T15" i="218" s="1"/>
  <c r="N15" i="218"/>
  <c r="R15" i="218" s="1"/>
  <c r="L15" i="218"/>
  <c r="D15" i="218"/>
  <c r="P14" i="218"/>
  <c r="T14" i="218" s="1"/>
  <c r="N14" i="218"/>
  <c r="L14" i="218"/>
  <c r="D14" i="218"/>
  <c r="P13" i="218"/>
  <c r="T13" i="218" s="1"/>
  <c r="N13" i="218"/>
  <c r="L13" i="218"/>
  <c r="D13" i="218"/>
  <c r="P12" i="218"/>
  <c r="T12" i="218" s="1"/>
  <c r="N12" i="218"/>
  <c r="L12" i="218"/>
  <c r="D12" i="218"/>
  <c r="P11" i="218"/>
  <c r="T11" i="218" s="1"/>
  <c r="N11" i="218"/>
  <c r="L11" i="218"/>
  <c r="D11" i="218"/>
  <c r="P10" i="218"/>
  <c r="T10" i="218" s="1"/>
  <c r="N10" i="218"/>
  <c r="L10" i="218"/>
  <c r="D10" i="218"/>
  <c r="P9" i="218"/>
  <c r="T9" i="218" s="1"/>
  <c r="N9" i="218"/>
  <c r="L9" i="218"/>
  <c r="D9" i="218"/>
  <c r="P8" i="218"/>
  <c r="T8" i="218" s="1"/>
  <c r="N8" i="218"/>
  <c r="L8" i="218"/>
  <c r="D8" i="218"/>
  <c r="P7" i="218"/>
  <c r="T7" i="218" s="1"/>
  <c r="N7" i="218"/>
  <c r="L7" i="218"/>
  <c r="D7" i="218"/>
  <c r="P6" i="218"/>
  <c r="T6" i="218" s="1"/>
  <c r="N6" i="218"/>
  <c r="L6" i="218"/>
  <c r="D6" i="218"/>
  <c r="AY68" i="217"/>
  <c r="AX68" i="217"/>
  <c r="AW68" i="217"/>
  <c r="AV68" i="217"/>
  <c r="AT68" i="217"/>
  <c r="AS68" i="217"/>
  <c r="AQ68" i="217"/>
  <c r="AO68" i="217"/>
  <c r="AM68" i="217"/>
  <c r="AL68" i="217"/>
  <c r="AJ68" i="217"/>
  <c r="AH68" i="217"/>
  <c r="AF68" i="217"/>
  <c r="AE68" i="217"/>
  <c r="AC68" i="217"/>
  <c r="AA68" i="217"/>
  <c r="Y68" i="217"/>
  <c r="X68" i="217"/>
  <c r="V68" i="217"/>
  <c r="G68" i="217"/>
  <c r="AY67" i="217"/>
  <c r="AX67" i="217"/>
  <c r="AW67" i="217"/>
  <c r="AV67" i="217"/>
  <c r="AT67" i="217"/>
  <c r="AS67" i="217"/>
  <c r="AQ67" i="217"/>
  <c r="AO67" i="217"/>
  <c r="AM67" i="217"/>
  <c r="AL67" i="217"/>
  <c r="AJ67" i="217"/>
  <c r="AH67" i="217"/>
  <c r="AF67" i="217"/>
  <c r="AE67" i="217"/>
  <c r="AC67" i="217"/>
  <c r="AA67" i="217"/>
  <c r="Y67" i="217"/>
  <c r="X67" i="217"/>
  <c r="V67" i="217"/>
  <c r="F67" i="217"/>
  <c r="AY65" i="217"/>
  <c r="AX65" i="217"/>
  <c r="AW65" i="217"/>
  <c r="AV65" i="217"/>
  <c r="AU65" i="217"/>
  <c r="AT65" i="217"/>
  <c r="AO65" i="217"/>
  <c r="AN65" i="217"/>
  <c r="AM65" i="217"/>
  <c r="AH65" i="217"/>
  <c r="AG65" i="217"/>
  <c r="AF65" i="217"/>
  <c r="AA65" i="217"/>
  <c r="Z65" i="217"/>
  <c r="Y65" i="217"/>
  <c r="G65" i="217"/>
  <c r="AY64" i="217"/>
  <c r="AX64" i="217"/>
  <c r="AW64" i="217"/>
  <c r="AV64" i="217"/>
  <c r="AU64" i="217"/>
  <c r="AT64" i="217"/>
  <c r="AO64" i="217"/>
  <c r="AN64" i="217"/>
  <c r="AM64" i="217"/>
  <c r="AH64" i="217"/>
  <c r="AG64" i="217"/>
  <c r="AF64" i="217"/>
  <c r="AA64" i="217"/>
  <c r="Z64" i="217"/>
  <c r="Y64" i="217"/>
  <c r="F64" i="217"/>
  <c r="AY62" i="217"/>
  <c r="AX62" i="217"/>
  <c r="AW62" i="217"/>
  <c r="AU62" i="217"/>
  <c r="AT62" i="217"/>
  <c r="AS62" i="217"/>
  <c r="AN62" i="217"/>
  <c r="AM62" i="217"/>
  <c r="AL62" i="217"/>
  <c r="AG62" i="217"/>
  <c r="AF62" i="217"/>
  <c r="AE62" i="217"/>
  <c r="Z62" i="217"/>
  <c r="Y62" i="217"/>
  <c r="X62" i="217"/>
  <c r="G62" i="217"/>
  <c r="AY61" i="217"/>
  <c r="AX61" i="217"/>
  <c r="AW61" i="217"/>
  <c r="AU61" i="217"/>
  <c r="AT61" i="217"/>
  <c r="AS61" i="217"/>
  <c r="AN61" i="217"/>
  <c r="AM61" i="217"/>
  <c r="AL61" i="217"/>
  <c r="AG61" i="217"/>
  <c r="AF61" i="217"/>
  <c r="AE61" i="217"/>
  <c r="Z61" i="217"/>
  <c r="Y61" i="217"/>
  <c r="X61" i="217"/>
  <c r="F61" i="217"/>
  <c r="AY59" i="217"/>
  <c r="AX59" i="217"/>
  <c r="AW59" i="217"/>
  <c r="AT59" i="217"/>
  <c r="AS59" i="217"/>
  <c r="AQ59" i="217"/>
  <c r="AM59" i="217"/>
  <c r="AL59" i="217"/>
  <c r="AJ59" i="217"/>
  <c r="AF59" i="217"/>
  <c r="AE59" i="217"/>
  <c r="AC59" i="217"/>
  <c r="Y59" i="217"/>
  <c r="X59" i="217"/>
  <c r="V59" i="217"/>
  <c r="G59" i="217"/>
  <c r="AY58" i="217"/>
  <c r="AX58" i="217"/>
  <c r="AW58" i="217"/>
  <c r="AT58" i="217"/>
  <c r="AS58" i="217"/>
  <c r="AQ58" i="217"/>
  <c r="AM58" i="217"/>
  <c r="AL58" i="217"/>
  <c r="AJ58" i="217"/>
  <c r="AF58" i="217"/>
  <c r="AE58" i="217"/>
  <c r="AC58" i="217"/>
  <c r="Y58" i="217"/>
  <c r="X58" i="217"/>
  <c r="V58" i="217"/>
  <c r="F58" i="217"/>
  <c r="AY56" i="217"/>
  <c r="AX56" i="217"/>
  <c r="AW56" i="217"/>
  <c r="AV56" i="217"/>
  <c r="AU56" i="217"/>
  <c r="AS56" i="217"/>
  <c r="AR56" i="217"/>
  <c r="AP56" i="217"/>
  <c r="AO56" i="217"/>
  <c r="AN56" i="217"/>
  <c r="AL56" i="217"/>
  <c r="AK56" i="217"/>
  <c r="AI56" i="217"/>
  <c r="AH56" i="217"/>
  <c r="AG56" i="217"/>
  <c r="AE56" i="217"/>
  <c r="AD56" i="217"/>
  <c r="AB56" i="217"/>
  <c r="AA56" i="217"/>
  <c r="Z56" i="217"/>
  <c r="X56" i="217"/>
  <c r="W56" i="217"/>
  <c r="U56" i="217"/>
  <c r="G56" i="217"/>
  <c r="AY55" i="217"/>
  <c r="AX55" i="217"/>
  <c r="AW55" i="217"/>
  <c r="AV55" i="217"/>
  <c r="AU55" i="217"/>
  <c r="AS55" i="217"/>
  <c r="AR55" i="217"/>
  <c r="AP55" i="217"/>
  <c r="AO55" i="217"/>
  <c r="AN55" i="217"/>
  <c r="AL55" i="217"/>
  <c r="AK55" i="217"/>
  <c r="AI55" i="217"/>
  <c r="AH55" i="217"/>
  <c r="AG55" i="217"/>
  <c r="AE55" i="217"/>
  <c r="AD55" i="217"/>
  <c r="AB55" i="217"/>
  <c r="AA55" i="217"/>
  <c r="Z55" i="217"/>
  <c r="X55" i="217"/>
  <c r="W55" i="217"/>
  <c r="U55" i="217"/>
  <c r="F55" i="217"/>
  <c r="AY53" i="217"/>
  <c r="AX53" i="217"/>
  <c r="AW53" i="217"/>
  <c r="AT53" i="217"/>
  <c r="AR53" i="217"/>
  <c r="AQ53" i="217"/>
  <c r="AP53" i="217"/>
  <c r="AM53" i="217"/>
  <c r="AK53" i="217"/>
  <c r="AJ53" i="217"/>
  <c r="AI53" i="217"/>
  <c r="AF53" i="217"/>
  <c r="AD53" i="217"/>
  <c r="AC53" i="217"/>
  <c r="AB53" i="217"/>
  <c r="Y53" i="217"/>
  <c r="W53" i="217"/>
  <c r="V53" i="217"/>
  <c r="U53" i="217"/>
  <c r="G53" i="217"/>
  <c r="AY52" i="217"/>
  <c r="AX52" i="217"/>
  <c r="AW52" i="217"/>
  <c r="AT52" i="217"/>
  <c r="AR52" i="217"/>
  <c r="AQ52" i="217"/>
  <c r="AP52" i="217"/>
  <c r="AM52" i="217"/>
  <c r="AK52" i="217"/>
  <c r="AJ52" i="217"/>
  <c r="AI52" i="217"/>
  <c r="AF52" i="217"/>
  <c r="AD52" i="217"/>
  <c r="AC52" i="217"/>
  <c r="AB52" i="217"/>
  <c r="Y52" i="217"/>
  <c r="W52" i="217"/>
  <c r="V52" i="217"/>
  <c r="U52" i="217"/>
  <c r="F52" i="217"/>
  <c r="AY50" i="217"/>
  <c r="AX50" i="217"/>
  <c r="AW50" i="217"/>
  <c r="AV50" i="217"/>
  <c r="AU50" i="217"/>
  <c r="AR50" i="217"/>
  <c r="AQ50" i="217"/>
  <c r="AP50" i="217"/>
  <c r="AO50" i="217"/>
  <c r="AN50" i="217"/>
  <c r="AK50" i="217"/>
  <c r="AJ50" i="217"/>
  <c r="AI50" i="217"/>
  <c r="AH50" i="217"/>
  <c r="AG50" i="217"/>
  <c r="AD50" i="217"/>
  <c r="AC50" i="217"/>
  <c r="AB50" i="217"/>
  <c r="AA50" i="217"/>
  <c r="Z50" i="217"/>
  <c r="W50" i="217"/>
  <c r="V50" i="217"/>
  <c r="U50" i="217"/>
  <c r="G50" i="217"/>
  <c r="AY49" i="217"/>
  <c r="AX49" i="217"/>
  <c r="AW49" i="217"/>
  <c r="AV49" i="217"/>
  <c r="AU49" i="217"/>
  <c r="AR49" i="217"/>
  <c r="AQ49" i="217"/>
  <c r="AP49" i="217"/>
  <c r="AO49" i="217"/>
  <c r="AN49" i="217"/>
  <c r="AK49" i="217"/>
  <c r="AJ49" i="217"/>
  <c r="AI49" i="217"/>
  <c r="AH49" i="217"/>
  <c r="AG49" i="217"/>
  <c r="AD49" i="217"/>
  <c r="AC49" i="217"/>
  <c r="AB49" i="217"/>
  <c r="AA49" i="217"/>
  <c r="Z49" i="217"/>
  <c r="W49" i="217"/>
  <c r="V49" i="217"/>
  <c r="U49" i="217"/>
  <c r="F49" i="217"/>
  <c r="AY47" i="217"/>
  <c r="AX47" i="217"/>
  <c r="AW47" i="217"/>
  <c r="AS47" i="217"/>
  <c r="AP47" i="217"/>
  <c r="AO47" i="217"/>
  <c r="AK47" i="217"/>
  <c r="AD47" i="217"/>
  <c r="AC47" i="217"/>
  <c r="Y47" i="217"/>
  <c r="X47" i="217"/>
  <c r="G47" i="217"/>
  <c r="AY46" i="217"/>
  <c r="AX46" i="217"/>
  <c r="AW46" i="217"/>
  <c r="AS46" i="217"/>
  <c r="AP46" i="217"/>
  <c r="AO46" i="217"/>
  <c r="AK46" i="217"/>
  <c r="AD46" i="217"/>
  <c r="AC46" i="217"/>
  <c r="Y46" i="217"/>
  <c r="X46" i="217"/>
  <c r="F46" i="217"/>
  <c r="AY44" i="217"/>
  <c r="AX44" i="217"/>
  <c r="AW44" i="217"/>
  <c r="AT44" i="217"/>
  <c r="AR44" i="217"/>
  <c r="AO44" i="217"/>
  <c r="AK44" i="217"/>
  <c r="AG44" i="217"/>
  <c r="AC44" i="217"/>
  <c r="AA44" i="217"/>
  <c r="V44" i="217"/>
  <c r="G44" i="217"/>
  <c r="AY43" i="217"/>
  <c r="AX43" i="217"/>
  <c r="AW43" i="217"/>
  <c r="AT43" i="217"/>
  <c r="AR43" i="217"/>
  <c r="AO43" i="217"/>
  <c r="AK43" i="217"/>
  <c r="AG43" i="217"/>
  <c r="AC43" i="217"/>
  <c r="AA43" i="217"/>
  <c r="V43" i="217"/>
  <c r="F43" i="217"/>
  <c r="AY41" i="217"/>
  <c r="AX41" i="217"/>
  <c r="AW41" i="217"/>
  <c r="AV41" i="217"/>
  <c r="AQ41" i="217"/>
  <c r="AM41" i="217"/>
  <c r="AJ41" i="217"/>
  <c r="AE41" i="217"/>
  <c r="AD41" i="217"/>
  <c r="Z41" i="217"/>
  <c r="U41" i="217"/>
  <c r="G41" i="217"/>
  <c r="AY40" i="217"/>
  <c r="AX40" i="217"/>
  <c r="AW40" i="217"/>
  <c r="AV40" i="217"/>
  <c r="AQ40" i="217"/>
  <c r="AM40" i="217"/>
  <c r="AJ40" i="217"/>
  <c r="AE40" i="217"/>
  <c r="AD40" i="217"/>
  <c r="Z40" i="217"/>
  <c r="U40" i="217"/>
  <c r="F40" i="217"/>
  <c r="AY38" i="217"/>
  <c r="AX38" i="217"/>
  <c r="AW38" i="217"/>
  <c r="AV38" i="217"/>
  <c r="AS38" i="217"/>
  <c r="AN38" i="217"/>
  <c r="AI38" i="217"/>
  <c r="AF38" i="217"/>
  <c r="AB38" i="217"/>
  <c r="X38" i="217"/>
  <c r="V38" i="217"/>
  <c r="G38" i="217"/>
  <c r="AY37" i="217"/>
  <c r="AX37" i="217"/>
  <c r="AW37" i="217"/>
  <c r="AV37" i="217"/>
  <c r="AS37" i="217"/>
  <c r="AN37" i="217"/>
  <c r="AI37" i="217"/>
  <c r="AF37" i="217"/>
  <c r="AB37" i="217"/>
  <c r="X37" i="217"/>
  <c r="V37" i="217"/>
  <c r="F37" i="217"/>
  <c r="AY35" i="217"/>
  <c r="AX35" i="217"/>
  <c r="AW35" i="217"/>
  <c r="AR35" i="217"/>
  <c r="AQ35" i="217"/>
  <c r="AL35" i="217"/>
  <c r="AJ35" i="217"/>
  <c r="AH35" i="217"/>
  <c r="AG35" i="217"/>
  <c r="AA35" i="217"/>
  <c r="W35" i="217"/>
  <c r="G35" i="217"/>
  <c r="AY34" i="217"/>
  <c r="AX34" i="217"/>
  <c r="AW34" i="217"/>
  <c r="AR34" i="217"/>
  <c r="AQ34" i="217"/>
  <c r="AL34" i="217"/>
  <c r="AJ34" i="217"/>
  <c r="AH34" i="217"/>
  <c r="AG34" i="217"/>
  <c r="AA34" i="217"/>
  <c r="W34" i="217"/>
  <c r="F34" i="217"/>
  <c r="AY32" i="217"/>
  <c r="AX32" i="217"/>
  <c r="AW32" i="217"/>
  <c r="AU32" i="217"/>
  <c r="AT32" i="217"/>
  <c r="AN32" i="217"/>
  <c r="AI32" i="217"/>
  <c r="AF32" i="217"/>
  <c r="AB32" i="217"/>
  <c r="Y32" i="217"/>
  <c r="U32" i="217"/>
  <c r="G32" i="217"/>
  <c r="AY31" i="217"/>
  <c r="AX31" i="217"/>
  <c r="AW31" i="217"/>
  <c r="AU31" i="217"/>
  <c r="AT31" i="217"/>
  <c r="AN31" i="217"/>
  <c r="AI31" i="217"/>
  <c r="AF31" i="217"/>
  <c r="AB31" i="217"/>
  <c r="Y31" i="217"/>
  <c r="U31" i="217"/>
  <c r="F31" i="217"/>
  <c r="AY29" i="217"/>
  <c r="AX29" i="217"/>
  <c r="AW29" i="217"/>
  <c r="AU29" i="217"/>
  <c r="AP29" i="217"/>
  <c r="AM29" i="217"/>
  <c r="AL29" i="217"/>
  <c r="AH29" i="217"/>
  <c r="AE29" i="217"/>
  <c r="Z29" i="217"/>
  <c r="W29" i="217"/>
  <c r="G29" i="217"/>
  <c r="AY28" i="217"/>
  <c r="AX28" i="217"/>
  <c r="AW28" i="217"/>
  <c r="AU28" i="217"/>
  <c r="AP28" i="217"/>
  <c r="AM28" i="217"/>
  <c r="AL28" i="217"/>
  <c r="AH28" i="217"/>
  <c r="AE28" i="217"/>
  <c r="Z28" i="217"/>
  <c r="W28" i="217"/>
  <c r="F28" i="217"/>
  <c r="AY26" i="217"/>
  <c r="AX26" i="217"/>
  <c r="AW26" i="217"/>
  <c r="AU26" i="217"/>
  <c r="AS26" i="217"/>
  <c r="AQ26" i="217"/>
  <c r="AK26" i="217"/>
  <c r="AG26" i="217"/>
  <c r="AF26" i="217"/>
  <c r="AB26" i="217"/>
  <c r="Y26" i="217"/>
  <c r="G26" i="217"/>
  <c r="AY25" i="217"/>
  <c r="AX25" i="217"/>
  <c r="AW25" i="217"/>
  <c r="AU25" i="217"/>
  <c r="AS25" i="217"/>
  <c r="AQ25" i="217"/>
  <c r="AK25" i="217"/>
  <c r="AG25" i="217"/>
  <c r="AF25" i="217"/>
  <c r="AB25" i="217"/>
  <c r="Y25" i="217"/>
  <c r="F25" i="217"/>
  <c r="B25" i="217"/>
  <c r="B28" i="217" s="1"/>
  <c r="B31" i="217" s="1"/>
  <c r="B34" i="217" s="1"/>
  <c r="B37" i="217" s="1"/>
  <c r="B40" i="217" s="1"/>
  <c r="B43" i="217" s="1"/>
  <c r="B46" i="217" s="1"/>
  <c r="B49" i="217" s="1"/>
  <c r="B52" i="217" s="1"/>
  <c r="B55" i="217" s="1"/>
  <c r="B58" i="217" s="1"/>
  <c r="B61" i="217" s="1"/>
  <c r="B64" i="217" s="1"/>
  <c r="B67" i="217" s="1"/>
  <c r="AY23" i="217"/>
  <c r="AX23" i="217"/>
  <c r="AW23" i="217"/>
  <c r="AV23" i="217"/>
  <c r="AP23" i="217"/>
  <c r="AO23" i="217"/>
  <c r="AI23" i="217"/>
  <c r="AG23" i="217"/>
  <c r="AC23" i="217"/>
  <c r="AA23" i="217"/>
  <c r="X23" i="217"/>
  <c r="G23" i="217"/>
  <c r="AY22" i="217"/>
  <c r="AX22" i="217"/>
  <c r="AW22" i="217"/>
  <c r="AV22" i="217"/>
  <c r="AP22" i="217"/>
  <c r="AO22" i="217"/>
  <c r="AI22" i="217"/>
  <c r="AG22" i="217"/>
  <c r="AC22" i="217"/>
  <c r="AA22" i="217"/>
  <c r="X22" i="217"/>
  <c r="F22" i="217"/>
  <c r="AY18" i="217"/>
  <c r="AY19" i="217" s="1"/>
  <c r="AY20" i="217" s="1"/>
  <c r="AX18" i="217"/>
  <c r="AX19" i="217" s="1"/>
  <c r="AX20" i="217" s="1"/>
  <c r="AW18" i="217"/>
  <c r="AW19" i="217" s="1"/>
  <c r="AW20" i="217" s="1"/>
  <c r="AZ16" i="217"/>
  <c r="AD2" i="217"/>
  <c r="AU19" i="217" l="1"/>
  <c r="AU20" i="217" s="1"/>
  <c r="AV19" i="217"/>
  <c r="AV20" i="217" s="1"/>
  <c r="AR19" i="217"/>
  <c r="AR20" i="217" s="1"/>
  <c r="AN19" i="217"/>
  <c r="AN20" i="217" s="1"/>
  <c r="AJ19" i="217"/>
  <c r="AJ20" i="217" s="1"/>
  <c r="AF19" i="217"/>
  <c r="AF20" i="217" s="1"/>
  <c r="AB19" i="217"/>
  <c r="AB20" i="217" s="1"/>
  <c r="X19" i="217"/>
  <c r="X20" i="217" s="1"/>
  <c r="BC8" i="217"/>
  <c r="V19" i="217"/>
  <c r="V20" i="217" s="1"/>
  <c r="Z19" i="217"/>
  <c r="Z20" i="217" s="1"/>
  <c r="AD19" i="217"/>
  <c r="AD20" i="217" s="1"/>
  <c r="AH19" i="217"/>
  <c r="AH20" i="217" s="1"/>
  <c r="AL19" i="217"/>
  <c r="AL20" i="217" s="1"/>
  <c r="AP19" i="217"/>
  <c r="AP20" i="217" s="1"/>
  <c r="AT19" i="217"/>
  <c r="AT20" i="217" s="1"/>
  <c r="R6" i="218"/>
  <c r="X6" i="218" s="1"/>
  <c r="R7" i="218"/>
  <c r="X7" i="218" s="1"/>
  <c r="R8" i="218"/>
  <c r="X8" i="218" s="1"/>
  <c r="R9" i="218"/>
  <c r="X9" i="218" s="1"/>
  <c r="R10" i="218"/>
  <c r="X10" i="218" s="1"/>
  <c r="R11" i="218"/>
  <c r="X11" i="218" s="1"/>
  <c r="R12" i="218"/>
  <c r="X12" i="218" s="1"/>
  <c r="R13" i="218"/>
  <c r="X13" i="218" s="1"/>
  <c r="R14" i="218"/>
  <c r="X14" i="218" s="1"/>
  <c r="X15" i="218"/>
  <c r="Z16" i="218"/>
  <c r="Z17" i="218"/>
  <c r="Z18" i="218"/>
  <c r="Z19" i="218"/>
  <c r="Z20" i="218"/>
  <c r="Z21" i="218"/>
  <c r="Z22" i="218"/>
  <c r="L41" i="218"/>
  <c r="R40" i="218"/>
  <c r="X40" i="218" s="1"/>
  <c r="Z40" i="218" s="1"/>
  <c r="L47" i="218"/>
  <c r="Z46" i="218"/>
  <c r="AX175" i="219"/>
  <c r="AU176" i="219"/>
  <c r="AZ25" i="219"/>
  <c r="BB25" i="219" s="1"/>
  <c r="AZ26" i="219"/>
  <c r="BB26" i="219" s="1"/>
  <c r="AZ28" i="219"/>
  <c r="BB28" i="219" s="1"/>
  <c r="AZ29" i="219"/>
  <c r="BB29" i="219" s="1"/>
  <c r="AZ31" i="219"/>
  <c r="BB31" i="219" s="1"/>
  <c r="AZ32" i="219"/>
  <c r="BB32" i="219" s="1"/>
  <c r="AZ34" i="219"/>
  <c r="BB34" i="219" s="1"/>
  <c r="AZ35" i="219"/>
  <c r="BB35" i="219" s="1"/>
  <c r="AZ37" i="219"/>
  <c r="BB37" i="219" s="1"/>
  <c r="AZ38" i="219"/>
  <c r="BB38" i="219" s="1"/>
  <c r="AZ40" i="219"/>
  <c r="BB40" i="219" s="1"/>
  <c r="AZ41" i="219"/>
  <c r="BB41" i="219" s="1"/>
  <c r="AZ43" i="219"/>
  <c r="BB43" i="219" s="1"/>
  <c r="AZ44" i="219"/>
  <c r="BB44" i="219" s="1"/>
  <c r="AZ46" i="219"/>
  <c r="BB46" i="219" s="1"/>
  <c r="AZ47" i="219"/>
  <c r="BB47" i="219" s="1"/>
  <c r="AZ49" i="219"/>
  <c r="BB49" i="219" s="1"/>
  <c r="AZ50" i="219"/>
  <c r="BB50" i="219" s="1"/>
  <c r="AZ52" i="219"/>
  <c r="BB52" i="219" s="1"/>
  <c r="AZ53" i="219"/>
  <c r="BB53" i="219" s="1"/>
  <c r="AZ55" i="219"/>
  <c r="BB55" i="219" s="1"/>
  <c r="AZ56" i="219"/>
  <c r="BB56" i="219" s="1"/>
  <c r="AZ58" i="219"/>
  <c r="BB58" i="219" s="1"/>
  <c r="AZ59" i="219"/>
  <c r="BB59" i="219" s="1"/>
  <c r="AZ61" i="219"/>
  <c r="BB61" i="219" s="1"/>
  <c r="AZ62" i="219"/>
  <c r="BB62" i="219" s="1"/>
  <c r="AZ64" i="219"/>
  <c r="BB64" i="219" s="1"/>
  <c r="AZ65" i="219"/>
  <c r="BB65" i="219" s="1"/>
  <c r="AZ67" i="219"/>
  <c r="BB67" i="219" s="1"/>
  <c r="AZ68" i="219"/>
  <c r="BB68" i="219" s="1"/>
  <c r="AZ70" i="219"/>
  <c r="BB70" i="219" s="1"/>
  <c r="AZ71" i="219"/>
  <c r="BB71" i="219" s="1"/>
  <c r="AZ73" i="219"/>
  <c r="BB73" i="219" s="1"/>
  <c r="AZ74" i="219"/>
  <c r="BB74" i="219" s="1"/>
  <c r="AZ76" i="219"/>
  <c r="BB76" i="219" s="1"/>
  <c r="AZ77" i="219"/>
  <c r="BB77" i="219" s="1"/>
  <c r="AZ79" i="219"/>
  <c r="BB79" i="219" s="1"/>
  <c r="AZ80" i="219"/>
  <c r="BB80" i="219" s="1"/>
  <c r="AZ82" i="219"/>
  <c r="BB82" i="219" s="1"/>
  <c r="AZ83" i="219"/>
  <c r="BB83" i="219" s="1"/>
  <c r="AZ85" i="219"/>
  <c r="BB85" i="219" s="1"/>
  <c r="AZ86" i="219"/>
  <c r="BB86" i="219" s="1"/>
  <c r="AZ88" i="219"/>
  <c r="BB88" i="219" s="1"/>
  <c r="AZ89" i="219"/>
  <c r="BB89" i="219" s="1"/>
  <c r="AZ91" i="219"/>
  <c r="BB91" i="219" s="1"/>
  <c r="AZ92" i="219"/>
  <c r="BB92" i="219" s="1"/>
  <c r="AZ94" i="219"/>
  <c r="BB94" i="219" s="1"/>
  <c r="AZ95" i="219"/>
  <c r="BB95" i="219" s="1"/>
  <c r="AZ97" i="219"/>
  <c r="BB97" i="219" s="1"/>
  <c r="AZ98" i="219"/>
  <c r="BB98" i="219" s="1"/>
  <c r="AZ100" i="219"/>
  <c r="BB100" i="219" s="1"/>
  <c r="AZ101" i="219"/>
  <c r="BB101" i="219" s="1"/>
  <c r="AZ103" i="219"/>
  <c r="BB103" i="219" s="1"/>
  <c r="AZ104" i="219"/>
  <c r="BB104" i="219" s="1"/>
  <c r="AZ106" i="219"/>
  <c r="BB106" i="219" s="1"/>
  <c r="AZ107" i="219"/>
  <c r="BB107" i="219" s="1"/>
  <c r="AZ109" i="219"/>
  <c r="BB109" i="219" s="1"/>
  <c r="AZ110" i="219"/>
  <c r="BB110" i="219" s="1"/>
  <c r="AZ112" i="219"/>
  <c r="BB112" i="219" s="1"/>
  <c r="AZ113" i="219"/>
  <c r="BB113" i="219" s="1"/>
  <c r="AZ115" i="219"/>
  <c r="BB115" i="219" s="1"/>
  <c r="AZ116" i="219"/>
  <c r="BB116" i="219" s="1"/>
  <c r="AZ118" i="219"/>
  <c r="BB118" i="219" s="1"/>
  <c r="AZ119" i="219"/>
  <c r="BB119" i="219" s="1"/>
  <c r="AZ121" i="219"/>
  <c r="BB121" i="219" s="1"/>
  <c r="AZ122" i="219"/>
  <c r="BB122" i="219" s="1"/>
  <c r="AZ124" i="219"/>
  <c r="BB124" i="219" s="1"/>
  <c r="AZ125" i="219"/>
  <c r="BB125" i="219" s="1"/>
  <c r="AZ127" i="219"/>
  <c r="BB127" i="219" s="1"/>
  <c r="AZ128" i="219"/>
  <c r="BB128" i="219" s="1"/>
  <c r="AZ130" i="219"/>
  <c r="BB130" i="219" s="1"/>
  <c r="AZ131" i="219"/>
  <c r="BB131" i="219" s="1"/>
  <c r="AZ133" i="219"/>
  <c r="BB133" i="219" s="1"/>
  <c r="AZ134" i="219"/>
  <c r="BB134" i="219" s="1"/>
  <c r="AZ136" i="219"/>
  <c r="BB136" i="219" s="1"/>
  <c r="AZ137" i="219"/>
  <c r="BB137" i="219" s="1"/>
  <c r="AZ139" i="219"/>
  <c r="BB139" i="219" s="1"/>
  <c r="AZ140" i="219"/>
  <c r="BB140" i="219" s="1"/>
  <c r="AZ145" i="219"/>
  <c r="BB145" i="219" s="1"/>
  <c r="AZ146" i="219"/>
  <c r="BB146" i="219" s="1"/>
  <c r="AZ151" i="219"/>
  <c r="BB151" i="219" s="1"/>
  <c r="AZ152" i="219"/>
  <c r="BB152" i="219" s="1"/>
  <c r="AZ157" i="219"/>
  <c r="BB157" i="219" s="1"/>
  <c r="AZ158" i="219"/>
  <c r="BB158" i="219" s="1"/>
  <c r="AZ163" i="219"/>
  <c r="BB163" i="219" s="1"/>
  <c r="AZ164" i="219"/>
  <c r="BB164" i="219" s="1"/>
  <c r="AZ169" i="219"/>
  <c r="BB169" i="219" s="1"/>
  <c r="AZ170" i="219"/>
  <c r="BB170" i="219" s="1"/>
  <c r="AZ25" i="220"/>
  <c r="BB25" i="220" s="1"/>
  <c r="AZ26" i="220"/>
  <c r="BB26" i="220" s="1"/>
  <c r="AZ28" i="220"/>
  <c r="BB28" i="220" s="1"/>
  <c r="AZ29" i="220"/>
  <c r="BB29" i="220" s="1"/>
  <c r="AZ31" i="220"/>
  <c r="BB31" i="220" s="1"/>
  <c r="AZ32" i="220"/>
  <c r="BB32" i="220" s="1"/>
  <c r="AZ34" i="220"/>
  <c r="BB34" i="220" s="1"/>
  <c r="AZ35" i="220"/>
  <c r="BB35" i="220" s="1"/>
  <c r="AZ37" i="220"/>
  <c r="BB37" i="220" s="1"/>
  <c r="AZ38" i="220"/>
  <c r="BB38" i="220" s="1"/>
  <c r="AZ40" i="220"/>
  <c r="BB40" i="220" s="1"/>
  <c r="AZ46" i="220"/>
  <c r="BB46" i="220" s="1"/>
  <c r="AZ47" i="220"/>
  <c r="BB47" i="220" s="1"/>
  <c r="AZ52" i="220"/>
  <c r="BB52" i="220" s="1"/>
  <c r="AZ53" i="220"/>
  <c r="BB53" i="220" s="1"/>
  <c r="AZ58" i="220"/>
  <c r="BB58" i="220" s="1"/>
  <c r="AZ59" i="220"/>
  <c r="BB59" i="220" s="1"/>
  <c r="AZ64" i="220"/>
  <c r="BB64" i="220" s="1"/>
  <c r="AZ65" i="220"/>
  <c r="BB65" i="220" s="1"/>
  <c r="L44" i="221"/>
  <c r="Z44" i="221" s="1"/>
  <c r="Z43" i="221"/>
  <c r="Z6" i="218"/>
  <c r="AQ55" i="217"/>
  <c r="AM55" i="217"/>
  <c r="AC55" i="217"/>
  <c r="Y55" i="217"/>
  <c r="Z10" i="218"/>
  <c r="AV58" i="217"/>
  <c r="AR58" i="217"/>
  <c r="AP58" i="217"/>
  <c r="AN58" i="217"/>
  <c r="AH58" i="217"/>
  <c r="AD58" i="217"/>
  <c r="AB58" i="217"/>
  <c r="Z58" i="217"/>
  <c r="Z12" i="218"/>
  <c r="AR64" i="217"/>
  <c r="AP64" i="217"/>
  <c r="AL64" i="217"/>
  <c r="AJ64" i="217"/>
  <c r="AD64" i="217"/>
  <c r="AB64" i="217"/>
  <c r="X64" i="217"/>
  <c r="V64" i="217"/>
  <c r="AS64" i="217"/>
  <c r="AQ64" i="217"/>
  <c r="AK64" i="217"/>
  <c r="AI64" i="217"/>
  <c r="AE64" i="217"/>
  <c r="AC64" i="217"/>
  <c r="W64" i="217"/>
  <c r="U64" i="217"/>
  <c r="Z13" i="218"/>
  <c r="AQ61" i="217"/>
  <c r="AO61" i="217"/>
  <c r="AK61" i="217"/>
  <c r="AI61" i="217"/>
  <c r="AC61" i="217"/>
  <c r="AA61" i="217"/>
  <c r="W61" i="217"/>
  <c r="U61" i="217"/>
  <c r="AV61" i="217"/>
  <c r="AR61" i="217"/>
  <c r="AP61" i="217"/>
  <c r="AJ61" i="217"/>
  <c r="AH61" i="217"/>
  <c r="AD61" i="217"/>
  <c r="AB61" i="217"/>
  <c r="V61" i="217"/>
  <c r="X44" i="218"/>
  <c r="Z44" i="218" s="1"/>
  <c r="Z42" i="218"/>
  <c r="U19" i="217"/>
  <c r="U20" i="217" s="1"/>
  <c r="W19" i="217"/>
  <c r="W20" i="217" s="1"/>
  <c r="Y19" i="217"/>
  <c r="Y20" i="217" s="1"/>
  <c r="AA19" i="217"/>
  <c r="AA20" i="217" s="1"/>
  <c r="AC19" i="217"/>
  <c r="AC20" i="217" s="1"/>
  <c r="AE19" i="217"/>
  <c r="AE20" i="217" s="1"/>
  <c r="AG19" i="217"/>
  <c r="AG20" i="217" s="1"/>
  <c r="AI19" i="217"/>
  <c r="AI20" i="217" s="1"/>
  <c r="AK19" i="217"/>
  <c r="AK20" i="217" s="1"/>
  <c r="AM19" i="217"/>
  <c r="AM20" i="217" s="1"/>
  <c r="AO19" i="217"/>
  <c r="AO20" i="217" s="1"/>
  <c r="AQ19" i="217"/>
  <c r="AQ20" i="217" s="1"/>
  <c r="AS19" i="217"/>
  <c r="AS20" i="217" s="1"/>
  <c r="AX73" i="217"/>
  <c r="AY73" i="217"/>
  <c r="AW73" i="217"/>
  <c r="AX74" i="217"/>
  <c r="AY74" i="217"/>
  <c r="AW74" i="217"/>
  <c r="AG58" i="217"/>
  <c r="AO58" i="217"/>
  <c r="AU58" i="217"/>
  <c r="X39" i="218"/>
  <c r="X47" i="218"/>
  <c r="Z47" i="218" s="1"/>
  <c r="Z45" i="218"/>
  <c r="U19" i="219"/>
  <c r="U20" i="219" s="1"/>
  <c r="W19" i="219"/>
  <c r="W20" i="219" s="1"/>
  <c r="Y19" i="219"/>
  <c r="Y20" i="219" s="1"/>
  <c r="AA19" i="219"/>
  <c r="AA20" i="219" s="1"/>
  <c r="AC19" i="219"/>
  <c r="AC20" i="219" s="1"/>
  <c r="AE19" i="219"/>
  <c r="AE20" i="219" s="1"/>
  <c r="AG19" i="219"/>
  <c r="AG20" i="219" s="1"/>
  <c r="AI19" i="219"/>
  <c r="AI20" i="219" s="1"/>
  <c r="AK19" i="219"/>
  <c r="AK20" i="219" s="1"/>
  <c r="AM19" i="219"/>
  <c r="AM20" i="219" s="1"/>
  <c r="AO19" i="219"/>
  <c r="AO20" i="219" s="1"/>
  <c r="AQ19" i="219"/>
  <c r="AQ20" i="219" s="1"/>
  <c r="AS19" i="219"/>
  <c r="AS20" i="219" s="1"/>
  <c r="AU19" i="219"/>
  <c r="AU20" i="219" s="1"/>
  <c r="BC8" i="219"/>
  <c r="V19" i="219"/>
  <c r="V20" i="219" s="1"/>
  <c r="X19" i="219"/>
  <c r="X20" i="219" s="1"/>
  <c r="Z19" i="219"/>
  <c r="Z20" i="219" s="1"/>
  <c r="AB19" i="219"/>
  <c r="AB20" i="219" s="1"/>
  <c r="AD19" i="219"/>
  <c r="AD20" i="219" s="1"/>
  <c r="AF19" i="219"/>
  <c r="AF20" i="219" s="1"/>
  <c r="AH19" i="219"/>
  <c r="AH20" i="219" s="1"/>
  <c r="AJ19" i="219"/>
  <c r="AJ20" i="219" s="1"/>
  <c r="AL19" i="219"/>
  <c r="AL20" i="219" s="1"/>
  <c r="AN19" i="219"/>
  <c r="AN20" i="219" s="1"/>
  <c r="AP19" i="219"/>
  <c r="AP20" i="219" s="1"/>
  <c r="AR19" i="219"/>
  <c r="AR20" i="219" s="1"/>
  <c r="AT19" i="219"/>
  <c r="AT20" i="219" s="1"/>
  <c r="U175" i="219"/>
  <c r="W175" i="219"/>
  <c r="Y175" i="219"/>
  <c r="AA175" i="219"/>
  <c r="AC175" i="219"/>
  <c r="AE175" i="219"/>
  <c r="AG175" i="219"/>
  <c r="AI175" i="219"/>
  <c r="AK175" i="219"/>
  <c r="AM175" i="219"/>
  <c r="AO175" i="219"/>
  <c r="AQ175" i="219"/>
  <c r="AS175" i="219"/>
  <c r="AU175" i="219"/>
  <c r="AW175" i="219"/>
  <c r="AY175" i="219"/>
  <c r="U176" i="219"/>
  <c r="W176" i="219"/>
  <c r="Y176" i="219"/>
  <c r="AA176" i="219"/>
  <c r="AC176" i="219"/>
  <c r="AE176" i="219"/>
  <c r="AG176" i="219"/>
  <c r="AI176" i="219"/>
  <c r="AK176" i="219"/>
  <c r="AM176" i="219"/>
  <c r="AO176" i="219"/>
  <c r="AQ176" i="219"/>
  <c r="X41" i="221"/>
  <c r="Z41" i="221" s="1"/>
  <c r="X47" i="221"/>
  <c r="Z47" i="221" s="1"/>
  <c r="AX176" i="219"/>
  <c r="AV176" i="219"/>
  <c r="AT176" i="219"/>
  <c r="AR176" i="219"/>
  <c r="AY176" i="219"/>
  <c r="AW176" i="219"/>
  <c r="V175" i="219"/>
  <c r="X175" i="219"/>
  <c r="Z175" i="219"/>
  <c r="AB175" i="219"/>
  <c r="AD175" i="219"/>
  <c r="AF175" i="219"/>
  <c r="AH175" i="219"/>
  <c r="AJ175" i="219"/>
  <c r="AL175" i="219"/>
  <c r="AN175" i="219"/>
  <c r="AP175" i="219"/>
  <c r="AR175" i="219"/>
  <c r="AT175" i="219"/>
  <c r="AV175" i="219"/>
  <c r="V176" i="219"/>
  <c r="X176" i="219"/>
  <c r="Z176" i="219"/>
  <c r="AB176" i="219"/>
  <c r="AD176" i="219"/>
  <c r="AF176" i="219"/>
  <c r="AH176" i="219"/>
  <c r="AJ176" i="219"/>
  <c r="AL176" i="219"/>
  <c r="AN176" i="219"/>
  <c r="AP176" i="219"/>
  <c r="AS176" i="219"/>
  <c r="U19" i="220"/>
  <c r="U20" i="220" s="1"/>
  <c r="W19" i="220"/>
  <c r="W20" i="220" s="1"/>
  <c r="Y19" i="220"/>
  <c r="Y20" i="220" s="1"/>
  <c r="AA19" i="220"/>
  <c r="AA20" i="220" s="1"/>
  <c r="AC19" i="220"/>
  <c r="AC20" i="220" s="1"/>
  <c r="AE19" i="220"/>
  <c r="AE20" i="220" s="1"/>
  <c r="AG19" i="220"/>
  <c r="AG20" i="220" s="1"/>
  <c r="AI19" i="220"/>
  <c r="AI20" i="220" s="1"/>
  <c r="AK19" i="220"/>
  <c r="AK20" i="220" s="1"/>
  <c r="AM19" i="220"/>
  <c r="AM20" i="220" s="1"/>
  <c r="AO19" i="220"/>
  <c r="AO20" i="220" s="1"/>
  <c r="AQ19" i="220"/>
  <c r="AQ20" i="220" s="1"/>
  <c r="AS19" i="220"/>
  <c r="AS20" i="220" s="1"/>
  <c r="AU19" i="220"/>
  <c r="AU20" i="220" s="1"/>
  <c r="AX73" i="220"/>
  <c r="AV73" i="220"/>
  <c r="AT73" i="220"/>
  <c r="AR73" i="220"/>
  <c r="AP73" i="220"/>
  <c r="AN73" i="220"/>
  <c r="AL73" i="220"/>
  <c r="AJ73" i="220"/>
  <c r="AH73" i="220"/>
  <c r="AF73" i="220"/>
  <c r="AD73" i="220"/>
  <c r="AB73" i="220"/>
  <c r="Z73" i="220"/>
  <c r="X73" i="220"/>
  <c r="V73" i="220"/>
  <c r="AX74" i="220"/>
  <c r="AV74" i="220"/>
  <c r="AT74" i="220"/>
  <c r="AR74" i="220"/>
  <c r="AP74" i="220"/>
  <c r="AN74" i="220"/>
  <c r="AL74" i="220"/>
  <c r="AJ74" i="220"/>
  <c r="AH74" i="220"/>
  <c r="AF74" i="220"/>
  <c r="AD74" i="220"/>
  <c r="AB74" i="220"/>
  <c r="Z74" i="220"/>
  <c r="X74" i="220"/>
  <c r="V74" i="220"/>
  <c r="W73" i="220"/>
  <c r="AA73" i="220"/>
  <c r="AE73" i="220"/>
  <c r="AI73" i="220"/>
  <c r="AM73" i="220"/>
  <c r="AQ73" i="220"/>
  <c r="AU73" i="220"/>
  <c r="AY73" i="220"/>
  <c r="W74" i="220"/>
  <c r="AA74" i="220"/>
  <c r="AE74" i="220"/>
  <c r="AI74" i="220"/>
  <c r="AM74" i="220"/>
  <c r="AQ74" i="220"/>
  <c r="AU74" i="220"/>
  <c r="AY74" i="220"/>
  <c r="BC8" i="220"/>
  <c r="V19" i="220"/>
  <c r="V20" i="220" s="1"/>
  <c r="X19" i="220"/>
  <c r="X20" i="220" s="1"/>
  <c r="Z19" i="220"/>
  <c r="Z20" i="220" s="1"/>
  <c r="AB19" i="220"/>
  <c r="AB20" i="220" s="1"/>
  <c r="AD19" i="220"/>
  <c r="AD20" i="220" s="1"/>
  <c r="AF19" i="220"/>
  <c r="AF20" i="220" s="1"/>
  <c r="AH19" i="220"/>
  <c r="AH20" i="220" s="1"/>
  <c r="AJ19" i="220"/>
  <c r="AJ20" i="220" s="1"/>
  <c r="AL19" i="220"/>
  <c r="AL20" i="220" s="1"/>
  <c r="AN19" i="220"/>
  <c r="AN20" i="220" s="1"/>
  <c r="AP19" i="220"/>
  <c r="AP20" i="220" s="1"/>
  <c r="AR19" i="220"/>
  <c r="AR20" i="220" s="1"/>
  <c r="AT19" i="220"/>
  <c r="AT20" i="220" s="1"/>
  <c r="AZ41" i="220"/>
  <c r="BB41" i="220" s="1"/>
  <c r="U73" i="220"/>
  <c r="Y73" i="220"/>
  <c r="AC73" i="220"/>
  <c r="AG73" i="220"/>
  <c r="AK73" i="220"/>
  <c r="AO73" i="220"/>
  <c r="AS73" i="220"/>
  <c r="AW73" i="220"/>
  <c r="U74" i="220"/>
  <c r="Y74" i="220"/>
  <c r="AC74" i="220"/>
  <c r="AG74" i="220"/>
  <c r="AK74" i="220"/>
  <c r="AO74" i="220"/>
  <c r="AS74" i="220"/>
  <c r="AW74" i="220"/>
  <c r="Z39" i="221"/>
  <c r="Z42" i="221"/>
  <c r="Z45" i="221"/>
  <c r="Z15" i="218" l="1"/>
  <c r="AI46" i="217"/>
  <c r="U46" i="217"/>
  <c r="AV43" i="217"/>
  <c r="AJ43" i="217"/>
  <c r="AF43" i="217"/>
  <c r="AU40" i="217"/>
  <c r="AG40" i="217"/>
  <c r="AN46" i="217"/>
  <c r="AB46" i="217"/>
  <c r="Y43" i="217"/>
  <c r="AL40" i="217"/>
  <c r="X40" i="217"/>
  <c r="AH37" i="217"/>
  <c r="AD37" i="217"/>
  <c r="Z37" i="217"/>
  <c r="AS31" i="217"/>
  <c r="AM31" i="217"/>
  <c r="AE31" i="217"/>
  <c r="AA31" i="217"/>
  <c r="W31" i="217"/>
  <c r="AT28" i="217"/>
  <c r="V28" i="217"/>
  <c r="AQ43" i="217"/>
  <c r="AP37" i="217"/>
  <c r="AK28" i="217"/>
  <c r="AC28" i="217"/>
  <c r="AR46" i="217"/>
  <c r="AO28" i="217"/>
  <c r="AO73" i="217" s="1"/>
  <c r="Z11" i="218"/>
  <c r="AU52" i="217"/>
  <c r="AS52" i="217"/>
  <c r="AO52" i="217"/>
  <c r="AG52" i="217"/>
  <c r="AE52" i="217"/>
  <c r="AA52" i="217"/>
  <c r="AV52" i="217"/>
  <c r="Z52" i="217"/>
  <c r="X52" i="217"/>
  <c r="AL52" i="217"/>
  <c r="AH52" i="217"/>
  <c r="AN52" i="217"/>
  <c r="Z9" i="218"/>
  <c r="AV25" i="217"/>
  <c r="AT25" i="217"/>
  <c r="AR25" i="217"/>
  <c r="AP25" i="217"/>
  <c r="AN25" i="217"/>
  <c r="AL25" i="217"/>
  <c r="AJ25" i="217"/>
  <c r="AH25" i="217"/>
  <c r="AD25" i="217"/>
  <c r="Z25" i="217"/>
  <c r="X25" i="217"/>
  <c r="V25" i="217"/>
  <c r="AO25" i="217"/>
  <c r="AE25" i="217"/>
  <c r="AA25" i="217"/>
  <c r="U25" i="217"/>
  <c r="AM25" i="217"/>
  <c r="AI25" i="217"/>
  <c r="AC25" i="217"/>
  <c r="W25" i="217"/>
  <c r="Z7" i="218"/>
  <c r="AU46" i="217"/>
  <c r="AN43" i="217"/>
  <c r="AS40" i="217"/>
  <c r="AC40" i="217"/>
  <c r="AU37" i="217"/>
  <c r="AQ37" i="217"/>
  <c r="AE37" i="217"/>
  <c r="AA37" i="217"/>
  <c r="AV34" i="217"/>
  <c r="AT34" i="217"/>
  <c r="AP34" i="217"/>
  <c r="AN34" i="217"/>
  <c r="AF34" i="217"/>
  <c r="AD34" i="217"/>
  <c r="AB34" i="217"/>
  <c r="Z34" i="217"/>
  <c r="AH40" i="217"/>
  <c r="AB40" i="217"/>
  <c r="AU34" i="217"/>
  <c r="AO34" i="217"/>
  <c r="AE34" i="217"/>
  <c r="AG31" i="217"/>
  <c r="AL46" i="217"/>
  <c r="Z46" i="217"/>
  <c r="AM34" i="217"/>
  <c r="AI34" i="217"/>
  <c r="Y34" i="217"/>
  <c r="W43" i="217"/>
  <c r="AL37" i="217"/>
  <c r="AS34" i="217"/>
  <c r="AC34" i="217"/>
  <c r="U34" i="217"/>
  <c r="AP31" i="217"/>
  <c r="AZ64" i="217"/>
  <c r="BB64" i="217" s="1"/>
  <c r="Z14" i="218"/>
  <c r="AQ46" i="217"/>
  <c r="AM46" i="217"/>
  <c r="AA46" i="217"/>
  <c r="AP43" i="217"/>
  <c r="X43" i="217"/>
  <c r="AK40" i="217"/>
  <c r="W40" i="217"/>
  <c r="AO37" i="217"/>
  <c r="AG37" i="217"/>
  <c r="AC37" i="217"/>
  <c r="Y37" i="217"/>
  <c r="AV46" i="217"/>
  <c r="AH46" i="217"/>
  <c r="AT40" i="217"/>
  <c r="AN28" i="217"/>
  <c r="AJ28" i="217"/>
  <c r="AJ73" i="217" s="1"/>
  <c r="AB28" i="217"/>
  <c r="AE43" i="217"/>
  <c r="AR31" i="217"/>
  <c r="Z31" i="217"/>
  <c r="AS28" i="217"/>
  <c r="U28" i="217"/>
  <c r="AU43" i="217"/>
  <c r="AI43" i="217"/>
  <c r="AF40" i="217"/>
  <c r="AL31" i="217"/>
  <c r="AL73" i="217" s="1"/>
  <c r="AD31" i="217"/>
  <c r="V31" i="217"/>
  <c r="W58" i="217"/>
  <c r="U58" i="217"/>
  <c r="AZ58" i="217" s="1"/>
  <c r="BB58" i="217" s="1"/>
  <c r="AK58" i="217"/>
  <c r="AI58" i="217"/>
  <c r="AA58" i="217"/>
  <c r="Z8" i="218"/>
  <c r="AG46" i="217"/>
  <c r="W46" i="217"/>
  <c r="AD43" i="217"/>
  <c r="AM37" i="217"/>
  <c r="AK37" i="217"/>
  <c r="V46" i="217"/>
  <c r="AT37" i="217"/>
  <c r="AR37" i="217"/>
  <c r="AJ37" i="217"/>
  <c r="AQ31" i="217"/>
  <c r="AK31" i="217"/>
  <c r="AR28" i="217"/>
  <c r="AD28" i="217"/>
  <c r="AU22" i="217"/>
  <c r="AS22" i="217"/>
  <c r="AQ22" i="217"/>
  <c r="AM22" i="217"/>
  <c r="AK22" i="217"/>
  <c r="AE22" i="217"/>
  <c r="Y22" i="217"/>
  <c r="W22" i="217"/>
  <c r="U22" i="217"/>
  <c r="AJ46" i="217"/>
  <c r="AR22" i="217"/>
  <c r="AN22" i="217"/>
  <c r="AJ22" i="217"/>
  <c r="AF22" i="217"/>
  <c r="AB22" i="217"/>
  <c r="AF46" i="217"/>
  <c r="AP40" i="217"/>
  <c r="AI28" i="217"/>
  <c r="AG28" i="217"/>
  <c r="Y28" i="217"/>
  <c r="AT22" i="217"/>
  <c r="AL22" i="217"/>
  <c r="AH22" i="217"/>
  <c r="AD22" i="217"/>
  <c r="Z22" i="217"/>
  <c r="V22" i="217"/>
  <c r="AS49" i="217"/>
  <c r="AM49" i="217"/>
  <c r="AE49" i="217"/>
  <c r="Y49" i="217"/>
  <c r="AE46" i="217"/>
  <c r="AL43" i="217"/>
  <c r="AH43" i="217"/>
  <c r="AB43" i="217"/>
  <c r="Z43" i="217"/>
  <c r="AO40" i="217"/>
  <c r="AI40" i="217"/>
  <c r="AA40" i="217"/>
  <c r="Y40" i="217"/>
  <c r="W37" i="217"/>
  <c r="U37" i="217"/>
  <c r="AZ37" i="217" s="1"/>
  <c r="BB37" i="217" s="1"/>
  <c r="X34" i="217"/>
  <c r="V34" i="217"/>
  <c r="AV31" i="217"/>
  <c r="AT55" i="217"/>
  <c r="AJ55" i="217"/>
  <c r="AF55" i="217"/>
  <c r="V55" i="217"/>
  <c r="AZ55" i="217" s="1"/>
  <c r="BB55" i="217" s="1"/>
  <c r="AT49" i="217"/>
  <c r="AL49" i="217"/>
  <c r="AF49" i="217"/>
  <c r="X49" i="217"/>
  <c r="AN40" i="217"/>
  <c r="AO31" i="217"/>
  <c r="AC31" i="217"/>
  <c r="AV28" i="217"/>
  <c r="AF28" i="217"/>
  <c r="AF73" i="217" s="1"/>
  <c r="X28" i="217"/>
  <c r="AT46" i="217"/>
  <c r="AS43" i="217"/>
  <c r="U43" i="217"/>
  <c r="AZ43" i="217" s="1"/>
  <c r="BB43" i="217" s="1"/>
  <c r="AR40" i="217"/>
  <c r="V40" i="217"/>
  <c r="AZ40" i="217" s="1"/>
  <c r="BB40" i="217" s="1"/>
  <c r="AJ31" i="217"/>
  <c r="AH31" i="217"/>
  <c r="AH73" i="217" s="1"/>
  <c r="AM43" i="217"/>
  <c r="AK34" i="217"/>
  <c r="X31" i="217"/>
  <c r="AQ28" i="217"/>
  <c r="AQ73" i="217" s="1"/>
  <c r="AA28" i="217"/>
  <c r="AZ176" i="219"/>
  <c r="AZ175" i="219"/>
  <c r="AZ61" i="217"/>
  <c r="BB61" i="217" s="1"/>
  <c r="AQ62" i="217"/>
  <c r="AO62" i="217"/>
  <c r="AK62" i="217"/>
  <c r="AI62" i="217"/>
  <c r="AC62" i="217"/>
  <c r="AA62" i="217"/>
  <c r="W62" i="217"/>
  <c r="U62" i="217"/>
  <c r="AV62" i="217"/>
  <c r="AR62" i="217"/>
  <c r="AP62" i="217"/>
  <c r="AJ62" i="217"/>
  <c r="AH62" i="217"/>
  <c r="AD62" i="217"/>
  <c r="AB62" i="217"/>
  <c r="V62" i="217"/>
  <c r="AV59" i="217"/>
  <c r="AR59" i="217"/>
  <c r="AP59" i="217"/>
  <c r="AN59" i="217"/>
  <c r="AH59" i="217"/>
  <c r="AD59" i="217"/>
  <c r="AB59" i="217"/>
  <c r="Z59" i="217"/>
  <c r="AU59" i="217"/>
  <c r="AO59" i="217"/>
  <c r="AK59" i="217"/>
  <c r="AI59" i="217"/>
  <c r="W59" i="217"/>
  <c r="U59" i="217"/>
  <c r="AG59" i="217"/>
  <c r="AA59" i="217"/>
  <c r="AZ74" i="220"/>
  <c r="AZ73" i="220"/>
  <c r="X41" i="218"/>
  <c r="Z39" i="218"/>
  <c r="AR65" i="217"/>
  <c r="AP65" i="217"/>
  <c r="AL65" i="217"/>
  <c r="AJ65" i="217"/>
  <c r="AD65" i="217"/>
  <c r="AB65" i="217"/>
  <c r="X65" i="217"/>
  <c r="V65" i="217"/>
  <c r="AS65" i="217"/>
  <c r="AQ65" i="217"/>
  <c r="AK65" i="217"/>
  <c r="AI65" i="217"/>
  <c r="AE65" i="217"/>
  <c r="AC65" i="217"/>
  <c r="W65" i="217"/>
  <c r="U65" i="217"/>
  <c r="AQ56" i="217"/>
  <c r="AM56" i="217"/>
  <c r="AC56" i="217"/>
  <c r="Y56" i="217"/>
  <c r="AT56" i="217"/>
  <c r="AJ56" i="217"/>
  <c r="AF56" i="217"/>
  <c r="V56" i="217"/>
  <c r="AS50" i="217"/>
  <c r="AM50" i="217"/>
  <c r="AE50" i="217"/>
  <c r="Y50" i="217"/>
  <c r="AT47" i="217"/>
  <c r="AS44" i="217"/>
  <c r="AM44" i="217"/>
  <c r="U44" i="217"/>
  <c r="AR41" i="217"/>
  <c r="AN41" i="217"/>
  <c r="V41" i="217"/>
  <c r="W38" i="217"/>
  <c r="U38" i="217"/>
  <c r="X35" i="217"/>
  <c r="V35" i="217"/>
  <c r="AO32" i="217"/>
  <c r="AC32" i="217"/>
  <c r="AV29" i="217"/>
  <c r="AF29" i="217"/>
  <c r="X29" i="217"/>
  <c r="AT50" i="217"/>
  <c r="AL50" i="217"/>
  <c r="AF50" i="217"/>
  <c r="X50" i="217"/>
  <c r="AE47" i="217"/>
  <c r="AL44" i="217"/>
  <c r="AH44" i="217"/>
  <c r="AB44" i="217"/>
  <c r="Z44" i="217"/>
  <c r="AO41" i="217"/>
  <c r="AI41" i="217"/>
  <c r="AA41" i="217"/>
  <c r="Y41" i="217"/>
  <c r="AK35" i="217"/>
  <c r="AV32" i="217"/>
  <c r="AJ32" i="217"/>
  <c r="AH32" i="217"/>
  <c r="X32" i="217"/>
  <c r="AQ29" i="217"/>
  <c r="AA29" i="217"/>
  <c r="AZ28" i="217" l="1"/>
  <c r="BB28" i="217" s="1"/>
  <c r="AU53" i="217"/>
  <c r="AS53" i="217"/>
  <c r="AO53" i="217"/>
  <c r="AG53" i="217"/>
  <c r="AE53" i="217"/>
  <c r="AA53" i="217"/>
  <c r="AV53" i="217"/>
  <c r="Z53" i="217"/>
  <c r="X53" i="217"/>
  <c r="AN53" i="217"/>
  <c r="AH53" i="217"/>
  <c r="AL53" i="217"/>
  <c r="AM73" i="217"/>
  <c r="AZ22" i="217"/>
  <c r="BB22" i="217" s="1"/>
  <c r="AJ47" i="217"/>
  <c r="AF47" i="217"/>
  <c r="W47" i="217"/>
  <c r="AM38" i="217"/>
  <c r="AK38" i="217"/>
  <c r="AQ32" i="217"/>
  <c r="AG47" i="217"/>
  <c r="AD44" i="217"/>
  <c r="AP41" i="217"/>
  <c r="AT38" i="217"/>
  <c r="AR38" i="217"/>
  <c r="AJ38" i="217"/>
  <c r="AK32" i="217"/>
  <c r="AR29" i="217"/>
  <c r="AI29" i="217"/>
  <c r="AG29" i="217"/>
  <c r="AD29" i="217"/>
  <c r="Y29" i="217"/>
  <c r="AU23" i="217"/>
  <c r="AS23" i="217"/>
  <c r="AQ23" i="217"/>
  <c r="AM23" i="217"/>
  <c r="AK23" i="217"/>
  <c r="AE23" i="217"/>
  <c r="Y23" i="217"/>
  <c r="W23" i="217"/>
  <c r="U23" i="217"/>
  <c r="V47" i="217"/>
  <c r="AT23" i="217"/>
  <c r="AR23" i="217"/>
  <c r="AN23" i="217"/>
  <c r="AJ23" i="217"/>
  <c r="AF23" i="217"/>
  <c r="AB23" i="217"/>
  <c r="AL23" i="217"/>
  <c r="AH23" i="217"/>
  <c r="AD23" i="217"/>
  <c r="Z23" i="217"/>
  <c r="V23" i="217"/>
  <c r="AZ31" i="217"/>
  <c r="BB31" i="217" s="1"/>
  <c r="AH47" i="217"/>
  <c r="AA47" i="217"/>
  <c r="AU44" i="217"/>
  <c r="AP44" i="217"/>
  <c r="AE44" i="217"/>
  <c r="AT41" i="217"/>
  <c r="AK41" i="217"/>
  <c r="AF41" i="217"/>
  <c r="AO38" i="217"/>
  <c r="AG38" i="217"/>
  <c r="AC38" i="217"/>
  <c r="Y38" i="217"/>
  <c r="AL32" i="217"/>
  <c r="AL74" i="217" s="1"/>
  <c r="AD32" i="217"/>
  <c r="V32" i="217"/>
  <c r="AV47" i="217"/>
  <c r="AQ47" i="217"/>
  <c r="AR32" i="217"/>
  <c r="Z32" i="217"/>
  <c r="AB29" i="217"/>
  <c r="AM47" i="217"/>
  <c r="AI44" i="217"/>
  <c r="X44" i="217"/>
  <c r="AS29" i="217"/>
  <c r="AJ29" i="217"/>
  <c r="AJ74" i="217" s="1"/>
  <c r="U29" i="217"/>
  <c r="W41" i="217"/>
  <c r="AN29" i="217"/>
  <c r="AZ34" i="217"/>
  <c r="BB34" i="217" s="1"/>
  <c r="AU47" i="217"/>
  <c r="AL47" i="217"/>
  <c r="AN44" i="217"/>
  <c r="W44" i="217"/>
  <c r="AH41" i="217"/>
  <c r="AB41" i="217"/>
  <c r="AU38" i="217"/>
  <c r="AQ38" i="217"/>
  <c r="AE38" i="217"/>
  <c r="AA38" i="217"/>
  <c r="AU35" i="217"/>
  <c r="AS35" i="217"/>
  <c r="AO35" i="217"/>
  <c r="AM35" i="217"/>
  <c r="AF35" i="217"/>
  <c r="AD35" i="217"/>
  <c r="AB35" i="217"/>
  <c r="Z35" i="217"/>
  <c r="Z47" i="217"/>
  <c r="AS41" i="217"/>
  <c r="AT35" i="217"/>
  <c r="AN35" i="217"/>
  <c r="AE35" i="217"/>
  <c r="AG32" i="217"/>
  <c r="AV35" i="217"/>
  <c r="AC35" i="217"/>
  <c r="U35" i="217"/>
  <c r="AP32" i="217"/>
  <c r="AC41" i="217"/>
  <c r="AL38" i="217"/>
  <c r="AP35" i="217"/>
  <c r="AI35" i="217"/>
  <c r="Y35" i="217"/>
  <c r="AT73" i="217"/>
  <c r="AA73" i="217"/>
  <c r="X73" i="217"/>
  <c r="AV73" i="217"/>
  <c r="AZ49" i="217"/>
  <c r="BB49" i="217" s="1"/>
  <c r="Y73" i="217"/>
  <c r="AS73" i="217"/>
  <c r="AZ25" i="217"/>
  <c r="BB25" i="217" s="1"/>
  <c r="AV26" i="217"/>
  <c r="AT26" i="217"/>
  <c r="AR26" i="217"/>
  <c r="AP26" i="217"/>
  <c r="AN26" i="217"/>
  <c r="AL26" i="217"/>
  <c r="AJ26" i="217"/>
  <c r="AH26" i="217"/>
  <c r="AD26" i="217"/>
  <c r="Z26" i="217"/>
  <c r="X26" i="217"/>
  <c r="V26" i="217"/>
  <c r="AM26" i="217"/>
  <c r="AE26" i="217"/>
  <c r="AA26" i="217"/>
  <c r="W26" i="217"/>
  <c r="AO26" i="217"/>
  <c r="AI26" i="217"/>
  <c r="AC26" i="217"/>
  <c r="U26" i="217"/>
  <c r="AZ26" i="217" s="1"/>
  <c r="BB26" i="217" s="1"/>
  <c r="AZ52" i="217"/>
  <c r="BB52" i="217" s="1"/>
  <c r="AC73" i="217"/>
  <c r="V73" i="217"/>
  <c r="AE73" i="217"/>
  <c r="AZ46" i="217"/>
  <c r="BB46" i="217" s="1"/>
  <c r="AR47" i="217"/>
  <c r="AN47" i="217"/>
  <c r="U47" i="217"/>
  <c r="AJ44" i="217"/>
  <c r="Y44" i="217"/>
  <c r="Y74" i="217" s="1"/>
  <c r="X41" i="217"/>
  <c r="AS32" i="217"/>
  <c r="AA32" i="217"/>
  <c r="AA74" i="217" s="1"/>
  <c r="AQ44" i="217"/>
  <c r="AQ74" i="217" s="1"/>
  <c r="AL41" i="217"/>
  <c r="AG41" i="217"/>
  <c r="AH38" i="217"/>
  <c r="AH74" i="217" s="1"/>
  <c r="AD38" i="217"/>
  <c r="Z38" i="217"/>
  <c r="AE32" i="217"/>
  <c r="AE74" i="217" s="1"/>
  <c r="W32" i="217"/>
  <c r="AT29" i="217"/>
  <c r="AO29" i="217"/>
  <c r="AK29" i="217"/>
  <c r="V29" i="217"/>
  <c r="AU41" i="217"/>
  <c r="AP38" i="217"/>
  <c r="AI47" i="217"/>
  <c r="AB47" i="217"/>
  <c r="AV44" i="217"/>
  <c r="AF44" i="217"/>
  <c r="AM32" i="217"/>
  <c r="AM74" i="217" s="1"/>
  <c r="AC29" i="217"/>
  <c r="AC74" i="217" s="1"/>
  <c r="AZ47" i="217"/>
  <c r="BB47" i="217" s="1"/>
  <c r="AF74" i="217"/>
  <c r="AZ35" i="217"/>
  <c r="BB35" i="217" s="1"/>
  <c r="V74" i="217"/>
  <c r="AZ38" i="217"/>
  <c r="BB38" i="217" s="1"/>
  <c r="AZ41" i="217"/>
  <c r="BB41" i="217" s="1"/>
  <c r="AT74" i="217"/>
  <c r="Z41" i="218"/>
  <c r="AU67" i="217"/>
  <c r="AU73" i="217" s="1"/>
  <c r="AK67" i="217"/>
  <c r="AK73" i="217" s="1"/>
  <c r="AI67" i="217"/>
  <c r="AI73" i="217" s="1"/>
  <c r="AG67" i="217"/>
  <c r="AG73" i="217" s="1"/>
  <c r="W67" i="217"/>
  <c r="W73" i="217" s="1"/>
  <c r="U67" i="217"/>
  <c r="AR67" i="217"/>
  <c r="AR73" i="217" s="1"/>
  <c r="AP67" i="217"/>
  <c r="AP73" i="217" s="1"/>
  <c r="AN67" i="217"/>
  <c r="AN73" i="217" s="1"/>
  <c r="AD67" i="217"/>
  <c r="AD73" i="217" s="1"/>
  <c r="AB67" i="217"/>
  <c r="AB73" i="217" s="1"/>
  <c r="Z67" i="217"/>
  <c r="Z73" i="217" s="1"/>
  <c r="AZ32" i="217"/>
  <c r="BB32" i="217" s="1"/>
  <c r="AZ50" i="217"/>
  <c r="BB50" i="217" s="1"/>
  <c r="AZ29" i="217"/>
  <c r="BB29" i="217" s="1"/>
  <c r="X74" i="217"/>
  <c r="AV74" i="217"/>
  <c r="AO74" i="217"/>
  <c r="AZ44" i="217"/>
  <c r="BB44" i="217" s="1"/>
  <c r="AS74" i="217"/>
  <c r="AZ56" i="217"/>
  <c r="BB56" i="217" s="1"/>
  <c r="AZ65" i="217"/>
  <c r="BB65" i="217" s="1"/>
  <c r="AZ59" i="217"/>
  <c r="BB59" i="217" s="1"/>
  <c r="AZ62" i="217"/>
  <c r="BB62" i="217" s="1"/>
  <c r="AZ53" i="217" l="1"/>
  <c r="BB53" i="217" s="1"/>
  <c r="AZ23" i="217"/>
  <c r="BB23" i="217" s="1"/>
  <c r="AZ67" i="217"/>
  <c r="BB67" i="217" s="1"/>
  <c r="U73" i="217"/>
  <c r="AZ73" i="217" s="1"/>
  <c r="AU68" i="217"/>
  <c r="AU74" i="217" s="1"/>
  <c r="AK68" i="217"/>
  <c r="AK74" i="217" s="1"/>
  <c r="AI68" i="217"/>
  <c r="AI74" i="217" s="1"/>
  <c r="AG68" i="217"/>
  <c r="AG74" i="217" s="1"/>
  <c r="W68" i="217"/>
  <c r="W74" i="217" s="1"/>
  <c r="U68" i="217"/>
  <c r="AR68" i="217"/>
  <c r="AR74" i="217" s="1"/>
  <c r="AP68" i="217"/>
  <c r="AP74" i="217" s="1"/>
  <c r="AN68" i="217"/>
  <c r="AN74" i="217" s="1"/>
  <c r="AD68" i="217"/>
  <c r="AD74" i="217" s="1"/>
  <c r="AB68" i="217"/>
  <c r="AB74" i="217" s="1"/>
  <c r="Z68" i="217"/>
  <c r="Z74" i="217" s="1"/>
  <c r="AZ68" i="217" l="1"/>
  <c r="BB68" i="217" s="1"/>
  <c r="U74" i="217"/>
  <c r="AZ74" i="217" s="1"/>
</calcChain>
</file>

<file path=xl/sharedStrings.xml><?xml version="1.0" encoding="utf-8"?>
<sst xmlns="http://schemas.openxmlformats.org/spreadsheetml/2006/main" count="3631" uniqueCount="875">
  <si>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</si>
  <si>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</si>
  <si>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</si>
  <si>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</si>
  <si>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</si>
  <si>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</si>
  <si>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</si>
  <si>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</si>
  <si>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</si>
  <si>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</si>
  <si>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</si>
  <si>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</si>
  <si>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</si>
  <si>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</si>
  <si>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</si>
  <si>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</si>
  <si>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</si>
  <si>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</si>
  <si>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</si>
  <si>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</si>
  <si>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</si>
  <si>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</si>
  <si>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</si>
  <si>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</si>
  <si>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</si>
  <si>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</si>
  <si>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</si>
  <si>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</si>
  <si>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</si>
  <si>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</si>
  <si>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</si>
  <si>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</si>
  <si>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</si>
  <si>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</si>
  <si>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</si>
  <si>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</si>
  <si>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</si>
  <si>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</si>
  <si>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</si>
  <si>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</si>
  <si>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</si>
  <si>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</si>
  <si>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</si>
  <si>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</si>
  <si>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</si>
  <si>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</si>
  <si>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</si>
  <si>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</si>
  <si>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</si>
  <si>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</si>
  <si>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</si>
  <si>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</si>
  <si>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</si>
  <si>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</si>
  <si>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</si>
  <si>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</si>
  <si>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</si>
  <si>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</si>
  <si>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</si>
  <si>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</si>
  <si>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</si>
  <si>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</si>
  <si>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</si>
  <si>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</si>
  <si>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</si>
  <si>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</si>
  <si>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</si>
  <si>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</si>
  <si>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</si>
  <si>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</si>
  <si>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</si>
  <si>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</si>
  <si>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</si>
  <si>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</si>
  <si>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</si>
  <si>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</si>
  <si>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</si>
  <si>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</si>
  <si>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</si>
  <si>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</si>
  <si>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</si>
  <si>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</si>
  <si>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</si>
  <si>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</si>
  <si>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</si>
  <si>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</si>
  <si>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</si>
  <si>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</si>
  <si>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</si>
  <si>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看護職員配置加算</t>
    <rPh sb="0" eb="2">
      <t>カンゴ</t>
    </rPh>
    <rPh sb="2" eb="4">
      <t>ショクイン</t>
    </rPh>
    <rPh sb="4" eb="6">
      <t>ハイチ</t>
    </rPh>
    <rPh sb="6" eb="8">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</si>
  <si>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</si>
  <si>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</si>
  <si>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</si>
  <si>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</si>
  <si>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</si>
  <si>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</si>
  <si>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</si>
  <si>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</si>
  <si>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</si>
  <si>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</si>
  <si>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</si>
  <si>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</si>
  <si>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</si>
  <si>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</si>
  <si>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</si>
  <si>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若年性認知症利用者受入加算</t>
    <phoneticPr fontId="2"/>
  </si>
  <si>
    <t>特別地域加算</t>
    <phoneticPr fontId="3"/>
  </si>
  <si>
    <t>加算等項目</t>
    <phoneticPr fontId="2"/>
  </si>
  <si>
    <t>添付書類</t>
    <rPh sb="0" eb="4">
      <t>テンプショルイ</t>
    </rPh>
    <phoneticPr fontId="2"/>
  </si>
  <si>
    <t>―</t>
    <phoneticPr fontId="2"/>
  </si>
  <si>
    <t>・地域との交流、地域行事等への参加の実績又は計画（任意様式）</t>
    <phoneticPr fontId="2"/>
  </si>
  <si>
    <t>科学的介護推進体制加算
　※ＬＩＦＥの活用等が必要</t>
    <rPh sb="0" eb="3">
      <t>カガクテキ</t>
    </rPh>
    <rPh sb="3" eb="5">
      <t>カイゴ</t>
    </rPh>
    <rPh sb="5" eb="7">
      <t>スイシン</t>
    </rPh>
    <rPh sb="7" eb="9">
      <t>タイセイ</t>
    </rPh>
    <rPh sb="9" eb="11">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</si>
  <si>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</si>
  <si>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</si>
  <si>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</si>
  <si>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</si>
  <si>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</si>
  <si>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</si>
  <si>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</si>
  <si>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</si>
  <si>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</si>
  <si>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</si>
  <si>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</si>
  <si>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科学的介護推進体制加算</t>
    <rPh sb="0" eb="3">
      <t>カガクテキ</t>
    </rPh>
    <rPh sb="3" eb="5">
      <t>カイゴ</t>
    </rPh>
    <rPh sb="5" eb="7">
      <t>スイシン</t>
    </rPh>
    <rPh sb="7" eb="9">
      <t>タイセイ</t>
    </rPh>
    <rPh sb="9" eb="11">
      <t>カサン</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</si>
  <si>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</si>
  <si>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</si>
  <si>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</si>
  <si>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</si>
  <si>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</si>
  <si>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</si>
  <si>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</si>
  <si>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</si>
  <si>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（参考様式1）</t>
    <rPh sb="1" eb="3">
      <t>サンコウ</t>
    </rPh>
    <rPh sb="3" eb="5">
      <t>ヨウシキ</t>
    </rPh>
    <phoneticPr fontId="2"/>
  </si>
  <si>
    <t>従業者の勤務の体制及び勤務形態一覧表　</t>
  </si>
  <si>
    <t>サービス種別（</t>
    <rPh sb="4" eb="6">
      <t>シュベツ</t>
    </rPh>
    <phoneticPr fontId="32"/>
  </si>
  <si>
    <t>小規模多機能型居宅介護</t>
    <rPh sb="0" eb="3">
      <t>ショウキボ</t>
    </rPh>
    <rPh sb="3" eb="6">
      <t>タキノウ</t>
    </rPh>
    <rPh sb="6" eb="7">
      <t>ガタ</t>
    </rPh>
    <rPh sb="7" eb="9">
      <t>キョタク</t>
    </rPh>
    <rPh sb="9" eb="11">
      <t>カイゴ</t>
    </rPh>
    <phoneticPr fontId="32"/>
  </si>
  <si>
    <t>）</t>
    <phoneticPr fontId="32"/>
  </si>
  <si>
    <t>令和</t>
    <rPh sb="0" eb="2">
      <t>レイワ</t>
    </rPh>
    <phoneticPr fontId="32"/>
  </si>
  <si>
    <t>(</t>
    <phoneticPr fontId="32"/>
  </si>
  <si>
    <t>)</t>
    <phoneticPr fontId="32"/>
  </si>
  <si>
    <t>年</t>
    <rPh sb="0" eb="1">
      <t>ネン</t>
    </rPh>
    <phoneticPr fontId="32"/>
  </si>
  <si>
    <t>月</t>
    <rPh sb="0" eb="1">
      <t>ゲツ</t>
    </rPh>
    <phoneticPr fontId="32"/>
  </si>
  <si>
    <t>事業所名（</t>
    <rPh sb="0" eb="3">
      <t>ジギョウショ</t>
    </rPh>
    <rPh sb="3" eb="4">
      <t>メイ</t>
    </rPh>
    <phoneticPr fontId="32"/>
  </si>
  <si>
    <t>○○サービス</t>
    <phoneticPr fontId="32"/>
  </si>
  <si>
    <t>(1)</t>
    <phoneticPr fontId="32"/>
  </si>
  <si>
    <t>４週</t>
  </si>
  <si>
    <t>(2)</t>
    <phoneticPr fontId="3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</si>
  <si>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</si>
  <si>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2"/>
  </si>
  <si>
    <t>時間/週</t>
    <rPh sb="0" eb="2">
      <t>ジカン</t>
    </rPh>
    <rPh sb="3" eb="4">
      <t>シュウ</t>
    </rPh>
    <phoneticPr fontId="32"/>
  </si>
  <si>
    <t>時間/月</t>
    <rPh sb="0" eb="2">
      <t>ジカン</t>
    </rPh>
    <rPh sb="3" eb="4">
      <t>ツキ</t>
    </rPh>
    <phoneticPr fontId="32"/>
  </si>
  <si>
    <t>当月の日数</t>
    <rPh sb="0" eb="2">
      <t>トウゲツ</t>
    </rPh>
    <rPh sb="3" eb="5">
      <t>ニッスウ</t>
    </rPh>
    <phoneticPr fontId="32"/>
  </si>
  <si>
    <t>日</t>
    <rPh sb="0" eb="1">
      <t>ニチ</t>
    </rPh>
    <phoneticPr fontId="32"/>
  </si>
  <si>
    <t>(4) 利用者数（通いサービス）　</t>
    <rPh sb="4" eb="7">
      <t>リヨウシャ</t>
    </rPh>
    <rPh sb="7" eb="8">
      <t>スウ</t>
    </rPh>
    <rPh sb="9" eb="10">
      <t>カヨ</t>
    </rPh>
    <phoneticPr fontId="32"/>
  </si>
  <si>
    <t>（前年度の平均値または推定数）</t>
    <rPh sb="1" eb="4">
      <t>ゼンネンド</t>
    </rPh>
    <rPh sb="5" eb="8">
      <t>ヘイキンチ</t>
    </rPh>
    <rPh sb="11" eb="14">
      <t>スイテイスウ</t>
    </rPh>
    <phoneticPr fontId="32"/>
  </si>
  <si>
    <t>人</t>
    <rPh sb="0" eb="1">
      <t>ニン</t>
    </rPh>
    <phoneticPr fontId="32"/>
  </si>
  <si>
    <t>(5) 日中／夜間及び深夜の時間帯の区分</t>
    <rPh sb="4" eb="6">
      <t>ニッチュウ</t>
    </rPh>
    <rPh sb="7" eb="9">
      <t>ヤカン</t>
    </rPh>
    <rPh sb="9" eb="10">
      <t>オヨ</t>
    </rPh>
    <rPh sb="11" eb="13">
      <t>シンヤ</t>
    </rPh>
    <rPh sb="14" eb="17">
      <t>ジカンタイ</t>
    </rPh>
    <rPh sb="18" eb="20">
      <t>クブン</t>
    </rPh>
    <phoneticPr fontId="32"/>
  </si>
  <si>
    <t>利用者の生活時間帯（日中）</t>
    <rPh sb="0" eb="3">
      <t>リヨウシャ</t>
    </rPh>
    <rPh sb="4" eb="6">
      <t>セイカツ</t>
    </rPh>
    <rPh sb="6" eb="9">
      <t>ジカンタイ</t>
    </rPh>
    <rPh sb="10" eb="12">
      <t>ニッチュウ</t>
    </rPh>
    <phoneticPr fontId="32"/>
  </si>
  <si>
    <t>～</t>
    <phoneticPr fontId="32"/>
  </si>
  <si>
    <t>夜間及び深夜の時間帯</t>
    <rPh sb="0" eb="2">
      <t>ヤカン</t>
    </rPh>
    <rPh sb="2" eb="3">
      <t>オヨ</t>
    </rPh>
    <rPh sb="4" eb="6">
      <t>シンヤ</t>
    </rPh>
    <rPh sb="7" eb="10">
      <t>ジカンタイ</t>
    </rPh>
    <phoneticPr fontId="32"/>
  </si>
  <si>
    <t>No</t>
    <phoneticPr fontId="32"/>
  </si>
  <si>
    <t>(6) 
職種</t>
    <phoneticPr fontId="2"/>
  </si>
  <si>
    <t>(7)
勤務
形態</t>
    <phoneticPr fontId="2"/>
  </si>
  <si>
    <t>(8) 資格</t>
    <rPh sb="4" eb="6">
      <t>シカク</t>
    </rPh>
    <phoneticPr fontId="32"/>
  </si>
  <si>
    <t>(9) 氏　名</t>
    <phoneticPr fontId="2"/>
  </si>
  <si>
    <t>日中／夜間及び深夜
の区分</t>
    <rPh sb="0" eb="2">
      <t>ニッチュウ</t>
    </rPh>
    <rPh sb="3" eb="5">
      <t>ヤカン</t>
    </rPh>
    <rPh sb="5" eb="6">
      <t>オヨ</t>
    </rPh>
    <rPh sb="7" eb="9">
      <t>シンヤ</t>
    </rPh>
    <rPh sb="11" eb="13">
      <t>クブン</t>
    </rPh>
    <phoneticPr fontId="32"/>
  </si>
  <si>
    <t>(10)</t>
    <phoneticPr fontId="32"/>
  </si>
  <si>
    <t>（宿直   ･･･</t>
    <rPh sb="1" eb="3">
      <t>シュクチョク</t>
    </rPh>
    <phoneticPr fontId="32"/>
  </si>
  <si>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</si>
  <si>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</si>
  <si>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2"/>
  </si>
  <si>
    <t>2週目</t>
    <rPh sb="1" eb="2">
      <t>シュウ</t>
    </rPh>
    <rPh sb="2" eb="3">
      <t>メ</t>
    </rPh>
    <phoneticPr fontId="32"/>
  </si>
  <si>
    <t>3週目</t>
    <rPh sb="1" eb="2">
      <t>シュウ</t>
    </rPh>
    <rPh sb="2" eb="3">
      <t>メ</t>
    </rPh>
    <phoneticPr fontId="32"/>
  </si>
  <si>
    <t>4週目</t>
    <rPh sb="1" eb="2">
      <t>シュウ</t>
    </rPh>
    <rPh sb="2" eb="3">
      <t>メ</t>
    </rPh>
    <phoneticPr fontId="32"/>
  </si>
  <si>
    <t>5週目</t>
    <rPh sb="1" eb="2">
      <t>シュウ</t>
    </rPh>
    <rPh sb="2" eb="3">
      <t>メ</t>
    </rPh>
    <phoneticPr fontId="32"/>
  </si>
  <si>
    <t>管理者</t>
    <rPh sb="0" eb="3">
      <t>カンリシャ</t>
    </rPh>
    <phoneticPr fontId="32"/>
  </si>
  <si>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</si>
  <si>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2"/>
  </si>
  <si>
    <t>厚労　太郎</t>
    <rPh sb="0" eb="2">
      <t>コウロウ</t>
    </rPh>
    <rPh sb="3" eb="5">
      <t>タロウ</t>
    </rPh>
    <phoneticPr fontId="32"/>
  </si>
  <si>
    <t>シフト記号</t>
    <rPh sb="3" eb="5">
      <t>キゴウ</t>
    </rPh>
    <phoneticPr fontId="34"/>
  </si>
  <si>
    <t>c</t>
    <phoneticPr fontId="32"/>
  </si>
  <si>
    <t>c</t>
  </si>
  <si>
    <t>日中の勤務時間数</t>
    <rPh sb="0" eb="2">
      <t>ニッチュウ</t>
    </rPh>
    <rPh sb="3" eb="5">
      <t>キンム</t>
    </rPh>
    <rPh sb="5" eb="8">
      <t>ジカンスウ</t>
    </rPh>
    <phoneticPr fontId="32"/>
  </si>
  <si>
    <t>夜間・深夜の勤務時間数</t>
    <rPh sb="0" eb="2">
      <t>ヤカン</t>
    </rPh>
    <rPh sb="3" eb="5">
      <t>シンヤ</t>
    </rPh>
    <rPh sb="6" eb="8">
      <t>キンム</t>
    </rPh>
    <rPh sb="8" eb="11">
      <t>ジカンスウ</t>
    </rPh>
    <phoneticPr fontId="34"/>
  </si>
  <si>
    <t>介護支援専門員</t>
    <rPh sb="0" eb="2">
      <t>カイゴ</t>
    </rPh>
    <rPh sb="2" eb="4">
      <t>シエン</t>
    </rPh>
    <rPh sb="4" eb="7">
      <t>センモンイン</t>
    </rPh>
    <phoneticPr fontId="32"/>
  </si>
  <si>
    <t>○○　A男</t>
    <rPh sb="4" eb="5">
      <t>オトコ</t>
    </rPh>
    <phoneticPr fontId="32"/>
  </si>
  <si>
    <t>d</t>
    <phoneticPr fontId="32"/>
  </si>
  <si>
    <t>介護従業者</t>
    <rPh sb="0" eb="2">
      <t>カイゴ</t>
    </rPh>
    <rPh sb="2" eb="5">
      <t>ジュウギョウシャ</t>
    </rPh>
    <phoneticPr fontId="32"/>
  </si>
  <si>
    <t>介護福祉士</t>
    <rPh sb="0" eb="2">
      <t>カイゴ</t>
    </rPh>
    <rPh sb="2" eb="5">
      <t>フクシシ</t>
    </rPh>
    <phoneticPr fontId="32"/>
  </si>
  <si>
    <t>○○　B子</t>
    <rPh sb="4" eb="5">
      <t>コ</t>
    </rPh>
    <phoneticPr fontId="32"/>
  </si>
  <si>
    <t>i</t>
    <phoneticPr fontId="32"/>
  </si>
  <si>
    <t>j</t>
    <phoneticPr fontId="32"/>
  </si>
  <si>
    <t>a</t>
    <phoneticPr fontId="32"/>
  </si>
  <si>
    <t>a</t>
  </si>
  <si>
    <t>○○　C太</t>
    <rPh sb="4" eb="5">
      <t>タ</t>
    </rPh>
    <phoneticPr fontId="32"/>
  </si>
  <si>
    <t>i</t>
  </si>
  <si>
    <t>j</t>
  </si>
  <si>
    <t>b</t>
  </si>
  <si>
    <t>○○　D美</t>
    <phoneticPr fontId="32"/>
  </si>
  <si>
    <t>b</t>
    <phoneticPr fontId="32"/>
  </si>
  <si>
    <t>ー</t>
  </si>
  <si>
    <t>○○　E夫</t>
    <phoneticPr fontId="32"/>
  </si>
  <si>
    <t>○○　F子</t>
    <phoneticPr fontId="32"/>
  </si>
  <si>
    <t>○○　G太</t>
    <phoneticPr fontId="32"/>
  </si>
  <si>
    <t>看護師</t>
    <rPh sb="0" eb="3">
      <t>カンゴシ</t>
    </rPh>
    <phoneticPr fontId="32"/>
  </si>
  <si>
    <t>○○　H美</t>
    <phoneticPr fontId="32"/>
  </si>
  <si>
    <t>C</t>
  </si>
  <si>
    <t>○○　J太郎</t>
    <rPh sb="4" eb="6">
      <t>タロウ</t>
    </rPh>
    <phoneticPr fontId="32"/>
  </si>
  <si>
    <t>○○　K子</t>
    <phoneticPr fontId="32"/>
  </si>
  <si>
    <t>f</t>
    <phoneticPr fontId="32"/>
  </si>
  <si>
    <t>f</t>
  </si>
  <si>
    <t>○○　L太</t>
    <phoneticPr fontId="32"/>
  </si>
  <si>
    <t>○○　M子</t>
    <phoneticPr fontId="32"/>
  </si>
  <si>
    <t>e</t>
    <phoneticPr fontId="32"/>
  </si>
  <si>
    <t>e</t>
  </si>
  <si>
    <t>○○　N男</t>
    <phoneticPr fontId="32"/>
  </si>
  <si>
    <t>h</t>
  </si>
  <si>
    <t>h</t>
    <phoneticPr fontId="32"/>
  </si>
  <si>
    <t>○○　P子</t>
    <rPh sb="4" eb="5">
      <t>コ</t>
    </rPh>
    <phoneticPr fontId="32"/>
  </si>
  <si>
    <t>g</t>
    <phoneticPr fontId="32"/>
  </si>
  <si>
    <t>g</t>
  </si>
  <si>
    <t>○○　R次郎</t>
    <rPh sb="4" eb="6">
      <t>ジロウ</t>
    </rPh>
    <phoneticPr fontId="32"/>
  </si>
  <si>
    <t>ag</t>
  </si>
  <si>
    <t>ag</t>
    <phoneticPr fontId="3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</si>
  <si>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</si>
  <si>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</si>
  <si>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t>(15) 日ごとの通いサービスの実利用者数</t>
    <rPh sb="5" eb="6">
      <t>ヒ</t>
    </rPh>
    <rPh sb="9" eb="10">
      <t>カヨ</t>
    </rPh>
    <rPh sb="16" eb="17">
      <t>ジツ</t>
    </rPh>
    <rPh sb="17" eb="20">
      <t>リヨウシャ</t>
    </rPh>
    <rPh sb="20" eb="21">
      <t>スウ</t>
    </rPh>
    <phoneticPr fontId="32"/>
  </si>
  <si>
    <t>(16) 日ごとの宿泊サービスの実利用者数</t>
    <rPh sb="5" eb="6">
      <t>ヒ</t>
    </rPh>
    <rPh sb="9" eb="11">
      <t>シュクハク</t>
    </rPh>
    <rPh sb="16" eb="17">
      <t>ジツ</t>
    </rPh>
    <rPh sb="17" eb="20">
      <t>リヨウシャ</t>
    </rPh>
    <rPh sb="20" eb="21">
      <t>スウ</t>
    </rPh>
    <phoneticPr fontId="3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</si>
  <si>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</si>
  <si>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2"/>
  </si>
  <si>
    <t>≪要 提出≫</t>
    <rPh sb="1" eb="2">
      <t>ヨウ</t>
    </rPh>
    <rPh sb="3" eb="5">
      <t>テイシュツ</t>
    </rPh>
    <phoneticPr fontId="32"/>
  </si>
  <si>
    <t>■シフト記号表（勤務時間帯）</t>
    <rPh sb="4" eb="6">
      <t>キゴウ</t>
    </rPh>
    <rPh sb="6" eb="7">
      <t>ヒョウ</t>
    </rPh>
    <rPh sb="8" eb="10">
      <t>キンム</t>
    </rPh>
    <rPh sb="10" eb="13">
      <t>ジカンタイ</t>
    </rPh>
    <phoneticPr fontId="32"/>
  </si>
  <si>
    <t>※24時間表記</t>
    <rPh sb="3" eb="5">
      <t>ジカン</t>
    </rPh>
    <rPh sb="5" eb="7">
      <t>ヒョウキ</t>
    </rPh>
    <phoneticPr fontId="3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</si>
  <si>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2"/>
  </si>
  <si>
    <t>勤務時間</t>
    <rPh sb="0" eb="2">
      <t>キンム</t>
    </rPh>
    <rPh sb="2" eb="4">
      <t>ジカン</t>
    </rPh>
    <phoneticPr fontId="32"/>
  </si>
  <si>
    <t>日中の時間帯</t>
    <rPh sb="0" eb="2">
      <t>ニッチュウ</t>
    </rPh>
    <rPh sb="3" eb="6">
      <t>ジカンタイ</t>
    </rPh>
    <phoneticPr fontId="32"/>
  </si>
  <si>
    <t>日中の勤務時間</t>
    <rPh sb="0" eb="2">
      <t>ニッチュウ</t>
    </rPh>
    <rPh sb="3" eb="5">
      <t>キンム</t>
    </rPh>
    <rPh sb="5" eb="7">
      <t>ジカン</t>
    </rPh>
    <phoneticPr fontId="32"/>
  </si>
  <si>
    <t>夜間及び深夜</t>
    <rPh sb="0" eb="2">
      <t>ヤカン</t>
    </rPh>
    <rPh sb="2" eb="3">
      <t>オヨ</t>
    </rPh>
    <rPh sb="4" eb="6">
      <t>シンヤ</t>
    </rPh>
    <phoneticPr fontId="32"/>
  </si>
  <si>
    <t>自由記載欄</t>
    <rPh sb="0" eb="2">
      <t>ジユウ</t>
    </rPh>
    <rPh sb="2" eb="4">
      <t>キサイ</t>
    </rPh>
    <rPh sb="4" eb="5">
      <t>ラン</t>
    </rPh>
    <phoneticPr fontId="32"/>
  </si>
  <si>
    <t>記号</t>
    <rPh sb="0" eb="2">
      <t>キゴウ</t>
    </rPh>
    <phoneticPr fontId="32"/>
  </si>
  <si>
    <t>始業時刻</t>
    <rPh sb="0" eb="2">
      <t>シギョウ</t>
    </rPh>
    <rPh sb="2" eb="4">
      <t>ジコク</t>
    </rPh>
    <phoneticPr fontId="32"/>
  </si>
  <si>
    <t>終業時刻</t>
    <rPh sb="0" eb="2">
      <t>シュウギョウ</t>
    </rPh>
    <rPh sb="2" eb="4">
      <t>ジコク</t>
    </rPh>
    <phoneticPr fontId="32"/>
  </si>
  <si>
    <t>うち、休憩時間</t>
    <rPh sb="3" eb="5">
      <t>キュウケイ</t>
    </rPh>
    <rPh sb="5" eb="7">
      <t>ジカン</t>
    </rPh>
    <phoneticPr fontId="32"/>
  </si>
  <si>
    <t>開始時刻</t>
    <rPh sb="0" eb="2">
      <t>カイシ</t>
    </rPh>
    <rPh sb="2" eb="4">
      <t>ジコク</t>
    </rPh>
    <phoneticPr fontId="32"/>
  </si>
  <si>
    <t>終了時刻</t>
    <rPh sb="0" eb="2">
      <t>シュウリョウ</t>
    </rPh>
    <rPh sb="2" eb="4">
      <t>ジコク</t>
    </rPh>
    <phoneticPr fontId="32"/>
  </si>
  <si>
    <t>の勤務時間</t>
    <rPh sb="1" eb="3">
      <t>キンム</t>
    </rPh>
    <rPh sb="3" eb="5">
      <t>ジカン</t>
    </rPh>
    <phoneticPr fontId="32"/>
  </si>
  <si>
    <t>：</t>
    <phoneticPr fontId="32"/>
  </si>
  <si>
    <t>（</t>
    <phoneticPr fontId="32"/>
  </si>
  <si>
    <t>（夜勤）17:00～翌10:00勤務</t>
    <rPh sb="1" eb="3">
      <t>ヤキン</t>
    </rPh>
    <rPh sb="10" eb="11">
      <t>ヨク</t>
    </rPh>
    <rPh sb="16" eb="18">
      <t>キンム</t>
    </rPh>
    <phoneticPr fontId="32"/>
  </si>
  <si>
    <t>（夜勤）17:00～翌10:00勤務</t>
  </si>
  <si>
    <t>k</t>
    <phoneticPr fontId="32"/>
  </si>
  <si>
    <t>l</t>
    <phoneticPr fontId="32"/>
  </si>
  <si>
    <t>m</t>
    <phoneticPr fontId="32"/>
  </si>
  <si>
    <t>n</t>
    <phoneticPr fontId="32"/>
  </si>
  <si>
    <t>o</t>
    <phoneticPr fontId="32"/>
  </si>
  <si>
    <t>p</t>
    <phoneticPr fontId="32"/>
  </si>
  <si>
    <t>q</t>
    <phoneticPr fontId="32"/>
  </si>
  <si>
    <t>r</t>
    <phoneticPr fontId="32"/>
  </si>
  <si>
    <t>-</t>
    <phoneticPr fontId="32"/>
  </si>
  <si>
    <t>s</t>
    <phoneticPr fontId="32"/>
  </si>
  <si>
    <t>t</t>
    <phoneticPr fontId="32"/>
  </si>
  <si>
    <t>u</t>
    <phoneticPr fontId="32"/>
  </si>
  <si>
    <t>v</t>
    <phoneticPr fontId="32"/>
  </si>
  <si>
    <t>w</t>
    <phoneticPr fontId="32"/>
  </si>
  <si>
    <t>x</t>
    <phoneticPr fontId="32"/>
  </si>
  <si>
    <t>y</t>
    <phoneticPr fontId="32"/>
  </si>
  <si>
    <t>z</t>
    <phoneticPr fontId="32"/>
  </si>
  <si>
    <t>aa</t>
    <phoneticPr fontId="32"/>
  </si>
  <si>
    <t>ab</t>
    <phoneticPr fontId="32"/>
  </si>
  <si>
    <t>ac</t>
    <phoneticPr fontId="32"/>
  </si>
  <si>
    <t>ad</t>
    <phoneticPr fontId="32"/>
  </si>
  <si>
    <t>ae</t>
    <phoneticPr fontId="32"/>
  </si>
  <si>
    <t>af</t>
    <phoneticPr fontId="32"/>
  </si>
  <si>
    <t>-</t>
  </si>
  <si>
    <t>1日に2回勤務する場合</t>
    <rPh sb="1" eb="2">
      <t>ニチ</t>
    </rPh>
    <rPh sb="4" eb="5">
      <t>カイ</t>
    </rPh>
    <rPh sb="5" eb="7">
      <t>キンム</t>
    </rPh>
    <rPh sb="9" eb="11">
      <t>バアイ</t>
    </rPh>
    <phoneticPr fontId="32"/>
  </si>
  <si>
    <t>ah</t>
    <phoneticPr fontId="32"/>
  </si>
  <si>
    <t>1日に2回勤務する場合</t>
    <phoneticPr fontId="32"/>
  </si>
  <si>
    <t>ai</t>
    <phoneticPr fontId="32"/>
  </si>
  <si>
    <t>・職種ごとの勤務時間を「○：○○～○：○○」と表記することが困難な場合は、No18～33を活用し、勤務時間数のみを入力してください。</t>
    <rPh sb="45" eb="47">
      <t>カツヨウ</t>
    </rPh>
    <phoneticPr fontId="3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</si>
  <si>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2"/>
  </si>
  <si>
    <t>・シフト記号が足りない場合は、適宜、行を追加してください。</t>
    <rPh sb="4" eb="6">
      <t>キゴウ</t>
    </rPh>
    <rPh sb="7" eb="8">
      <t>タ</t>
    </rPh>
    <rPh sb="11" eb="13">
      <t>バアイ</t>
    </rPh>
    <rPh sb="15" eb="17">
      <t>テキギ</t>
    </rPh>
    <rPh sb="18" eb="19">
      <t>ギョウ</t>
    </rPh>
    <rPh sb="20" eb="22">
      <t>ツイカ</t>
    </rPh>
    <phoneticPr fontId="3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</si>
  <si>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2"/>
  </si>
  <si>
    <t>≪提出不要≫</t>
    <rPh sb="1" eb="3">
      <t>テイシュツ</t>
    </rPh>
    <rPh sb="3" eb="5">
      <t>フヨウ</t>
    </rPh>
    <phoneticPr fontId="32"/>
  </si>
  <si>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
  </si>
  <si>
    <t>・・・直接入力する必要がある箇所です。</t>
    <rPh sb="3" eb="5">
      <t>チョクセツ</t>
    </rPh>
    <rPh sb="5" eb="7">
      <t>ニュウリョク</t>
    </rPh>
    <rPh sb="9" eb="11">
      <t>ヒツヨウ</t>
    </rPh>
    <rPh sb="14" eb="16">
      <t>カショ</t>
    </rPh>
    <phoneticPr fontId="32"/>
  </si>
  <si>
    <t>下記の記入方法に従って、入力してください。</t>
    <phoneticPr fontId="32"/>
  </si>
  <si>
    <t>・・・プルダウンから選択して入力する必要がある箇所です。</t>
    <rPh sb="10" eb="12">
      <t>センタク</t>
    </rPh>
    <rPh sb="14" eb="16">
      <t>ニュウリョク</t>
    </rPh>
    <rPh sb="18" eb="20">
      <t>ヒツヨウ</t>
    </rPh>
    <rPh sb="23" eb="25">
      <t>カショ</t>
    </rPh>
    <phoneticPr fontId="3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</si>
  <si>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</si>
  <si>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2"/>
  </si>
  <si>
    <t>　(1) 「４週」・「暦月」のいずれかを選択してください。</t>
    <rPh sb="7" eb="8">
      <t>シュウ</t>
    </rPh>
    <rPh sb="11" eb="12">
      <t>レキ</t>
    </rPh>
    <rPh sb="12" eb="13">
      <t>ツキ</t>
    </rPh>
    <rPh sb="20" eb="22">
      <t>センタク</t>
    </rPh>
    <phoneticPr fontId="3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</si>
  <si>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</si>
  <si>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</si>
  <si>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</si>
  <si>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</si>
  <si>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</si>
  <si>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2"/>
  </si>
  <si>
    <t xml:space="preserve"> 　　 記入の順序は、職種ごとにまとめてください。</t>
    <rPh sb="4" eb="6">
      <t>キニュウ</t>
    </rPh>
    <rPh sb="7" eb="9">
      <t>ジュンジョ</t>
    </rPh>
    <rPh sb="11" eb="13">
      <t>ショクシュ</t>
    </rPh>
    <phoneticPr fontId="32"/>
  </si>
  <si>
    <t>職種名</t>
    <rPh sb="0" eb="2">
      <t>ショクシュ</t>
    </rPh>
    <rPh sb="2" eb="3">
      <t>メイ</t>
    </rPh>
    <phoneticPr fontId="3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</si>
  <si>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32"/>
  </si>
  <si>
    <t>計画作成担当者</t>
    <rPh sb="0" eb="2">
      <t>ケイカク</t>
    </rPh>
    <rPh sb="2" eb="4">
      <t>サクセイ</t>
    </rPh>
    <rPh sb="4" eb="7">
      <t>タントウシャ</t>
    </rPh>
    <phoneticPr fontId="32"/>
  </si>
  <si>
    <t>（サテライトの場合に選択）</t>
    <rPh sb="7" eb="9">
      <t>バアイ</t>
    </rPh>
    <rPh sb="10" eb="12">
      <t>センタク</t>
    </rPh>
    <phoneticPr fontId="3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</si>
  <si>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</si>
  <si>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2"/>
  </si>
  <si>
    <t>区分</t>
    <rPh sb="0" eb="2">
      <t>クブン</t>
    </rPh>
    <phoneticPr fontId="32"/>
  </si>
  <si>
    <t>A</t>
    <phoneticPr fontId="32"/>
  </si>
  <si>
    <t>常勤で専従</t>
    <rPh sb="0" eb="2">
      <t>ジョウキン</t>
    </rPh>
    <rPh sb="3" eb="5">
      <t>センジュウ</t>
    </rPh>
    <phoneticPr fontId="32"/>
  </si>
  <si>
    <t>B</t>
    <phoneticPr fontId="32"/>
  </si>
  <si>
    <t>常勤で兼務</t>
    <rPh sb="0" eb="2">
      <t>ジョウキン</t>
    </rPh>
    <rPh sb="3" eb="5">
      <t>ケンム</t>
    </rPh>
    <phoneticPr fontId="32"/>
  </si>
  <si>
    <t>C</t>
    <phoneticPr fontId="32"/>
  </si>
  <si>
    <t>非常勤で専従</t>
    <rPh sb="0" eb="3">
      <t>ヒジョウキン</t>
    </rPh>
    <rPh sb="4" eb="6">
      <t>センジュウ</t>
    </rPh>
    <phoneticPr fontId="32"/>
  </si>
  <si>
    <t>D</t>
    <phoneticPr fontId="32"/>
  </si>
  <si>
    <t>非常勤で兼務</t>
    <rPh sb="0" eb="1">
      <t>ヒ</t>
    </rPh>
    <rPh sb="1" eb="3">
      <t>ジョウキン</t>
    </rPh>
    <rPh sb="4" eb="6">
      <t>ケンム</t>
    </rPh>
    <phoneticPr fontId="32"/>
  </si>
  <si>
    <t>（注）常勤・非常勤の区分について</t>
    <rPh sb="1" eb="2">
      <t>チュウ</t>
    </rPh>
    <rPh sb="3" eb="5">
      <t>ジョウキン</t>
    </rPh>
    <rPh sb="6" eb="9">
      <t>ヒジョウキン</t>
    </rPh>
    <rPh sb="10" eb="12">
      <t>クブン</t>
    </rPh>
    <phoneticPr fontId="3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</si>
  <si>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</si>
  <si>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</si>
  <si>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</si>
  <si>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</si>
  <si>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2"/>
  </si>
  <si>
    <t>　(9) 従業者の氏名を記入してください。</t>
    <rPh sb="5" eb="8">
      <t>ジュウギョウシャ</t>
    </rPh>
    <rPh sb="9" eb="11">
      <t>シメイ</t>
    </rPh>
    <rPh sb="12" eb="14">
      <t>キニュウ</t>
    </rPh>
    <phoneticPr fontId="3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</si>
  <si>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</si>
  <si>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</si>
  <si>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</si>
  <si>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</si>
  <si>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</si>
  <si>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</si>
  <si>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2"/>
  </si>
  <si>
    <t>　　　 その他、特記事項欄としてもご活用ください。</t>
    <rPh sb="6" eb="7">
      <t>タ</t>
    </rPh>
    <rPh sb="8" eb="10">
      <t>トッキ</t>
    </rPh>
    <rPh sb="10" eb="12">
      <t>ジコウ</t>
    </rPh>
    <rPh sb="12" eb="13">
      <t>ラン</t>
    </rPh>
    <rPh sb="18" eb="20">
      <t>カツヨウ</t>
    </rPh>
    <phoneticPr fontId="3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</si>
  <si>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2"/>
  </si>
  <si>
    <t>に色づけされます。</t>
    <rPh sb="1" eb="2">
      <t>イロ</t>
    </rPh>
    <phoneticPr fontId="32"/>
  </si>
  <si>
    <t>　(15) 通いサービスの利用者数を入力してください。</t>
    <rPh sb="6" eb="7">
      <t>カヨ</t>
    </rPh>
    <rPh sb="13" eb="16">
      <t>リヨウシャ</t>
    </rPh>
    <rPh sb="16" eb="17">
      <t>スウ</t>
    </rPh>
    <rPh sb="18" eb="20">
      <t>ニュウリョク</t>
    </rPh>
    <phoneticPr fontId="32"/>
  </si>
  <si>
    <t>　(16) 宿泊サービスの利用者数を入力してください。</t>
    <rPh sb="6" eb="8">
      <t>シュクハク</t>
    </rPh>
    <rPh sb="13" eb="16">
      <t>リヨウシャ</t>
    </rPh>
    <rPh sb="16" eb="17">
      <t>スウ</t>
    </rPh>
    <rPh sb="18" eb="20">
      <t>ニュウリョク</t>
    </rPh>
    <phoneticPr fontId="3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</si>
  <si>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</si>
  <si>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2"/>
  </si>
  <si>
    <t>１．サービス種別</t>
    <rPh sb="6" eb="8">
      <t>シュベツ</t>
    </rPh>
    <phoneticPr fontId="32"/>
  </si>
  <si>
    <t>サービス種別</t>
    <rPh sb="4" eb="6">
      <t>シュベツ</t>
    </rPh>
    <phoneticPr fontId="32"/>
  </si>
  <si>
    <t>介護予防小規模多機能型居宅介護</t>
    <rPh sb="0" eb="2">
      <t>カイゴ</t>
    </rPh>
    <rPh sb="2" eb="4">
      <t>ヨボウ</t>
    </rPh>
    <rPh sb="4" eb="7">
      <t>ショウキボ</t>
    </rPh>
    <rPh sb="7" eb="11">
      <t>タキノウガタ</t>
    </rPh>
    <rPh sb="11" eb="13">
      <t>キョタク</t>
    </rPh>
    <rPh sb="13" eb="15">
      <t>カイゴ</t>
    </rPh>
    <phoneticPr fontId="3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</si>
  <si>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2"/>
  </si>
  <si>
    <t>（サテライト型）小規模多機能型居宅介護</t>
    <rPh sb="8" eb="11">
      <t>ショウキボ</t>
    </rPh>
    <rPh sb="11" eb="14">
      <t>タキノウ</t>
    </rPh>
    <rPh sb="14" eb="15">
      <t>ガタ</t>
    </rPh>
    <rPh sb="15" eb="17">
      <t>キョタク</t>
    </rPh>
    <rPh sb="17" eb="19">
      <t>カイゴ</t>
    </rPh>
    <phoneticPr fontId="3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</si>
  <si>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</si>
  <si>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2"/>
  </si>
  <si>
    <t>ー</t>
    <phoneticPr fontId="32"/>
  </si>
  <si>
    <t>２．職種名・資格名称</t>
    <rPh sb="2" eb="4">
      <t>ショクシュ</t>
    </rPh>
    <rPh sb="4" eb="5">
      <t>メイ</t>
    </rPh>
    <rPh sb="6" eb="8">
      <t>シカク</t>
    </rPh>
    <rPh sb="8" eb="10">
      <t>メイショウ</t>
    </rPh>
    <phoneticPr fontId="32"/>
  </si>
  <si>
    <t>資格</t>
    <rPh sb="0" eb="2">
      <t>シカク</t>
    </rPh>
    <phoneticPr fontId="3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</si>
  <si>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30"/>
  </si>
  <si>
    <t>みなし措置</t>
    <rPh sb="3" eb="5">
      <t>ソチ</t>
    </rPh>
    <phoneticPr fontId="32"/>
  </si>
  <si>
    <t>准看護師</t>
    <rPh sb="0" eb="4">
      <t>ジュンカンゴシ</t>
    </rPh>
    <phoneticPr fontId="32"/>
  </si>
  <si>
    <t>小規模多機能型サービス等計画作成担当者研修修了</t>
    <phoneticPr fontId="3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</si>
  <si>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</si>
  <si>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2"/>
  </si>
  <si>
    <t>【自治体の皆様へ】</t>
    <rPh sb="1" eb="4">
      <t>ジチタイ</t>
    </rPh>
    <rPh sb="5" eb="7">
      <t>ミナサマ</t>
    </rPh>
    <phoneticPr fontId="32"/>
  </si>
  <si>
    <t>※ INDIRECT関数使用のため、以下のとおりセルに「名前の定義」をしています。</t>
    <rPh sb="10" eb="12">
      <t>カンスウ</t>
    </rPh>
    <rPh sb="12" eb="14">
      <t>シヨウ</t>
    </rPh>
    <rPh sb="18" eb="20">
      <t>イカ</t>
    </rPh>
    <rPh sb="28" eb="30">
      <t>ナマエ</t>
    </rPh>
    <rPh sb="31" eb="33">
      <t>テイギ</t>
    </rPh>
    <phoneticPr fontId="32"/>
  </si>
  <si>
    <t>　C14～L14・・・「職種」</t>
    <rPh sb="12" eb="14">
      <t>ショクシュ</t>
    </rPh>
    <phoneticPr fontId="32"/>
  </si>
  <si>
    <t>　C列・・・「管理者」</t>
    <rPh sb="2" eb="3">
      <t>レツ</t>
    </rPh>
    <rPh sb="7" eb="10">
      <t>カンリシャ</t>
    </rPh>
    <phoneticPr fontId="32"/>
  </si>
  <si>
    <t>　D列・・・「介護従業者」</t>
    <rPh sb="2" eb="3">
      <t>レツ</t>
    </rPh>
    <rPh sb="7" eb="9">
      <t>カイゴ</t>
    </rPh>
    <rPh sb="9" eb="12">
      <t>ジュウギョウシャ</t>
    </rPh>
    <phoneticPr fontId="32"/>
  </si>
  <si>
    <t>　E列・・・「介護支援専門員」</t>
    <rPh sb="2" eb="3">
      <t>レツ</t>
    </rPh>
    <rPh sb="7" eb="9">
      <t>カイゴ</t>
    </rPh>
    <rPh sb="9" eb="11">
      <t>シエン</t>
    </rPh>
    <rPh sb="11" eb="14">
      <t>センモンイン</t>
    </rPh>
    <phoneticPr fontId="32"/>
  </si>
  <si>
    <t>　F列・・・「計画作成担当者」</t>
    <rPh sb="2" eb="3">
      <t>レツ</t>
    </rPh>
    <rPh sb="7" eb="9">
      <t>ケイカク</t>
    </rPh>
    <rPh sb="9" eb="11">
      <t>サクセイ</t>
    </rPh>
    <rPh sb="11" eb="14">
      <t>タントウシャ</t>
    </rPh>
    <phoneticPr fontId="3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</si>
  <si>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2"/>
  </si>
  <si>
    <t>　行が足りない場合は、適宜追加してください。</t>
    <rPh sb="1" eb="2">
      <t>ギョウ</t>
    </rPh>
    <rPh sb="3" eb="4">
      <t>タ</t>
    </rPh>
    <rPh sb="7" eb="9">
      <t>バアイ</t>
    </rPh>
    <rPh sb="11" eb="13">
      <t>テキギ</t>
    </rPh>
    <rPh sb="13" eb="15">
      <t>ツイカ</t>
    </rPh>
    <phoneticPr fontId="3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</si>
  <si>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</si>
  <si>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2"/>
  </si>
  <si>
    <t>　・「数式」タブ　⇒　「名前の定義」を選択</t>
    <rPh sb="3" eb="5">
      <t>スウシキ</t>
    </rPh>
    <rPh sb="12" eb="14">
      <t>ナマエ</t>
    </rPh>
    <rPh sb="15" eb="17">
      <t>テイギ</t>
    </rPh>
    <rPh sb="19" eb="21">
      <t>センタク</t>
    </rPh>
    <phoneticPr fontId="32"/>
  </si>
  <si>
    <t>　・「名前」に職種名を入力</t>
    <rPh sb="3" eb="5">
      <t>ナマエ</t>
    </rPh>
    <rPh sb="7" eb="9">
      <t>ショクシュ</t>
    </rPh>
    <rPh sb="9" eb="10">
      <t>メイ</t>
    </rPh>
    <rPh sb="11" eb="13">
      <t>ニュウリョク</t>
    </rPh>
    <phoneticPr fontId="3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</si>
  <si>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</si>
  <si>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2"/>
  </si>
  <si>
    <t>・看護師等の資格証（写）</t>
    <phoneticPr fontId="2"/>
  </si>
  <si>
    <t>・看護職員の資格証（写）
・看護師と24時間の連絡体制が確保されていることがわかる書類（契約書等）</t>
    <phoneticPr fontId="2"/>
  </si>
  <si>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</si>
  <si>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</si>
  <si>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</si>
  <si>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</si>
  <si>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</si>
  <si>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</si>
  <si>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</si>
  <si>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</si>
  <si>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</si>
  <si>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研修等に
     関する状況</t>
    <rPh sb="2" eb="5">
      <t>ケンシュウトウ</t>
    </rPh>
    <rPh sb="12" eb="13">
      <t>カン</t>
    </rPh>
    <rPh sb="15" eb="17">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</si>
  <si>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</si>
  <si>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</si>
  <si>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</si>
  <si>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</si>
  <si>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</si>
  <si>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①</t>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</si>
  <si>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</si>
  <si>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</si>
  <si>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</si>
  <si>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</si>
  <si>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</si>
  <si>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</si>
  <si>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</si>
  <si>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</si>
  <si>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</si>
  <si>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</si>
  <si>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</si>
  <si>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</si>
  <si>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</si>
  <si>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</si>
  <si>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</si>
  <si>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</si>
  <si>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</si>
  <si>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</si>
  <si>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</si>
  <si>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</si>
  <si>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</si>
  <si>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</si>
  <si>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</si>
  <si>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</si>
  <si>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</si>
  <si>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</si>
  <si>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</si>
  <si>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</si>
  <si>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</si>
  <si>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</si>
  <si>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</si>
  <si>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</si>
  <si>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</si>
  <si>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</si>
  <si>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</si>
  <si>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</si>
  <si>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</si>
  <si>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</si>
  <si>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</si>
  <si>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</si>
  <si>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</si>
  <si>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</si>
  <si>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</si>
  <si>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</si>
  <si>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</si>
  <si>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</si>
  <si>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</si>
  <si>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</si>
  <si>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</si>
  <si>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</si>
  <si>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</si>
  <si>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</si>
  <si>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</si>
  <si>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</si>
  <si>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</si>
  <si>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</si>
  <si>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</si>
  <si>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</si>
  <si>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</si>
  <si>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</si>
  <si>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</si>
  <si>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</si>
  <si>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</si>
  <si>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</si>
  <si>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</si>
  <si>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</si>
  <si>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</si>
  <si>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</si>
  <si>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</si>
  <si>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</si>
  <si>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</si>
  <si>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</si>
  <si>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</si>
  <si>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</si>
  <si>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</si>
  <si>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</si>
  <si>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</si>
  <si>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</si>
  <si>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</si>
  <si>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</si>
  <si>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</si>
  <si>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</si>
  <si>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</si>
  <si>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</si>
  <si>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</si>
  <si>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・介護福祉士の資格証(写)
・従業者ごとの研修計画書
・雇用契約書（写）等、勤続年数の確認出来る書類
　　以上のうち、算定区分に応じた必要書類</t>
    <phoneticPr fontId="2"/>
  </si>
  <si>
    <t>添付書類一覧に戻る</t>
    <phoneticPr fontId="2"/>
  </si>
  <si>
    <t>職員の欠員による減算の状況</t>
    <phoneticPr fontId="2"/>
  </si>
  <si>
    <t>介護給付費の割引に係る割引率の設定</t>
    <phoneticPr fontId="2"/>
  </si>
  <si>
    <t>（別紙５ー２）</t>
    <phoneticPr fontId="2"/>
  </si>
  <si>
    <t>　　年　　月　　日</t>
    <phoneticPr fontId="2"/>
  </si>
  <si>
    <t>浜田地区広域行政組合管理者　様</t>
    <rPh sb="0" eb="2">
      <t>ハマダ</t>
    </rPh>
    <rPh sb="2" eb="4">
      <t>チク</t>
    </rPh>
    <rPh sb="4" eb="6">
      <t>コウイキ</t>
    </rPh>
    <rPh sb="6" eb="8">
      <t>ギョウセイ</t>
    </rPh>
    <rPh sb="8" eb="10">
      <t>クミアイ</t>
    </rPh>
    <rPh sb="10" eb="13">
      <t>カンリシャ</t>
    </rPh>
    <rPh sb="14" eb="15">
      <t>サマ</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</si>
  <si>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</si>
  <si>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</si>
  <si>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</si>
  <si>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</si>
  <si>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</si>
  <si>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</si>
  <si>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</si>
  <si>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</si>
  <si>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</si>
  <si>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</si>
  <si>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</si>
  <si>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</si>
  <si>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</si>
  <si>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</si>
  <si>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</si>
  <si>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</si>
  <si>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</si>
  <si>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</si>
  <si>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</si>
  <si>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</si>
  <si>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小規模多機能型居宅介護  添付書類一覧表</t>
    <rPh sb="0" eb="7">
      <t>ショウキボタキノウガタ</t>
    </rPh>
    <rPh sb="7" eb="11">
      <t>キョタクカイゴ</t>
    </rPh>
    <phoneticPr fontId="2"/>
  </si>
  <si>
    <t>高齢者虐待防止措置実施の有無</t>
  </si>
  <si>
    <t>業務継続計画策定の有無</t>
  </si>
  <si>
    <t>認知症加算</t>
    <rPh sb="0" eb="3">
      <t>ニンチショウ</t>
    </rPh>
    <rPh sb="3" eb="5">
      <t>カサン</t>
    </rPh>
    <phoneticPr fontId="5"/>
  </si>
  <si>
    <t>生産性向上推進体制加算</t>
  </si>
  <si>
    <t>介護職員等処遇改善加算</t>
    <phoneticPr fontId="2"/>
  </si>
  <si>
    <t>２　該当</t>
  </si>
  <si>
    <t>□</t>
  </si>
  <si>
    <t>１　非該当</t>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</si>
  <si>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</si>
  <si>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</si>
  <si>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</si>
  <si>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</si>
  <si>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</si>
  <si>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</si>
  <si>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</si>
  <si>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</si>
  <si>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</si>
  <si>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</si>
  <si>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</si>
  <si>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</si>
  <si>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</si>
  <si>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２ あり</t>
    <phoneticPr fontId="2"/>
  </si>
  <si>
    <t>２ 加算Ⅱ</t>
    <phoneticPr fontId="2"/>
  </si>
  <si>
    <t>３ 加算Ⅰ</t>
    <phoneticPr fontId="2"/>
  </si>
  <si>
    <t>　　居宅介護事業所</t>
  </si>
  <si>
    <t>２　サテライト型介護予防小規模多機能型</t>
  </si>
  <si>
    <t>居宅介護</t>
  </si>
  <si>
    <t>２　サテライト型小規模多機能型</t>
  </si>
  <si>
    <t>（短期利用型）</t>
  </si>
  <si>
    <t>１　小規模多機能型居宅介護事業所　</t>
  </si>
  <si>
    <t>小規模多機能型居宅介護</t>
  </si>
  <si>
    <t>４ 加算Ⅲ</t>
    <phoneticPr fontId="2"/>
  </si>
  <si>
    <t>３ 加算Ⅱ</t>
    <phoneticPr fontId="2"/>
  </si>
  <si>
    <t>２ 加算Ⅰ</t>
    <phoneticPr fontId="2"/>
  </si>
  <si>
    <t>認知症加算</t>
    <rPh sb="0" eb="3">
      <t>ニンチショウ</t>
    </rPh>
    <rPh sb="3" eb="5">
      <t>カサン</t>
    </rPh>
    <phoneticPr fontId="2"/>
  </si>
  <si>
    <t>５　その他</t>
  </si>
  <si>
    <t>９　７級地</t>
  </si>
  <si>
    <t>４　６級地</t>
  </si>
  <si>
    <t>３　５級地</t>
  </si>
  <si>
    <t>２　４級地</t>
  </si>
  <si>
    <t>７　３級地</t>
  </si>
  <si>
    <t>６　２級地</t>
  </si>
  <si>
    <t>１　１級地</t>
  </si>
  <si>
    <t>Ａ 加算Ⅳ</t>
    <phoneticPr fontId="2"/>
  </si>
  <si>
    <t>９ 加算Ⅲ</t>
    <phoneticPr fontId="2"/>
  </si>
  <si>
    <t>８ 加算Ⅱ</t>
    <rPh sb="2" eb="4">
      <t>カサン</t>
    </rPh>
    <phoneticPr fontId="2"/>
  </si>
  <si>
    <t>７ 加算Ⅰ</t>
    <phoneticPr fontId="2"/>
  </si>
  <si>
    <t>介護職員等処遇改善加算</t>
    <phoneticPr fontId="3"/>
  </si>
  <si>
    <t>７ 加算Ⅲ</t>
    <phoneticPr fontId="2"/>
  </si>
  <si>
    <t>５ 加算Ⅱ</t>
    <phoneticPr fontId="2"/>
  </si>
  <si>
    <t>６ 加算Ⅰ</t>
    <phoneticPr fontId="2"/>
  </si>
  <si>
    <t>生産性向上推進体制加算</t>
    <phoneticPr fontId="2"/>
  </si>
  <si>
    <t>１　介護予防小規模多機能型居宅介護事業所</t>
  </si>
  <si>
    <t>２　あり</t>
  </si>
  <si>
    <t>１　なし</t>
  </si>
  <si>
    <t>介護予防小規模多機能型</t>
    <phoneticPr fontId="2"/>
  </si>
  <si>
    <t>１　小規模多機能型居宅介護事業所</t>
  </si>
  <si>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</si>
  <si>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</si>
  <si>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</si>
  <si>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</si>
  <si>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</si>
  <si>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</si>
  <si>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</si>
  <si>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</si>
  <si>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</si>
  <si>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</si>
  <si>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</si>
  <si>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</si>
  <si>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</si>
  <si>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</si>
  <si>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</si>
  <si>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</si>
  <si>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</si>
  <si>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</si>
  <si>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</si>
  <si>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</si>
  <si>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</si>
  <si>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</si>
  <si>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</si>
  <si>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</si>
  <si>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</si>
  <si>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</si>
  <si>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</si>
  <si>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</si>
  <si>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</si>
  <si>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</si>
  <si>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</si>
  <si>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</si>
  <si>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</si>
  <si>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（別紙44）認知症加算（Ⅰ）・（Ⅱ）に係る届出書</t>
    <rPh sb="1" eb="3">
      <t>ベッシ</t>
    </rPh>
    <rPh sb="6" eb="11">
      <t>ニンチショウカサン</t>
    </rPh>
    <rPh sb="19" eb="20">
      <t>カカ</t>
    </rPh>
    <rPh sb="21" eb="24">
      <t>トドケデショ</t>
    </rPh>
    <phoneticPr fontId="2"/>
  </si>
  <si>
    <t>・研修を受講したことがわかる書類（修了証等）</t>
    <rPh sb="1" eb="3">
      <t>ケンシュウ</t>
    </rPh>
    <rPh sb="17" eb="21">
      <t>シュウリョウショウトウ</t>
    </rPh>
    <phoneticPr fontId="2"/>
  </si>
  <si>
    <t>（別紙28）生産性向上推進体制加算に係る届出書</t>
    <rPh sb="1" eb="3">
      <t>ベッシ</t>
    </rPh>
    <rPh sb="6" eb="17">
      <t>セイサンセイコウジョウスイシンタイセイカサン</t>
    </rPh>
    <rPh sb="18" eb="19">
      <t>カカ</t>
    </rPh>
    <rPh sb="20" eb="23">
      <t>トドケデショ</t>
    </rPh>
    <phoneticPr fontId="2"/>
  </si>
  <si>
    <t>（別紙5-2）割引率の設定について</t>
  </si>
  <si>
    <t>（参考様式1）従業者の勤務の体制及び勤務形態一覧表</t>
  </si>
  <si>
    <t>（別紙14-5）サービス提供体制強化加算に関する届出書</t>
  </si>
  <si>
    <t>（参考様式）資格・継続年数要件確認に係る従業者常勤換算一覧表</t>
  </si>
  <si>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</si>
  <si>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</si>
  <si>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</si>
  <si>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</si>
  <si>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</si>
  <si>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</si>
  <si>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</si>
  <si>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</si>
  <si>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</si>
  <si>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</si>
  <si>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</si>
  <si>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</si>
  <si>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</si>
  <si>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</si>
  <si>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</si>
  <si>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</si>
  <si>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</si>
  <si>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</si>
  <si>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</si>
  <si>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</si>
  <si>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</si>
  <si>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</si>
  <si>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</si>
  <si>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</si>
  <si>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</si>
  <si>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</si>
  <si>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</si>
  <si>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</si>
  <si>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</si>
  <si>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</si>
  <si>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</si>
  <si>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</si>
  <si>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</si>
  <si>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</si>
  <si>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</si>
  <si>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</si>
  <si>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</si>
  <si>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</si>
  <si>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</si>
  <si>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</si>
  <si>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</si>
  <si>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</si>
  <si>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</si>
  <si>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</si>
  <si>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</si>
  <si>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</si>
  <si>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</si>
  <si>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</si>
  <si>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</si>
  <si>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</si>
  <si>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</si>
  <si>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</si>
  <si>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</si>
  <si>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</si>
  <si>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</si>
  <si>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</si>
  <si>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</si>
  <si>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</si>
  <si>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</si>
  <si>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</si>
  <si>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</si>
  <si>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</si>
  <si>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</si>
  <si>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</si>
  <si>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</si>
  <si>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</si>
  <si>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</si>
  <si>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</si>
  <si>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</si>
  <si>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</si>
  <si>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</si>
  <si>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</si>
  <si>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</si>
  <si>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</si>
  <si>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</si>
  <si>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</si>
  <si>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</si>
  <si>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</si>
  <si>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</si>
  <si>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</si>
  <si>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</si>
  <si>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</si>
  <si>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</si>
  <si>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</si>
  <si>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</si>
  <si>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</si>
  <si>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</si>
  <si>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</si>
  <si>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</si>
  <si>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</si>
  <si>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</si>
  <si>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</si>
  <si>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</si>
  <si>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</si>
  <si>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</si>
  <si>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</si>
  <si>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</si>
  <si>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</si>
  <si>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</si>
  <si>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</si>
  <si>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</si>
  <si>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</si>
  <si>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</si>
  <si>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</si>
  <si>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</si>
  <si>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</si>
  <si>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</si>
  <si>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</si>
  <si>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（別紙14－5）</t>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</si>
  <si>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</si>
  <si>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</si>
  <si>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</si>
  <si>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</si>
  <si>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</si>
  <si>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</si>
  <si>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</si>
  <si>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</si>
  <si>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</si>
  <si>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</si>
  <si>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</si>
  <si>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</si>
  <si>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</si>
  <si>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</si>
  <si>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</si>
  <si>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</si>
  <si>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</si>
  <si>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</si>
  <si>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</si>
  <si>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</si>
  <si>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</si>
  <si>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</si>
  <si>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</si>
  <si>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</si>
  <si>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</si>
  <si>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</si>
  <si>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</si>
  <si>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</si>
  <si>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</si>
  <si>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</si>
  <si>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</si>
  <si>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</si>
  <si>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</si>
  <si>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</si>
  <si>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</si>
  <si>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</si>
  <si>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</si>
  <si>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</si>
  <si>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</si>
  <si>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</si>
  <si>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</si>
  <si>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</si>
  <si>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</si>
  <si>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</si>
  <si>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</si>
  <si>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</si>
  <si>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</si>
  <si>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</si>
  <si>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</si>
  <si>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</si>
  <si>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</si>
  <si>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</si>
  <si>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</si>
  <si>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</si>
  <si>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</si>
  <si>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</si>
  <si>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</si>
  <si>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</si>
  <si>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</si>
  <si>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</si>
  <si>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</si>
  <si>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</si>
  <si>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</si>
  <si>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</si>
  <si>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１．割合を計算する職員</t>
    <rPh sb="2" eb="4">
      <t>ワリアイ</t>
    </rPh>
    <rPh sb="5" eb="7">
      <t>ケイサン</t>
    </rPh>
    <rPh sb="9" eb="11">
      <t>ショクイン</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</si>
  <si>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</si>
  <si>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</si>
  <si>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</si>
  <si>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</si>
  <si>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</si>
  <si>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</si>
  <si>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</si>
  <si>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</si>
  <si>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</si>
  <si>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</si>
  <si>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</si>
  <si>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</si>
  <si>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</si>
  <si>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</si>
  <si>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</si>
  <si>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</si>
  <si>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</si>
  <si>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</si>
  <si>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</si>
  <si>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</si>
  <si>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</si>
  <si>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</si>
  <si>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</si>
  <si>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</si>
  <si>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</si>
  <si>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</si>
  <si>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</si>
  <si>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</si>
  <si>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</si>
  <si>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</si>
  <si>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</si>
  <si>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</si>
  <si>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</si>
  <si>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</si>
  <si>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</si>
  <si>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</si>
  <si>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</si>
  <si>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</si>
  <si>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</si>
  <si>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</si>
  <si>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</si>
  <si>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</si>
  <si>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</si>
  <si>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</si>
  <si>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</si>
  <si>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</si>
  <si>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</si>
  <si>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</si>
  <si>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</si>
  <si>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</si>
  <si>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</si>
  <si>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</si>
  <si>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</si>
  <si>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</si>
  <si>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</si>
  <si>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</si>
  <si>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</si>
  <si>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</si>
  <si>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</si>
  <si>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</si>
  <si>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</si>
  <si>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</si>
  <si>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※必ず提出してください</t>
    <rPh sb="1" eb="2">
      <t>カナラ</t>
    </rPh>
    <rPh sb="3" eb="5">
      <t>テイシュツ</t>
    </rPh>
    <phoneticPr fontId="2"/>
  </si>
  <si>
    <t>※算定開始の前々月の末日までに、別途「介護職員等処遇改善加算等 処遇改善計画書」の提出が必要</t>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</si>
  <si>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</si>
  <si>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</si>
  <si>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</si>
  <si>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</si>
  <si>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</si>
  <si>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所在地</t>
    <rPh sb="0" eb="3">
      <t>ショザイチ</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</si>
  <si>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</si>
  <si>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</si>
  <si>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</si>
  <si>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</si>
  <si>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</si>
  <si>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</si>
  <si>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</si>
  <si>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</si>
  <si>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</si>
  <si>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</si>
  <si>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</si>
  <si>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</si>
  <si>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</si>
  <si>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</si>
  <si>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</si>
  <si>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</si>
  <si>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</si>
  <si>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</si>
  <si>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</si>
  <si>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</si>
  <si>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</si>
  <si>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</si>
  <si>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</si>
  <si>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</si>
  <si>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</si>
  <si>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</si>
  <si>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</si>
  <si>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</si>
  <si>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</si>
  <si>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</si>
  <si>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</si>
  <si>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</si>
  <si>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</si>
  <si>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</si>
  <si>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身体拘束廃止取組の有無</t>
    <phoneticPr fontId="2"/>
  </si>
  <si>
    <t>身体拘束廃止取組の有無</t>
    <phoneticPr fontId="2"/>
  </si>
  <si>
    <t>（別紙１－３）</t>
    <phoneticPr fontId="2"/>
  </si>
  <si>
    <t>　「体制届」（別紙3-2）に「体制等状況一覧表」（別紙1-3）を添付し、必要に応じて、その他の添付書類を提出してください。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</si>
  <si>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体制等状況一覧表（別紙1-3）</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</si>
</sst>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
    <numFmt numFmtId="178" formatCode="h:mm;@"/>
    <numFmt numFmtId="179" formatCode="0.0%"/>
    <numFmt numFmtId="180" formatCode="0.0_ "/>
    <numFmt numFmtId="181" formatCode="0.000_ "/>
    <numFmt numFmtId="182" formatCode="####&quot;年&quot;"/>
    <numFmt numFmtId="183" formatCode="#,##0.0;[Red]\-#,##0.0"/>
  </numFmts>
  <fonts count="7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name val="HGSｺﾞｼｯｸM"/>
      <family val="3"/>
      <charset val="128"/>
    </font>
    <font>
      <sz val="14"/>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6"/>
      <color theme="1"/>
      <name val="ＭＳ Ｐゴシック"/>
      <family val="2"/>
      <charset val="128"/>
      <scheme val="minor"/>
    </font>
    <font>
      <b/>
      <sz val="11"/>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b/>
      <sz val="9"/>
      <name val="ＭＳ Ｐゴシック"/>
      <family val="3"/>
      <charset val="128"/>
    </font>
    <font>
      <u/>
      <sz val="11"/>
      <color theme="10"/>
      <name val="ＭＳ Ｐゴシック"/>
      <family val="3"/>
      <charset val="128"/>
    </font>
    <font>
      <u/>
      <sz val="11"/>
      <name val="ＭＳ Ｐゴシック"/>
      <family val="3"/>
      <charset val="128"/>
    </font>
    <font>
      <sz val="18"/>
      <color theme="0"/>
      <name val="ＭＳ Ｐゴシック"/>
      <family val="3"/>
      <charset val="128"/>
    </font>
    <font>
      <sz val="10"/>
      <name val="MS UI Gothic"/>
      <family val="3"/>
      <charset val="128"/>
    </font>
    <font>
      <sz val="11"/>
      <color rgb="FFFF0000"/>
      <name val="ＭＳ Ｐゴシック"/>
      <family val="3"/>
      <charset val="128"/>
    </font>
    <font>
      <strike/>
      <sz val="11"/>
      <name val="游ゴシック Light"/>
      <family val="3"/>
      <charset val="128"/>
    </font>
    <font>
      <sz val="8"/>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sz val="20"/>
      <name val="HGSｺﾞｼｯｸM"/>
      <family val="3"/>
      <charset val="128"/>
    </font>
    <font>
      <sz val="12"/>
      <name val="HGPｺﾞｼｯｸE"/>
      <family val="3"/>
      <charset val="128"/>
    </font>
    <font>
      <sz val="11"/>
      <color theme="1"/>
      <name val="ＭＳ Ｐゴシック"/>
      <family val="3"/>
      <charset val="128"/>
      <scheme val="minor"/>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u/>
      <sz val="1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gradientFill degree="90">
        <stop position="0">
          <color theme="0"/>
        </stop>
        <stop position="0.5">
          <color theme="4"/>
        </stop>
        <stop position="1">
          <color theme="0"/>
        </stop>
      </gradientFill>
    </fill>
    <fill>
      <patternFill patternType="solid">
        <fgColor rgb="FFCCFFFF"/>
        <bgColor indexed="64"/>
      </patternFill>
    </fill>
  </fills>
  <borders count="2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dotted">
        <color indexed="64"/>
      </right>
      <top style="thin">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hair">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4" fillId="0" borderId="0" applyNumberFormat="0" applyFill="0" applyBorder="0" applyAlignment="0" applyProtection="0"/>
    <xf numFmtId="0" fontId="57" fillId="0" borderId="0">
      <alignment vertical="center"/>
    </xf>
    <xf numFmtId="0" fontId="57" fillId="0" borderId="0">
      <alignment vertical="center"/>
    </xf>
    <xf numFmtId="0" fontId="7" fillId="0" borderId="0"/>
    <xf numFmtId="0" fontId="66" fillId="0" borderId="0">
      <alignment vertical="center"/>
    </xf>
    <xf numFmtId="38" fontId="66" fillId="0" borderId="0" applyFont="0" applyFill="0" applyBorder="0" applyAlignment="0" applyProtection="0">
      <alignment vertical="center"/>
    </xf>
    <xf numFmtId="9" fontId="66" fillId="0" borderId="0" applyFont="0" applyFill="0" applyBorder="0" applyAlignment="0" applyProtection="0">
      <alignment vertical="center"/>
    </xf>
  </cellStyleXfs>
  <cellXfs count="12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0" xfId="0" applyFont="1" applyAlignment="1">
      <alignment horizontal="center"/>
    </xf>
    <xf numFmtId="0" fontId="4" fillId="0" borderId="47" xfId="0" applyFont="1" applyBorder="1" applyAlignment="1">
      <alignment vertical="center"/>
    </xf>
    <xf numFmtId="0" fontId="4" fillId="0" borderId="4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29" fillId="0" borderId="0" xfId="42" applyFont="1">
      <alignment vertical="center"/>
    </xf>
    <xf numFmtId="0" fontId="29" fillId="0" borderId="0" xfId="42" applyFont="1" applyAlignment="1">
      <alignment horizontal="left" vertical="center"/>
    </xf>
    <xf numFmtId="0" fontId="31" fillId="0" borderId="0" xfId="42" applyFont="1" applyAlignment="1">
      <alignment horizontal="left" vertical="center"/>
    </xf>
    <xf numFmtId="0" fontId="31" fillId="0" borderId="0" xfId="42" applyFont="1" applyAlignment="1">
      <alignment horizontal="right" vertical="center"/>
    </xf>
    <xf numFmtId="0" fontId="31" fillId="0" borderId="0" xfId="42" applyFont="1">
      <alignment vertical="center"/>
    </xf>
    <xf numFmtId="0" fontId="31" fillId="33" borderId="0" xfId="42" applyFont="1" applyFill="1">
      <alignment vertical="center"/>
    </xf>
    <xf numFmtId="0" fontId="31" fillId="33" borderId="0" xfId="42" applyFont="1" applyFill="1" applyAlignment="1">
      <alignment horizontal="center" vertical="center"/>
    </xf>
    <xf numFmtId="0" fontId="29" fillId="33" borderId="0" xfId="42" quotePrefix="1" applyFont="1" applyFill="1">
      <alignment vertical="center"/>
    </xf>
    <xf numFmtId="0" fontId="31" fillId="0" borderId="0" xfId="42" applyFont="1" applyAlignment="1">
      <alignment horizontal="center" vertical="center"/>
    </xf>
    <xf numFmtId="0" fontId="29" fillId="0" borderId="0" xfId="42" applyFont="1" applyAlignment="1">
      <alignment horizontal="right" vertical="center"/>
    </xf>
    <xf numFmtId="20" fontId="29" fillId="33" borderId="0" xfId="42" applyNumberFormat="1" applyFont="1" applyFill="1">
      <alignment vertical="center"/>
    </xf>
    <xf numFmtId="0" fontId="29" fillId="33" borderId="0" xfId="42" applyFont="1" applyFill="1" applyAlignment="1">
      <alignment horizontal="center" vertical="center"/>
    </xf>
    <xf numFmtId="0" fontId="29" fillId="33" borderId="0" xfId="42" applyFont="1" applyFill="1" applyProtection="1">
      <alignment vertical="center"/>
      <protection locked="0"/>
    </xf>
    <xf numFmtId="0" fontId="30" fillId="0" borderId="0" xfId="42" applyFont="1">
      <alignment vertical="center"/>
    </xf>
    <xf numFmtId="0" fontId="29" fillId="0" borderId="0" xfId="42" applyFont="1" applyAlignment="1">
      <alignment horizontal="center" vertical="center"/>
    </xf>
    <xf numFmtId="0" fontId="29" fillId="33" borderId="0" xfId="42" applyFont="1" applyFill="1" applyAlignment="1">
      <alignment horizontal="left" vertical="center"/>
    </xf>
    <xf numFmtId="20" fontId="29" fillId="0" borderId="0" xfId="42" applyNumberFormat="1" applyFont="1">
      <alignment vertical="center"/>
    </xf>
    <xf numFmtId="176" fontId="29" fillId="0" borderId="0" xfId="42" applyNumberFormat="1" applyFont="1">
      <alignment vertical="center"/>
    </xf>
    <xf numFmtId="0" fontId="29" fillId="33" borderId="0" xfId="42" applyFont="1" applyFill="1">
      <alignment vertical="center"/>
    </xf>
    <xf numFmtId="0" fontId="30" fillId="0" borderId="0" xfId="42" applyFont="1" applyAlignment="1">
      <alignment horizontal="left" vertical="center"/>
    </xf>
    <xf numFmtId="0" fontId="33" fillId="0" borderId="0" xfId="42" applyFont="1">
      <alignment vertical="center"/>
    </xf>
    <xf numFmtId="0" fontId="33" fillId="0" borderId="0" xfId="42" applyFont="1" applyAlignment="1">
      <alignment horizontal="left" vertical="center"/>
    </xf>
    <xf numFmtId="0" fontId="33" fillId="0" borderId="0" xfId="42" applyFont="1" applyAlignment="1">
      <alignment horizontal="right" vertical="center"/>
    </xf>
    <xf numFmtId="0" fontId="29" fillId="0" borderId="58" xfId="42" applyFont="1" applyBorder="1" applyAlignment="1">
      <alignment horizontal="center" vertical="center" wrapText="1"/>
    </xf>
    <xf numFmtId="0" fontId="33" fillId="0" borderId="58" xfId="42" applyFont="1" applyBorder="1" applyAlignment="1">
      <alignment horizontal="center" vertical="center" wrapText="1"/>
    </xf>
    <xf numFmtId="0" fontId="29" fillId="0" borderId="62" xfId="42" applyFont="1" applyBorder="1">
      <alignment vertical="center"/>
    </xf>
    <xf numFmtId="0" fontId="29" fillId="0" borderId="63" xfId="42" applyFont="1" applyBorder="1">
      <alignment vertical="center"/>
    </xf>
    <xf numFmtId="0" fontId="29" fillId="0" borderId="63" xfId="42" quotePrefix="1" applyFont="1" applyBorder="1">
      <alignment vertical="center"/>
    </xf>
    <xf numFmtId="0" fontId="29" fillId="33" borderId="63" xfId="42" applyFont="1" applyFill="1" applyBorder="1">
      <alignment vertical="center"/>
    </xf>
    <xf numFmtId="0" fontId="29" fillId="37" borderId="63" xfId="42" applyFont="1" applyFill="1" applyBorder="1">
      <alignment vertical="center"/>
    </xf>
    <xf numFmtId="0" fontId="29" fillId="0" borderId="64" xfId="42" applyFont="1" applyBorder="1">
      <alignment vertical="center"/>
    </xf>
    <xf numFmtId="0" fontId="29" fillId="0" borderId="27" xfId="42" applyFont="1" applyBorder="1" applyAlignment="1">
      <alignment horizontal="center" vertical="center" wrapText="1"/>
    </xf>
    <xf numFmtId="0" fontId="33" fillId="0" borderId="27" xfId="42" applyFont="1" applyBorder="1" applyAlignment="1">
      <alignment horizontal="center" vertical="center" wrapText="1"/>
    </xf>
    <xf numFmtId="0" fontId="30" fillId="0" borderId="8" xfId="42" applyFont="1" applyBorder="1" applyAlignment="1">
      <alignment horizontal="center" vertical="center"/>
    </xf>
    <xf numFmtId="0" fontId="30" fillId="0" borderId="2" xfId="42" applyFont="1" applyBorder="1" applyAlignment="1">
      <alignment horizontal="center" vertical="center"/>
    </xf>
    <xf numFmtId="0" fontId="30" fillId="0" borderId="72" xfId="42" applyFont="1" applyBorder="1" applyAlignment="1">
      <alignment horizontal="center" vertical="center"/>
    </xf>
    <xf numFmtId="0" fontId="30" fillId="0" borderId="73" xfId="42" applyFont="1" applyBorder="1" applyAlignment="1">
      <alignment horizontal="center" vertical="center"/>
    </xf>
    <xf numFmtId="0" fontId="29" fillId="0" borderId="77" xfId="42" applyFont="1" applyBorder="1" applyAlignment="1">
      <alignment horizontal="center" vertical="center" wrapText="1"/>
    </xf>
    <xf numFmtId="0" fontId="33" fillId="0" borderId="77" xfId="42" applyFont="1" applyBorder="1" applyAlignment="1">
      <alignment horizontal="center" vertical="center" wrapText="1"/>
    </xf>
    <xf numFmtId="0" fontId="30" fillId="0" borderId="81" xfId="42" applyFont="1" applyBorder="1" applyAlignment="1">
      <alignment horizontal="center" vertical="center" wrapText="1"/>
    </xf>
    <xf numFmtId="0" fontId="30" fillId="0" borderId="82" xfId="42" applyFont="1" applyBorder="1" applyAlignment="1">
      <alignment horizontal="center" vertical="center" wrapText="1"/>
    </xf>
    <xf numFmtId="0" fontId="30" fillId="0" borderId="83" xfId="42" applyFont="1" applyBorder="1" applyAlignment="1">
      <alignment horizontal="center" vertical="center" wrapText="1"/>
    </xf>
    <xf numFmtId="0" fontId="30" fillId="0" borderId="84" xfId="42" applyFont="1" applyBorder="1" applyAlignment="1">
      <alignment horizontal="center" vertical="center" wrapText="1"/>
    </xf>
    <xf numFmtId="0" fontId="29" fillId="0" borderId="86" xfId="42" applyFont="1" applyBorder="1">
      <alignment vertical="center"/>
    </xf>
    <xf numFmtId="0" fontId="29" fillId="34" borderId="58" xfId="42" applyFont="1" applyFill="1" applyBorder="1" applyAlignment="1" applyProtection="1">
      <alignment horizontal="center" vertical="center" shrinkToFit="1"/>
      <protection locked="0"/>
    </xf>
    <xf numFmtId="0" fontId="29" fillId="34" borderId="58" xfId="42" applyFont="1" applyFill="1" applyBorder="1" applyAlignment="1" applyProtection="1">
      <alignment horizontal="center" vertical="center" wrapText="1"/>
      <protection locked="0"/>
    </xf>
    <xf numFmtId="0" fontId="4" fillId="0" borderId="60" xfId="42" applyFont="1" applyBorder="1">
      <alignment vertical="center"/>
    </xf>
    <xf numFmtId="0" fontId="4" fillId="0" borderId="57" xfId="42" applyFont="1" applyBorder="1">
      <alignment vertical="center"/>
    </xf>
    <xf numFmtId="0" fontId="5" fillId="0" borderId="57" xfId="42" applyFont="1" applyBorder="1">
      <alignment vertical="center"/>
    </xf>
    <xf numFmtId="0" fontId="5" fillId="0" borderId="61" xfId="42" applyFont="1" applyBorder="1">
      <alignment vertical="center"/>
    </xf>
    <xf numFmtId="177" fontId="29" fillId="34" borderId="27" xfId="42" applyNumberFormat="1" applyFont="1" applyFill="1" applyBorder="1" applyAlignment="1" applyProtection="1">
      <alignment horizontal="center" vertical="center" shrinkToFit="1"/>
      <protection locked="0"/>
    </xf>
    <xf numFmtId="177" fontId="29" fillId="34" borderId="87" xfId="42" applyNumberFormat="1" applyFont="1" applyFill="1" applyBorder="1" applyAlignment="1" applyProtection="1">
      <alignment horizontal="center" vertical="center" shrinkToFit="1"/>
      <protection locked="0"/>
    </xf>
    <xf numFmtId="177" fontId="29" fillId="34" borderId="88" xfId="42" applyNumberFormat="1" applyFont="1" applyFill="1" applyBorder="1" applyAlignment="1" applyProtection="1">
      <alignment horizontal="center" vertical="center" shrinkToFit="1"/>
      <protection locked="0"/>
    </xf>
    <xf numFmtId="0" fontId="29" fillId="0" borderId="92" xfId="42" applyFont="1" applyBorder="1" applyAlignment="1">
      <alignment horizontal="center" vertical="center"/>
    </xf>
    <xf numFmtId="0" fontId="29" fillId="34" borderId="27" xfId="42" applyFont="1" applyFill="1" applyBorder="1" applyAlignment="1" applyProtection="1">
      <alignment horizontal="center" vertical="center" shrinkToFit="1"/>
      <protection locked="0"/>
    </xf>
    <xf numFmtId="0" fontId="29" fillId="34" borderId="27" xfId="42" applyFont="1" applyFill="1" applyBorder="1" applyAlignment="1" applyProtection="1">
      <alignment horizontal="center" vertical="center" wrapText="1"/>
      <protection locked="0"/>
    </xf>
    <xf numFmtId="0" fontId="4" fillId="0" borderId="93" xfId="42" applyFont="1" applyBorder="1">
      <alignment vertical="center"/>
    </xf>
    <xf numFmtId="0" fontId="4" fillId="0" borderId="94" xfId="42" applyFont="1" applyBorder="1">
      <alignment vertical="center"/>
    </xf>
    <xf numFmtId="0" fontId="5" fillId="0" borderId="94" xfId="42" applyFont="1" applyBorder="1">
      <alignment vertical="center"/>
    </xf>
    <xf numFmtId="0" fontId="5" fillId="0" borderId="95" xfId="42" applyFont="1" applyBorder="1">
      <alignment vertical="center"/>
    </xf>
    <xf numFmtId="177" fontId="29" fillId="0" borderId="96" xfId="42" applyNumberFormat="1" applyFont="1" applyBorder="1" applyAlignment="1">
      <alignment horizontal="center" vertical="center" shrinkToFit="1"/>
    </xf>
    <xf numFmtId="177" fontId="29" fillId="0" borderId="97" xfId="42" applyNumberFormat="1" applyFont="1" applyBorder="1" applyAlignment="1">
      <alignment horizontal="center" vertical="center" shrinkToFit="1"/>
    </xf>
    <xf numFmtId="177" fontId="29" fillId="0" borderId="98" xfId="42" applyNumberFormat="1" applyFont="1" applyBorder="1" applyAlignment="1">
      <alignment horizontal="center" vertical="center" shrinkToFit="1"/>
    </xf>
    <xf numFmtId="0" fontId="29" fillId="0" borderId="101" xfId="42" applyFont="1" applyBorder="1" applyAlignment="1">
      <alignment horizontal="center" vertical="center"/>
    </xf>
    <xf numFmtId="0" fontId="29" fillId="34" borderId="15" xfId="42" applyFont="1" applyFill="1" applyBorder="1" applyAlignment="1" applyProtection="1">
      <alignment horizontal="center" vertical="center" shrinkToFit="1"/>
      <protection locked="0"/>
    </xf>
    <xf numFmtId="0" fontId="29" fillId="34" borderId="15" xfId="42" applyFont="1" applyFill="1" applyBorder="1" applyAlignment="1" applyProtection="1">
      <alignment horizontal="center" vertical="center" wrapText="1"/>
      <protection locked="0"/>
    </xf>
    <xf numFmtId="0" fontId="4" fillId="0" borderId="103" xfId="42" applyFont="1" applyBorder="1">
      <alignment vertical="center"/>
    </xf>
    <xf numFmtId="0" fontId="4" fillId="0" borderId="5" xfId="42" applyFont="1" applyBorder="1">
      <alignment vertical="center"/>
    </xf>
    <xf numFmtId="0" fontId="5" fillId="0" borderId="104" xfId="42" applyFont="1" applyBorder="1">
      <alignment vertical="center"/>
    </xf>
    <xf numFmtId="0" fontId="5" fillId="0" borderId="105" xfId="42" applyFont="1" applyBorder="1" applyAlignment="1">
      <alignment horizontal="center" vertical="center"/>
    </xf>
    <xf numFmtId="177" fontId="29" fillId="0" borderId="106" xfId="42" applyNumberFormat="1" applyFont="1" applyBorder="1" applyAlignment="1">
      <alignment horizontal="center" vertical="center" shrinkToFit="1"/>
    </xf>
    <xf numFmtId="177" fontId="29" fillId="0" borderId="107" xfId="42" applyNumberFormat="1" applyFont="1" applyBorder="1" applyAlignment="1">
      <alignment horizontal="center" vertical="center" shrinkToFit="1"/>
    </xf>
    <xf numFmtId="177" fontId="29" fillId="0" borderId="108" xfId="42" applyNumberFormat="1" applyFont="1" applyBorder="1" applyAlignment="1">
      <alignment horizontal="center" vertical="center" shrinkToFit="1"/>
    </xf>
    <xf numFmtId="0" fontId="29" fillId="0" borderId="113" xfId="42" applyFont="1" applyBorder="1">
      <alignment vertical="center"/>
    </xf>
    <xf numFmtId="0" fontId="29" fillId="34" borderId="1" xfId="42" applyFont="1" applyFill="1" applyBorder="1" applyAlignment="1" applyProtection="1">
      <alignment horizontal="center" vertical="center" shrinkToFit="1"/>
      <protection locked="0"/>
    </xf>
    <xf numFmtId="0" fontId="29" fillId="34" borderId="1" xfId="42" applyFont="1" applyFill="1" applyBorder="1" applyAlignment="1" applyProtection="1">
      <alignment horizontal="center" vertical="center" wrapText="1"/>
      <protection locked="0"/>
    </xf>
    <xf numFmtId="0" fontId="4" fillId="0" borderId="3" xfId="42" applyFont="1" applyBorder="1">
      <alignment vertical="center"/>
    </xf>
    <xf numFmtId="0" fontId="4" fillId="0" borderId="4" xfId="42" applyFont="1" applyBorder="1">
      <alignment vertical="center"/>
    </xf>
    <xf numFmtId="0" fontId="5" fillId="0" borderId="4" xfId="42" applyFont="1" applyBorder="1">
      <alignment vertical="center"/>
    </xf>
    <xf numFmtId="0" fontId="5" fillId="0" borderId="115" xfId="42" applyFont="1" applyBorder="1">
      <alignment vertical="center"/>
    </xf>
    <xf numFmtId="177" fontId="29" fillId="34" borderId="116" xfId="42" applyNumberFormat="1" applyFont="1" applyFill="1" applyBorder="1" applyAlignment="1" applyProtection="1">
      <alignment horizontal="center" vertical="center" shrinkToFit="1"/>
      <protection locked="0"/>
    </xf>
    <xf numFmtId="177" fontId="29" fillId="34" borderId="117" xfId="42" applyNumberFormat="1" applyFont="1" applyFill="1" applyBorder="1" applyAlignment="1" applyProtection="1">
      <alignment horizontal="center" vertical="center" shrinkToFit="1"/>
      <protection locked="0"/>
    </xf>
    <xf numFmtId="177" fontId="29" fillId="34" borderId="118" xfId="42" applyNumberFormat="1" applyFont="1" applyFill="1" applyBorder="1" applyAlignment="1" applyProtection="1">
      <alignment horizontal="center" vertical="center" shrinkToFit="1"/>
      <protection locked="0"/>
    </xf>
    <xf numFmtId="0" fontId="4" fillId="0" borderId="0" xfId="42" applyFont="1">
      <alignment vertical="center"/>
    </xf>
    <xf numFmtId="0" fontId="5" fillId="0" borderId="0" xfId="42" applyFont="1">
      <alignment vertical="center"/>
    </xf>
    <xf numFmtId="0" fontId="5" fillId="0" borderId="68" xfId="42" applyFont="1" applyBorder="1" applyAlignment="1">
      <alignment horizontal="center" vertical="center"/>
    </xf>
    <xf numFmtId="0" fontId="4" fillId="0" borderId="104" xfId="42" applyFont="1" applyBorder="1">
      <alignment vertical="center"/>
    </xf>
    <xf numFmtId="0" fontId="5" fillId="0" borderId="5" xfId="42" applyFont="1" applyBorder="1">
      <alignment vertical="center"/>
    </xf>
    <xf numFmtId="0" fontId="5" fillId="0" borderId="112" xfId="42" applyFont="1" applyBorder="1" applyAlignment="1">
      <alignment horizontal="center" vertical="center"/>
    </xf>
    <xf numFmtId="0" fontId="5" fillId="0" borderId="68" xfId="42" applyFont="1" applyBorder="1">
      <alignment vertical="center"/>
    </xf>
    <xf numFmtId="0" fontId="4" fillId="0" borderId="122" xfId="42" applyFont="1" applyBorder="1">
      <alignment vertical="center"/>
    </xf>
    <xf numFmtId="0" fontId="4" fillId="0" borderId="123" xfId="42" applyFont="1" applyBorder="1">
      <alignment vertical="center"/>
    </xf>
    <xf numFmtId="0" fontId="5" fillId="0" borderId="123" xfId="42" applyFont="1" applyBorder="1">
      <alignment vertical="center"/>
    </xf>
    <xf numFmtId="0" fontId="5" fillId="0" borderId="110" xfId="42" applyFont="1" applyBorder="1" applyAlignment="1">
      <alignment horizontal="center" vertical="center"/>
    </xf>
    <xf numFmtId="0" fontId="4" fillId="0" borderId="124" xfId="42" applyFont="1" applyBorder="1">
      <alignment vertical="center"/>
    </xf>
    <xf numFmtId="0" fontId="4" fillId="0" borderId="125" xfId="42" applyFont="1" applyBorder="1">
      <alignment vertical="center"/>
    </xf>
    <xf numFmtId="0" fontId="5" fillId="0" borderId="125" xfId="42" applyFont="1" applyBorder="1">
      <alignment vertical="center"/>
    </xf>
    <xf numFmtId="0" fontId="5" fillId="0" borderId="126" xfId="42" applyFont="1" applyBorder="1">
      <alignment vertical="center"/>
    </xf>
    <xf numFmtId="0" fontId="29" fillId="34" borderId="77" xfId="42" applyFont="1" applyFill="1" applyBorder="1" applyAlignment="1" applyProtection="1">
      <alignment horizontal="center" vertical="center" shrinkToFit="1"/>
      <protection locked="0"/>
    </xf>
    <xf numFmtId="0" fontId="29" fillId="34" borderId="77" xfId="42" applyFont="1" applyFill="1" applyBorder="1" applyAlignment="1" applyProtection="1">
      <alignment horizontal="center" vertical="center" wrapText="1"/>
      <protection locked="0"/>
    </xf>
    <xf numFmtId="0" fontId="4" fillId="0" borderId="79" xfId="42" applyFont="1" applyBorder="1">
      <alignment vertical="center"/>
    </xf>
    <xf numFmtId="0" fontId="4" fillId="0" borderId="76" xfId="42" applyFont="1" applyBorder="1">
      <alignment vertical="center"/>
    </xf>
    <xf numFmtId="0" fontId="5" fillId="0" borderId="76" xfId="42" applyFont="1" applyBorder="1">
      <alignment vertical="center"/>
    </xf>
    <xf numFmtId="0" fontId="5" fillId="0" borderId="80" xfId="42" applyFont="1" applyBorder="1" applyAlignment="1">
      <alignment horizontal="center" vertical="center"/>
    </xf>
    <xf numFmtId="177" fontId="30" fillId="36" borderId="130" xfId="42" applyNumberFormat="1" applyFont="1" applyFill="1" applyBorder="1" applyAlignment="1" applyProtection="1">
      <alignment horizontal="center" vertical="center" shrinkToFit="1"/>
      <protection locked="0"/>
    </xf>
    <xf numFmtId="177" fontId="30" fillId="36" borderId="128" xfId="42" applyNumberFormat="1" applyFont="1" applyFill="1" applyBorder="1" applyAlignment="1" applyProtection="1">
      <alignment horizontal="center" vertical="center" shrinkToFit="1"/>
      <protection locked="0"/>
    </xf>
    <xf numFmtId="177" fontId="30" fillId="36" borderId="129" xfId="42" applyNumberFormat="1" applyFont="1" applyFill="1" applyBorder="1" applyAlignment="1" applyProtection="1">
      <alignment horizontal="center" vertical="center" shrinkToFit="1"/>
      <protection locked="0"/>
    </xf>
    <xf numFmtId="177" fontId="30" fillId="36" borderId="127" xfId="42" applyNumberFormat="1" applyFont="1" applyFill="1" applyBorder="1" applyAlignment="1" applyProtection="1">
      <alignment horizontal="center" vertical="center" shrinkToFit="1"/>
      <protection locked="0"/>
    </xf>
    <xf numFmtId="177" fontId="30" fillId="36" borderId="131" xfId="42" applyNumberFormat="1" applyFont="1" applyFill="1" applyBorder="1" applyAlignment="1" applyProtection="1">
      <alignment horizontal="center" vertical="center" shrinkToFit="1"/>
      <protection locked="0"/>
    </xf>
    <xf numFmtId="177" fontId="30" fillId="36" borderId="136" xfId="42" applyNumberFormat="1" applyFont="1" applyFill="1" applyBorder="1" applyAlignment="1" applyProtection="1">
      <alignment horizontal="center" vertical="center" shrinkToFit="1"/>
      <protection locked="0"/>
    </xf>
    <xf numFmtId="177" fontId="30" fillId="36" borderId="107" xfId="42" applyNumberFormat="1" applyFont="1" applyFill="1" applyBorder="1" applyAlignment="1" applyProtection="1">
      <alignment horizontal="center" vertical="center" shrinkToFit="1"/>
      <protection locked="0"/>
    </xf>
    <xf numFmtId="177" fontId="30" fillId="36" borderId="108" xfId="42" applyNumberFormat="1" applyFont="1" applyFill="1" applyBorder="1" applyAlignment="1" applyProtection="1">
      <alignment horizontal="center" vertical="center" shrinkToFit="1"/>
      <protection locked="0"/>
    </xf>
    <xf numFmtId="177" fontId="30" fillId="36" borderId="106" xfId="42" applyNumberFormat="1" applyFont="1" applyFill="1" applyBorder="1" applyAlignment="1" applyProtection="1">
      <alignment horizontal="center" vertical="center" shrinkToFit="1"/>
      <protection locked="0"/>
    </xf>
    <xf numFmtId="177" fontId="30" fillId="36" borderId="137" xfId="42" applyNumberFormat="1" applyFont="1" applyFill="1" applyBorder="1" applyAlignment="1" applyProtection="1">
      <alignment horizontal="center" vertical="center" shrinkToFit="1"/>
      <protection locked="0"/>
    </xf>
    <xf numFmtId="177" fontId="30" fillId="36" borderId="72" xfId="42" applyNumberFormat="1" applyFont="1" applyFill="1" applyBorder="1" applyAlignment="1" applyProtection="1">
      <alignment horizontal="center" vertical="center" shrinkToFit="1"/>
      <protection locked="0"/>
    </xf>
    <xf numFmtId="177" fontId="30" fillId="36" borderId="73" xfId="42" applyNumberFormat="1" applyFont="1" applyFill="1" applyBorder="1" applyAlignment="1" applyProtection="1">
      <alignment horizontal="center" vertical="center" shrinkToFit="1"/>
      <protection locked="0"/>
    </xf>
    <xf numFmtId="177" fontId="30" fillId="0" borderId="136" xfId="42" applyNumberFormat="1" applyFont="1" applyBorder="1" applyAlignment="1">
      <alignment horizontal="center" vertical="center" shrinkToFit="1"/>
    </xf>
    <xf numFmtId="177" fontId="30" fillId="0" borderId="107" xfId="42" applyNumberFormat="1" applyFont="1" applyBorder="1" applyAlignment="1">
      <alignment horizontal="center" vertical="center" shrinkToFit="1"/>
    </xf>
    <xf numFmtId="177" fontId="30" fillId="0" borderId="72" xfId="42" applyNumberFormat="1" applyFont="1" applyBorder="1" applyAlignment="1">
      <alignment horizontal="center" vertical="center" shrinkToFit="1"/>
    </xf>
    <xf numFmtId="177" fontId="30" fillId="0" borderId="148" xfId="42" applyNumberFormat="1" applyFont="1" applyBorder="1" applyAlignment="1">
      <alignment horizontal="center" vertical="center" shrinkToFit="1"/>
    </xf>
    <xf numFmtId="177" fontId="30" fillId="0" borderId="146" xfId="42" applyNumberFormat="1" applyFont="1" applyBorder="1" applyAlignment="1">
      <alignment horizontal="center" vertical="center" shrinkToFit="1"/>
    </xf>
    <xf numFmtId="177" fontId="30" fillId="0" borderId="147" xfId="42" applyNumberFormat="1" applyFont="1" applyBorder="1" applyAlignment="1">
      <alignment horizontal="center" vertical="center" shrinkToFit="1"/>
    </xf>
    <xf numFmtId="177" fontId="30" fillId="0" borderId="145" xfId="42" applyNumberFormat="1" applyFont="1" applyBorder="1" applyAlignment="1">
      <alignment horizontal="center" vertical="center" shrinkToFit="1"/>
    </xf>
    <xf numFmtId="177" fontId="30" fillId="0" borderId="149" xfId="42" applyNumberFormat="1" applyFont="1" applyBorder="1" applyAlignment="1">
      <alignment horizontal="center" vertical="center" shrinkToFit="1"/>
    </xf>
    <xf numFmtId="0" fontId="4" fillId="0" borderId="0" xfId="42" applyFont="1" applyAlignment="1">
      <alignment horizontal="right" vertical="center"/>
    </xf>
    <xf numFmtId="0" fontId="33" fillId="0" borderId="0" xfId="42" applyFont="1" applyAlignment="1">
      <alignment horizontal="left" vertical="center" wrapText="1"/>
    </xf>
    <xf numFmtId="0" fontId="33" fillId="0" borderId="0" xfId="42" applyFont="1" applyAlignment="1">
      <alignment vertical="center" textRotation="90"/>
    </xf>
    <xf numFmtId="0" fontId="36" fillId="33" borderId="0" xfId="42" applyFont="1" applyFill="1" applyAlignment="1">
      <alignment horizontal="left" vertical="center"/>
    </xf>
    <xf numFmtId="0" fontId="37" fillId="33" borderId="0" xfId="42" applyFont="1" applyFill="1" applyAlignment="1">
      <alignment horizontal="center" vertical="center"/>
    </xf>
    <xf numFmtId="0" fontId="37" fillId="33" borderId="0" xfId="42" applyFont="1" applyFill="1">
      <alignment vertical="center"/>
    </xf>
    <xf numFmtId="0" fontId="37" fillId="33" borderId="0" xfId="42" applyFont="1" applyFill="1" applyAlignment="1">
      <alignment horizontal="left" vertical="center"/>
    </xf>
    <xf numFmtId="0" fontId="38" fillId="33" borderId="0" xfId="42" applyFont="1" applyFill="1">
      <alignment vertical="center"/>
    </xf>
    <xf numFmtId="0" fontId="38" fillId="33" borderId="0" xfId="42" applyFont="1" applyFill="1" applyAlignment="1">
      <alignment horizontal="left" vertical="center"/>
    </xf>
    <xf numFmtId="0" fontId="39" fillId="33" borderId="25" xfId="42" applyFont="1" applyFill="1" applyBorder="1" applyAlignment="1">
      <alignment horizontal="center" vertical="center" shrinkToFit="1"/>
    </xf>
    <xf numFmtId="0" fontId="39" fillId="33" borderId="28" xfId="42" applyFont="1" applyFill="1" applyBorder="1" applyAlignment="1">
      <alignment horizontal="center" vertical="center"/>
    </xf>
    <xf numFmtId="0" fontId="37" fillId="33" borderId="0" xfId="42" applyFont="1" applyFill="1" applyAlignment="1" applyProtection="1">
      <alignment horizontal="center" vertical="center"/>
      <protection locked="0"/>
    </xf>
    <xf numFmtId="0" fontId="37" fillId="36" borderId="2" xfId="42" applyFont="1" applyFill="1" applyBorder="1" applyAlignment="1" applyProtection="1">
      <alignment horizontal="center" vertical="center"/>
      <protection locked="0"/>
    </xf>
    <xf numFmtId="0" fontId="37" fillId="36" borderId="0" xfId="42" applyFont="1" applyFill="1" applyAlignment="1" applyProtection="1">
      <alignment horizontal="center" vertical="center"/>
      <protection locked="0"/>
    </xf>
    <xf numFmtId="20" fontId="37" fillId="36" borderId="2" xfId="42" applyNumberFormat="1" applyFont="1" applyFill="1" applyBorder="1" applyAlignment="1" applyProtection="1">
      <alignment horizontal="center" vertical="center"/>
      <protection locked="0"/>
    </xf>
    <xf numFmtId="0" fontId="37" fillId="33" borderId="0" xfId="42" applyFont="1" applyFill="1" applyAlignment="1" applyProtection="1">
      <alignment horizontal="right" vertical="center"/>
      <protection locked="0"/>
    </xf>
    <xf numFmtId="0" fontId="37" fillId="33" borderId="0" xfId="42" applyFont="1" applyFill="1" applyProtection="1">
      <alignment vertical="center"/>
      <protection locked="0"/>
    </xf>
    <xf numFmtId="0" fontId="37" fillId="33" borderId="2" xfId="42" applyFont="1" applyFill="1" applyBorder="1" applyAlignment="1">
      <alignment horizontal="center" vertical="center"/>
    </xf>
    <xf numFmtId="20" fontId="37" fillId="33" borderId="2" xfId="42" applyNumberFormat="1" applyFont="1" applyFill="1" applyBorder="1" applyAlignment="1">
      <alignment horizontal="center" vertical="center"/>
    </xf>
    <xf numFmtId="178" fontId="37" fillId="33" borderId="2" xfId="42" applyNumberFormat="1" applyFont="1" applyFill="1" applyBorder="1" applyAlignment="1">
      <alignment horizontal="center" vertical="center"/>
    </xf>
    <xf numFmtId="0" fontId="37" fillId="33" borderId="0" xfId="42" applyFont="1" applyFill="1" applyAlignment="1">
      <alignment horizontal="right" vertical="center"/>
    </xf>
    <xf numFmtId="0" fontId="37" fillId="36" borderId="2" xfId="42" applyFont="1" applyFill="1" applyBorder="1" applyAlignment="1" applyProtection="1">
      <alignment horizontal="left" vertical="center"/>
      <protection locked="0"/>
    </xf>
    <xf numFmtId="20" fontId="37" fillId="33" borderId="2" xfId="42" applyNumberFormat="1" applyFont="1" applyFill="1" applyBorder="1" applyAlignment="1" applyProtection="1">
      <alignment horizontal="center" vertical="center"/>
      <protection locked="0"/>
    </xf>
    <xf numFmtId="0" fontId="37" fillId="33" borderId="2" xfId="42" applyFont="1" applyFill="1" applyBorder="1" applyAlignment="1" applyProtection="1">
      <alignment horizontal="center" vertical="center"/>
      <protection locked="0"/>
    </xf>
    <xf numFmtId="0" fontId="40" fillId="36" borderId="25" xfId="42" applyFont="1" applyFill="1" applyBorder="1" applyAlignment="1" applyProtection="1">
      <alignment horizontal="center" vertical="center"/>
      <protection locked="0"/>
    </xf>
    <xf numFmtId="0" fontId="40" fillId="36" borderId="30" xfId="42" applyFont="1" applyFill="1" applyBorder="1" applyAlignment="1" applyProtection="1">
      <alignment horizontal="center" vertical="center"/>
      <protection locked="0"/>
    </xf>
    <xf numFmtId="0" fontId="40" fillId="36" borderId="28" xfId="42" applyFont="1" applyFill="1" applyBorder="1" applyAlignment="1" applyProtection="1">
      <alignment horizontal="center" vertical="center"/>
      <protection locked="0"/>
    </xf>
    <xf numFmtId="0" fontId="4" fillId="0" borderId="16" xfId="42" applyFont="1" applyBorder="1">
      <alignment vertical="center"/>
    </xf>
    <xf numFmtId="0" fontId="1" fillId="33" borderId="0" xfId="42" applyFill="1">
      <alignment vertical="center"/>
    </xf>
    <xf numFmtId="0" fontId="33" fillId="33" borderId="0" xfId="42" applyFont="1" applyFill="1" applyAlignment="1">
      <alignment horizontal="left" vertical="center"/>
    </xf>
    <xf numFmtId="0" fontId="41" fillId="33" borderId="0" xfId="42" applyFont="1" applyFill="1" applyAlignment="1">
      <alignment horizontal="left" vertical="center"/>
    </xf>
    <xf numFmtId="0" fontId="33" fillId="33" borderId="0" xfId="42" applyFont="1" applyFill="1">
      <alignment vertical="center"/>
    </xf>
    <xf numFmtId="0" fontId="33" fillId="36" borderId="2" xfId="42" applyFont="1" applyFill="1" applyBorder="1" applyAlignment="1">
      <alignment horizontal="left" vertical="center"/>
    </xf>
    <xf numFmtId="0" fontId="33" fillId="34" borderId="2" xfId="42" applyFont="1" applyFill="1" applyBorder="1" applyAlignment="1">
      <alignment horizontal="left" vertical="center"/>
    </xf>
    <xf numFmtId="0" fontId="42" fillId="33" borderId="0" xfId="42" applyFont="1" applyFill="1" applyAlignment="1">
      <alignment horizontal="left" vertical="center"/>
    </xf>
    <xf numFmtId="0" fontId="33" fillId="33" borderId="0" xfId="42" applyFont="1" applyFill="1" applyAlignment="1">
      <alignment horizontal="center" vertical="center"/>
    </xf>
    <xf numFmtId="0" fontId="33" fillId="33" borderId="2" xfId="42" applyFont="1" applyFill="1" applyBorder="1" applyAlignment="1">
      <alignment horizontal="center" vertical="center"/>
    </xf>
    <xf numFmtId="0" fontId="33" fillId="33" borderId="2" xfId="42" applyFont="1" applyFill="1" applyBorder="1" applyAlignment="1">
      <alignment horizontal="left" vertical="center"/>
    </xf>
    <xf numFmtId="0" fontId="43" fillId="33" borderId="0" xfId="42" applyFont="1" applyFill="1">
      <alignment vertical="center"/>
    </xf>
    <xf numFmtId="0" fontId="43" fillId="33" borderId="0" xfId="42" applyFont="1" applyFill="1" applyAlignment="1">
      <alignment horizontal="left" vertical="center"/>
    </xf>
    <xf numFmtId="0" fontId="9" fillId="33" borderId="0" xfId="42" applyFont="1" applyFill="1">
      <alignment vertical="center"/>
    </xf>
    <xf numFmtId="0" fontId="43" fillId="33" borderId="0" xfId="42" applyFont="1" applyFill="1" applyAlignment="1">
      <alignment vertical="center" shrinkToFit="1"/>
    </xf>
    <xf numFmtId="0" fontId="33" fillId="33" borderId="0" xfId="42" applyFont="1" applyFill="1" applyAlignment="1">
      <alignment vertical="center" wrapText="1"/>
    </xf>
    <xf numFmtId="0" fontId="33" fillId="37" borderId="0" xfId="42" applyFont="1" applyFill="1" applyAlignment="1">
      <alignment vertical="center" wrapText="1"/>
    </xf>
    <xf numFmtId="0" fontId="30" fillId="33" borderId="0" xfId="42" applyFont="1" applyFill="1" applyAlignment="1"/>
    <xf numFmtId="0" fontId="30" fillId="33" borderId="0" xfId="42" applyFont="1" applyFill="1">
      <alignment vertical="center"/>
    </xf>
    <xf numFmtId="0" fontId="30" fillId="33" borderId="0" xfId="42" applyFont="1" applyFill="1" applyAlignment="1">
      <alignment vertical="center" wrapText="1"/>
    </xf>
    <xf numFmtId="0" fontId="30" fillId="33" borderId="0" xfId="42" applyFont="1" applyFill="1" applyAlignment="1">
      <alignment horizontal="justify" vertical="center" wrapText="1"/>
    </xf>
    <xf numFmtId="0" fontId="45" fillId="33" borderId="0" xfId="42" applyFont="1" applyFill="1">
      <alignment vertical="center"/>
    </xf>
    <xf numFmtId="0" fontId="29" fillId="33" borderId="2" xfId="42" applyFont="1" applyFill="1" applyBorder="1" applyAlignment="1">
      <alignment horizontal="center" vertical="center"/>
    </xf>
    <xf numFmtId="0" fontId="29" fillId="33" borderId="2" xfId="42" applyFont="1" applyFill="1" applyBorder="1">
      <alignment vertical="center"/>
    </xf>
    <xf numFmtId="0" fontId="29" fillId="33" borderId="2" xfId="42" applyFont="1" applyFill="1" applyBorder="1" applyAlignment="1">
      <alignment vertical="center" shrinkToFit="1"/>
    </xf>
    <xf numFmtId="0" fontId="45" fillId="33" borderId="153" xfId="42" applyFont="1" applyFill="1" applyBorder="1" applyAlignment="1">
      <alignment horizontal="center" vertical="center"/>
    </xf>
    <xf numFmtId="0" fontId="40" fillId="33" borderId="154" xfId="42" applyFont="1" applyFill="1" applyBorder="1" applyAlignment="1">
      <alignment horizontal="center" vertical="center"/>
    </xf>
    <xf numFmtId="0" fontId="40" fillId="33" borderId="155" xfId="42" applyFont="1" applyFill="1" applyBorder="1" applyAlignment="1">
      <alignment horizontal="center" vertical="center"/>
    </xf>
    <xf numFmtId="0" fontId="40" fillId="33" borderId="156" xfId="42" applyFont="1" applyFill="1" applyBorder="1" applyAlignment="1">
      <alignment horizontal="center" vertical="center"/>
    </xf>
    <xf numFmtId="0" fontId="37" fillId="33" borderId="157" xfId="42" applyFont="1" applyFill="1" applyBorder="1" applyAlignment="1">
      <alignment vertical="center" shrinkToFit="1"/>
    </xf>
    <xf numFmtId="0" fontId="37" fillId="33" borderId="158" xfId="42" applyFont="1" applyFill="1" applyBorder="1" applyAlignment="1">
      <alignment vertical="center" shrinkToFit="1"/>
    </xf>
    <xf numFmtId="0" fontId="37" fillId="33" borderId="2" xfId="42" applyFont="1" applyFill="1" applyBorder="1" applyAlignment="1">
      <alignment vertical="center" shrinkToFit="1"/>
    </xf>
    <xf numFmtId="0" fontId="37" fillId="33" borderId="72" xfId="42" applyFont="1" applyFill="1" applyBorder="1" applyAlignment="1">
      <alignment vertical="center" shrinkToFit="1"/>
    </xf>
    <xf numFmtId="0" fontId="37" fillId="33" borderId="8" xfId="42" applyFont="1" applyFill="1" applyBorder="1" applyAlignment="1">
      <alignment vertical="center" shrinkToFit="1"/>
    </xf>
    <xf numFmtId="0" fontId="45" fillId="33" borderId="81" xfId="42" applyFont="1" applyFill="1" applyBorder="1">
      <alignment vertical="center"/>
    </xf>
    <xf numFmtId="0" fontId="45" fillId="33" borderId="82" xfId="42" applyFont="1" applyFill="1" applyBorder="1">
      <alignment vertical="center"/>
    </xf>
    <xf numFmtId="0" fontId="45" fillId="33" borderId="83" xfId="42" applyFont="1" applyFill="1" applyBorder="1">
      <alignment vertical="center"/>
    </xf>
    <xf numFmtId="0" fontId="46"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0" fillId="0" borderId="5" xfId="0" applyBorder="1"/>
    <xf numFmtId="0" fontId="47" fillId="0" borderId="0" xfId="0" applyFont="1" applyAlignment="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shrinkToFit="1"/>
    </xf>
    <xf numFmtId="0" fontId="0" fillId="0" borderId="160" xfId="0" applyBorder="1" applyAlignment="1">
      <alignment horizontal="center" vertical="center" shrinkToFit="1"/>
    </xf>
    <xf numFmtId="0" fontId="0" fillId="0" borderId="68" xfId="0" applyBorder="1" applyAlignment="1">
      <alignment vertical="center"/>
    </xf>
    <xf numFmtId="0" fontId="0" fillId="0" borderId="68"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shrinkToFit="1"/>
    </xf>
    <xf numFmtId="0" fontId="0" fillId="0" borderId="164" xfId="0" applyBorder="1" applyAlignment="1">
      <alignment horizontal="center" vertical="center" shrinkToFit="1"/>
    </xf>
    <xf numFmtId="0" fontId="0" fillId="0" borderId="80" xfId="0" applyBorder="1" applyAlignment="1">
      <alignment horizontal="right" vertical="center"/>
    </xf>
    <xf numFmtId="0" fontId="0" fillId="0" borderId="168" xfId="0" applyBorder="1" applyAlignment="1">
      <alignment horizontal="right" vertical="center"/>
    </xf>
    <xf numFmtId="0" fontId="0" fillId="0" borderId="169" xfId="0" applyBorder="1" applyAlignment="1">
      <alignment horizontal="center" vertical="center"/>
    </xf>
    <xf numFmtId="0" fontId="0" fillId="0" borderId="170" xfId="0" applyBorder="1" applyAlignment="1">
      <alignment horizontal="left" vertical="center"/>
    </xf>
    <xf numFmtId="0" fontId="0" fillId="0" borderId="171" xfId="0" applyBorder="1" applyAlignment="1">
      <alignment horizontal="center" vertical="center" shrinkToFit="1"/>
    </xf>
    <xf numFmtId="0" fontId="0" fillId="0" borderId="172" xfId="0" applyBorder="1" applyAlignment="1">
      <alignment horizontal="center" vertical="center" shrinkToFit="1"/>
    </xf>
    <xf numFmtId="0" fontId="0" fillId="0" borderId="173" xfId="0" applyBorder="1" applyAlignment="1">
      <alignment horizontal="center" vertical="center" shrinkToFit="1"/>
    </xf>
    <xf numFmtId="0" fontId="0" fillId="0" borderId="174" xfId="0" applyBorder="1" applyAlignment="1">
      <alignment horizontal="center" vertical="center" shrinkToFit="1"/>
    </xf>
    <xf numFmtId="0" fontId="0" fillId="0" borderId="169" xfId="0" applyBorder="1" applyAlignment="1">
      <alignment horizontal="center" vertical="center" shrinkToFit="1"/>
    </xf>
    <xf numFmtId="0" fontId="0" fillId="0" borderId="170" xfId="0" applyBorder="1" applyAlignment="1">
      <alignment horizontal="center" vertical="center" shrinkToFit="1"/>
    </xf>
    <xf numFmtId="0" fontId="0" fillId="0" borderId="80" xfId="0" applyBorder="1" applyAlignment="1">
      <alignment vertical="center"/>
    </xf>
    <xf numFmtId="0" fontId="0" fillId="0" borderId="88" xfId="0" applyBorder="1" applyAlignment="1">
      <alignment horizontal="center" vertical="center" shrinkToFit="1"/>
    </xf>
    <xf numFmtId="0" fontId="0" fillId="0" borderId="175" xfId="0" applyBorder="1" applyAlignment="1">
      <alignment horizontal="center" vertical="center"/>
    </xf>
    <xf numFmtId="49" fontId="0" fillId="0" borderId="176" xfId="0" applyNumberFormat="1" applyBorder="1" applyAlignment="1">
      <alignment horizontal="center" vertical="center"/>
    </xf>
    <xf numFmtId="49" fontId="0" fillId="0" borderId="177" xfId="0" applyNumberFormat="1" applyBorder="1" applyAlignment="1">
      <alignment horizontal="center" vertical="center"/>
    </xf>
    <xf numFmtId="180" fontId="0" fillId="0" borderId="68" xfId="0" applyNumberFormat="1" applyBorder="1" applyAlignment="1">
      <alignment vertical="center"/>
    </xf>
    <xf numFmtId="180" fontId="0" fillId="0" borderId="0" xfId="0" applyNumberFormat="1" applyAlignment="1">
      <alignment vertical="center"/>
    </xf>
    <xf numFmtId="0" fontId="0" fillId="0" borderId="182" xfId="0" applyBorder="1" applyAlignment="1">
      <alignment horizontal="center" vertical="center" shrinkToFit="1"/>
    </xf>
    <xf numFmtId="0" fontId="0" fillId="0" borderId="184" xfId="0" applyBorder="1" applyAlignment="1">
      <alignment horizontal="right" vertical="center"/>
    </xf>
    <xf numFmtId="49" fontId="0" fillId="0" borderId="185" xfId="0" applyNumberFormat="1" applyBorder="1" applyAlignment="1">
      <alignment horizontal="center" vertical="center"/>
    </xf>
    <xf numFmtId="49" fontId="0" fillId="0" borderId="186" xfId="0" applyNumberFormat="1" applyBorder="1" applyAlignment="1">
      <alignment horizontal="left" vertical="center"/>
    </xf>
    <xf numFmtId="0" fontId="0" fillId="0" borderId="165" xfId="0" applyBorder="1" applyAlignment="1">
      <alignment horizontal="center" vertical="center" shrinkToFit="1"/>
    </xf>
    <xf numFmtId="49" fontId="0" fillId="0" borderId="4" xfId="0" applyNumberFormat="1" applyBorder="1" applyAlignment="1">
      <alignment horizontal="center" vertical="center"/>
    </xf>
    <xf numFmtId="49" fontId="0" fillId="0" borderId="164" xfId="0" applyNumberFormat="1" applyBorder="1" applyAlignment="1">
      <alignment horizontal="center" vertical="center"/>
    </xf>
    <xf numFmtId="0" fontId="0" fillId="0" borderId="161" xfId="0" applyBorder="1" applyAlignment="1">
      <alignment horizontal="center" vertical="center" shrinkToFit="1"/>
    </xf>
    <xf numFmtId="181" fontId="0" fillId="0" borderId="55" xfId="0" applyNumberFormat="1" applyBorder="1" applyAlignment="1">
      <alignment vertical="center"/>
    </xf>
    <xf numFmtId="181" fontId="0" fillId="0" borderId="74" xfId="0" applyNumberFormat="1" applyBorder="1" applyAlignment="1">
      <alignmen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horizontal="center" vertical="center" shrinkToFit="1"/>
    </xf>
    <xf numFmtId="180" fontId="50" fillId="0" borderId="0" xfId="0" applyNumberFormat="1" applyFont="1" applyAlignment="1">
      <alignment horizontal="center" vertical="center"/>
    </xf>
    <xf numFmtId="180" fontId="50" fillId="0" borderId="0" xfId="0" applyNumberFormat="1" applyFont="1" applyAlignment="1">
      <alignment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28" fillId="33" borderId="46" xfId="0" applyFont="1" applyFill="1" applyBorder="1" applyAlignment="1">
      <alignment horizontal="left" vertical="center" shrinkToFit="1"/>
    </xf>
    <xf numFmtId="0" fontId="4" fillId="33" borderId="0" xfId="0" applyFont="1" applyFill="1" applyAlignment="1">
      <alignment horizontal="left" vertical="center"/>
    </xf>
    <xf numFmtId="0" fontId="5" fillId="0" borderId="0" xfId="45" applyFont="1" applyAlignment="1">
      <alignment horizontal="left" vertical="center"/>
    </xf>
    <xf numFmtId="0" fontId="5" fillId="0" borderId="0" xfId="45" applyFont="1">
      <alignment vertical="center"/>
    </xf>
    <xf numFmtId="0" fontId="30" fillId="0" borderId="0" xfId="0" applyFont="1" applyAlignment="1">
      <alignment horizontal="left" vertical="top"/>
    </xf>
    <xf numFmtId="0" fontId="30" fillId="0" borderId="0" xfId="0" applyFont="1" applyAlignment="1">
      <alignment vertical="top"/>
    </xf>
    <xf numFmtId="0" fontId="5" fillId="0" borderId="0" xfId="46" applyFont="1" applyAlignment="1">
      <alignment horizontal="left" vertical="center"/>
    </xf>
    <xf numFmtId="0" fontId="30" fillId="0" borderId="0" xfId="0" applyFont="1" applyAlignment="1">
      <alignment horizontal="center" vertical="top"/>
    </xf>
    <xf numFmtId="0" fontId="30" fillId="0" borderId="11" xfId="0" applyFont="1" applyBorder="1" applyAlignment="1">
      <alignment horizontal="left" vertical="top"/>
    </xf>
    <xf numFmtId="0" fontId="30" fillId="0" borderId="9" xfId="0" applyFont="1" applyBorder="1" applyAlignment="1">
      <alignment horizontal="left" vertical="top"/>
    </xf>
    <xf numFmtId="0" fontId="30" fillId="0" borderId="211" xfId="0" applyFont="1" applyBorder="1" applyAlignment="1">
      <alignment horizontal="left" vertical="top"/>
    </xf>
    <xf numFmtId="0" fontId="30" fillId="0" borderId="0" xfId="0" applyFont="1" applyAlignment="1">
      <alignment horizontal="left" vertical="center"/>
    </xf>
    <xf numFmtId="0" fontId="30" fillId="0" borderId="4" xfId="0" applyFont="1" applyBorder="1" applyAlignment="1">
      <alignment horizontal="right" vertical="center"/>
    </xf>
    <xf numFmtId="0" fontId="30" fillId="0" borderId="1"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3" xfId="0" applyFont="1" applyBorder="1" applyAlignment="1">
      <alignment horizontal="left" vertical="center"/>
    </xf>
    <xf numFmtId="0" fontId="30" fillId="0" borderId="213" xfId="0" applyFont="1" applyBorder="1" applyAlignment="1">
      <alignment horizontal="right" vertical="center"/>
    </xf>
    <xf numFmtId="0" fontId="30" fillId="0" borderId="214" xfId="0" applyFont="1" applyBorder="1" applyAlignment="1">
      <alignment horizontal="left" vertical="center"/>
    </xf>
    <xf numFmtId="0" fontId="28" fillId="33" borderId="50" xfId="0" applyFont="1" applyFill="1" applyBorder="1" applyAlignment="1">
      <alignment horizontal="left" vertical="center" shrinkToFit="1"/>
    </xf>
    <xf numFmtId="0" fontId="4" fillId="34"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8" xfId="0" applyFont="1" applyBorder="1" applyAlignment="1">
      <alignment vertical="center" wrapText="1"/>
    </xf>
    <xf numFmtId="0" fontId="4" fillId="0" borderId="0" xfId="47" applyFont="1" applyAlignment="1">
      <alignment horizontal="left" vertical="center"/>
    </xf>
    <xf numFmtId="0" fontId="7" fillId="0" borderId="0" xfId="47" applyAlignment="1">
      <alignment horizontal="left" vertical="center"/>
    </xf>
    <xf numFmtId="0" fontId="4" fillId="0" borderId="0" xfId="47" applyFont="1" applyAlignment="1">
      <alignment horizontal="center" vertical="center"/>
    </xf>
    <xf numFmtId="0" fontId="4" fillId="33" borderId="0" xfId="47" applyFont="1" applyFill="1" applyAlignment="1">
      <alignment horizontal="left" vertical="center"/>
    </xf>
    <xf numFmtId="0" fontId="7" fillId="33" borderId="0" xfId="47" applyFill="1" applyAlignment="1">
      <alignment horizontal="left" vertical="center"/>
    </xf>
    <xf numFmtId="0" fontId="4" fillId="33" borderId="0" xfId="47" applyFont="1" applyFill="1" applyAlignment="1">
      <alignment horizontal="center" vertical="center"/>
    </xf>
    <xf numFmtId="0" fontId="4" fillId="33" borderId="0" xfId="47" applyFont="1" applyFill="1"/>
    <xf numFmtId="0" fontId="7" fillId="33" borderId="0" xfId="47" applyFill="1"/>
    <xf numFmtId="0" fontId="4" fillId="33" borderId="0" xfId="47" applyFont="1" applyFill="1" applyAlignment="1">
      <alignment vertical="center"/>
    </xf>
    <xf numFmtId="0" fontId="4" fillId="33" borderId="0" xfId="47" applyFont="1" applyFill="1" applyAlignment="1">
      <alignment horizontal="center"/>
    </xf>
    <xf numFmtId="0" fontId="7" fillId="33" borderId="15" xfId="47" applyFill="1" applyBorder="1" applyAlignment="1">
      <alignment horizontal="left" vertical="center"/>
    </xf>
    <xf numFmtId="0" fontId="4" fillId="33" borderId="5" xfId="47" applyFont="1" applyFill="1" applyBorder="1" applyAlignment="1">
      <alignment horizontal="left" vertical="center"/>
    </xf>
    <xf numFmtId="0" fontId="7" fillId="33" borderId="15" xfId="47" applyFill="1" applyBorder="1" applyAlignment="1">
      <alignment vertical="center"/>
    </xf>
    <xf numFmtId="0" fontId="4" fillId="33" borderId="16" xfId="47" applyFont="1" applyFill="1" applyBorder="1" applyAlignment="1">
      <alignment horizontal="left" vertical="center" wrapText="1"/>
    </xf>
    <xf numFmtId="0" fontId="4" fillId="33" borderId="15" xfId="47" applyFont="1" applyFill="1" applyBorder="1" applyAlignment="1">
      <alignment horizontal="left" vertical="center"/>
    </xf>
    <xf numFmtId="0" fontId="4" fillId="33" borderId="16" xfId="47" applyFont="1" applyFill="1" applyBorder="1" applyAlignment="1">
      <alignment horizontal="left" vertical="center"/>
    </xf>
    <xf numFmtId="0" fontId="4" fillId="33" borderId="28" xfId="47" applyFont="1" applyFill="1" applyBorder="1" applyAlignment="1">
      <alignment horizontal="left" vertical="center"/>
    </xf>
    <xf numFmtId="0" fontId="7" fillId="33" borderId="33" xfId="47" applyFill="1" applyBorder="1" applyAlignment="1">
      <alignment horizontal="left" vertical="center"/>
    </xf>
    <xf numFmtId="0" fontId="7" fillId="33" borderId="32" xfId="47" applyFill="1" applyBorder="1" applyAlignment="1">
      <alignment horizontal="left" vertical="center"/>
    </xf>
    <xf numFmtId="0" fontId="7" fillId="33" borderId="27" xfId="47" applyFill="1" applyBorder="1" applyAlignment="1">
      <alignment vertical="center"/>
    </xf>
    <xf numFmtId="0" fontId="4" fillId="33" borderId="17" xfId="47" applyFont="1" applyFill="1" applyBorder="1" applyAlignment="1">
      <alignment horizontal="left" vertical="center" wrapText="1"/>
    </xf>
    <xf numFmtId="0" fontId="4" fillId="33" borderId="27" xfId="47" applyFont="1" applyFill="1" applyBorder="1" applyAlignment="1">
      <alignment vertical="center" wrapText="1"/>
    </xf>
    <xf numFmtId="0" fontId="4" fillId="33" borderId="30" xfId="47" applyFont="1" applyFill="1" applyBorder="1" applyAlignment="1">
      <alignment vertical="center" wrapText="1"/>
    </xf>
    <xf numFmtId="0" fontId="4" fillId="33" borderId="27" xfId="47" applyFont="1" applyFill="1" applyBorder="1" applyAlignment="1">
      <alignment horizontal="center" vertical="center"/>
    </xf>
    <xf numFmtId="0" fontId="4" fillId="33" borderId="17" xfId="47" applyFont="1" applyFill="1" applyBorder="1" applyAlignment="1">
      <alignment vertical="center"/>
    </xf>
    <xf numFmtId="0" fontId="7" fillId="33" borderId="217" xfId="47" applyFill="1" applyBorder="1" applyAlignment="1">
      <alignment horizontal="left" vertical="center"/>
    </xf>
    <xf numFmtId="0" fontId="4" fillId="33" borderId="217" xfId="47" applyFont="1" applyFill="1" applyBorder="1" applyAlignment="1">
      <alignment vertical="center"/>
    </xf>
    <xf numFmtId="0" fontId="7" fillId="33" borderId="217" xfId="47" applyFill="1" applyBorder="1" applyAlignment="1">
      <alignment horizontal="center" vertical="center"/>
    </xf>
    <xf numFmtId="0" fontId="7" fillId="33" borderId="218" xfId="47" applyFill="1" applyBorder="1" applyAlignment="1">
      <alignment horizontal="center" vertical="center"/>
    </xf>
    <xf numFmtId="0" fontId="7" fillId="33" borderId="17" xfId="47" applyFill="1" applyBorder="1" applyAlignment="1">
      <alignment horizontal="center" vertical="center"/>
    </xf>
    <xf numFmtId="0" fontId="4" fillId="33" borderId="220" xfId="47" applyFont="1" applyFill="1" applyBorder="1" applyAlignment="1">
      <alignment vertical="center"/>
    </xf>
    <xf numFmtId="0" fontId="4" fillId="33" borderId="220" xfId="47" applyFont="1" applyFill="1" applyBorder="1" applyAlignment="1">
      <alignment horizontal="left" vertical="center"/>
    </xf>
    <xf numFmtId="0" fontId="7" fillId="33" borderId="220" xfId="47" applyFill="1" applyBorder="1" applyAlignment="1">
      <alignment horizontal="center" vertical="center"/>
    </xf>
    <xf numFmtId="0" fontId="4" fillId="33" borderId="220" xfId="47" applyFont="1" applyFill="1" applyBorder="1" applyAlignment="1">
      <alignment horizontal="left" vertical="center" wrapText="1"/>
    </xf>
    <xf numFmtId="0" fontId="7" fillId="33" borderId="221" xfId="47" applyFill="1" applyBorder="1" applyAlignment="1">
      <alignment horizontal="center" vertical="center"/>
    </xf>
    <xf numFmtId="0" fontId="7" fillId="33" borderId="1" xfId="47" applyFill="1" applyBorder="1" applyAlignment="1">
      <alignment vertical="center"/>
    </xf>
    <xf numFmtId="0" fontId="4" fillId="33" borderId="3" xfId="47" applyFont="1" applyFill="1" applyBorder="1" applyAlignment="1">
      <alignment horizontal="left" vertical="center" wrapText="1"/>
    </xf>
    <xf numFmtId="0" fontId="4" fillId="33" borderId="3" xfId="47" applyFont="1" applyFill="1" applyBorder="1" applyAlignment="1">
      <alignment horizontal="left" vertical="center"/>
    </xf>
    <xf numFmtId="0" fontId="4" fillId="33" borderId="1" xfId="47" applyFont="1" applyFill="1" applyBorder="1" applyAlignment="1">
      <alignment horizontal="center" vertical="center"/>
    </xf>
    <xf numFmtId="0" fontId="4" fillId="33" borderId="3" xfId="47" applyFont="1" applyFill="1" applyBorder="1" applyAlignment="1">
      <alignment vertical="center"/>
    </xf>
    <xf numFmtId="0" fontId="4" fillId="33" borderId="217" xfId="47" applyFont="1" applyFill="1" applyBorder="1" applyAlignment="1">
      <alignment horizontal="left" vertical="center"/>
    </xf>
    <xf numFmtId="0" fontId="4" fillId="33" borderId="15" xfId="47" applyFont="1" applyFill="1" applyBorder="1" applyAlignment="1">
      <alignment vertical="center" wrapText="1"/>
    </xf>
    <xf numFmtId="0" fontId="4" fillId="33" borderId="28" xfId="47" applyFont="1" applyFill="1" applyBorder="1" applyAlignment="1">
      <alignment vertical="center" wrapText="1"/>
    </xf>
    <xf numFmtId="0" fontId="4" fillId="33" borderId="15" xfId="47" applyFont="1" applyFill="1" applyBorder="1" applyAlignment="1">
      <alignment horizontal="center" vertical="center"/>
    </xf>
    <xf numFmtId="0" fontId="4" fillId="33" borderId="16" xfId="47" applyFont="1" applyFill="1" applyBorder="1" applyAlignment="1">
      <alignment vertical="center"/>
    </xf>
    <xf numFmtId="0" fontId="4" fillId="33" borderId="53" xfId="47" applyFont="1" applyFill="1" applyBorder="1" applyAlignment="1">
      <alignment horizontal="left" vertical="center" shrinkToFit="1"/>
    </xf>
    <xf numFmtId="0" fontId="7" fillId="33" borderId="222" xfId="47" applyFill="1" applyBorder="1" applyAlignment="1">
      <alignment horizontal="left" vertical="center"/>
    </xf>
    <xf numFmtId="0" fontId="7" fillId="33" borderId="223" xfId="47" applyFill="1" applyBorder="1" applyAlignment="1">
      <alignment horizontal="left" vertical="center"/>
    </xf>
    <xf numFmtId="0" fontId="4" fillId="33" borderId="223" xfId="47" applyFont="1" applyFill="1" applyBorder="1" applyAlignment="1">
      <alignment vertical="center"/>
    </xf>
    <xf numFmtId="0" fontId="7" fillId="33" borderId="223" xfId="47" applyFill="1" applyBorder="1" applyAlignment="1">
      <alignment horizontal="center" vertical="center"/>
    </xf>
    <xf numFmtId="0" fontId="4" fillId="33" borderId="223" xfId="47" applyFont="1" applyFill="1" applyBorder="1" applyAlignment="1">
      <alignment horizontal="left" vertical="center" wrapText="1"/>
    </xf>
    <xf numFmtId="0" fontId="7" fillId="33" borderId="223" xfId="47" applyFill="1" applyBorder="1" applyAlignment="1">
      <alignment vertical="center"/>
    </xf>
    <xf numFmtId="0" fontId="7" fillId="33" borderId="225" xfId="47" applyFill="1" applyBorder="1" applyAlignment="1">
      <alignment horizontal="center" vertical="center"/>
    </xf>
    <xf numFmtId="0" fontId="4" fillId="33" borderId="226" xfId="47" applyFont="1" applyFill="1" applyBorder="1" applyAlignment="1">
      <alignment vertical="center"/>
    </xf>
    <xf numFmtId="0" fontId="4" fillId="33" borderId="0" xfId="47" applyFont="1" applyFill="1" applyAlignment="1">
      <alignment horizontal="left" vertical="center" wrapText="1"/>
    </xf>
    <xf numFmtId="0" fontId="4" fillId="33" borderId="226" xfId="47" applyFont="1" applyFill="1" applyBorder="1" applyAlignment="1">
      <alignment vertical="center" wrapText="1"/>
    </xf>
    <xf numFmtId="0" fontId="4" fillId="33" borderId="227" xfId="47" applyFont="1" applyFill="1" applyBorder="1" applyAlignment="1">
      <alignment vertical="center"/>
    </xf>
    <xf numFmtId="0" fontId="4" fillId="33" borderId="228" xfId="47" applyFont="1" applyFill="1" applyBorder="1" applyAlignment="1">
      <alignment vertical="center"/>
    </xf>
    <xf numFmtId="0" fontId="4" fillId="33" borderId="226" xfId="47" applyFont="1" applyFill="1" applyBorder="1" applyAlignment="1">
      <alignment horizontal="center" vertical="center"/>
    </xf>
    <xf numFmtId="0" fontId="4" fillId="33" borderId="230" xfId="47" applyFont="1" applyFill="1" applyBorder="1" applyAlignment="1">
      <alignment horizontal="left" vertical="center" wrapText="1"/>
    </xf>
    <xf numFmtId="0" fontId="7" fillId="33" borderId="232" xfId="47" applyFill="1" applyBorder="1" applyAlignment="1">
      <alignment vertical="center"/>
    </xf>
    <xf numFmtId="0" fontId="4" fillId="33" borderId="229" xfId="47" applyFont="1" applyFill="1" applyBorder="1" applyAlignment="1">
      <alignment vertical="center" wrapText="1"/>
    </xf>
    <xf numFmtId="0" fontId="4" fillId="33" borderId="233" xfId="47" applyFont="1" applyFill="1" applyBorder="1" applyAlignment="1">
      <alignment vertical="center" wrapText="1"/>
    </xf>
    <xf numFmtId="0" fontId="4" fillId="33" borderId="229" xfId="47" applyFont="1" applyFill="1" applyBorder="1" applyAlignment="1">
      <alignment horizontal="center" vertical="center"/>
    </xf>
    <xf numFmtId="0" fontId="4" fillId="33" borderId="231" xfId="47" applyFont="1" applyFill="1" applyBorder="1" applyAlignment="1">
      <alignment vertical="center"/>
    </xf>
    <xf numFmtId="0" fontId="4" fillId="33" borderId="27" xfId="47" applyFont="1" applyFill="1" applyBorder="1" applyAlignment="1">
      <alignment horizontal="left" vertical="center"/>
    </xf>
    <xf numFmtId="0" fontId="4" fillId="33" borderId="30" xfId="47" applyFont="1" applyFill="1" applyBorder="1" applyAlignment="1">
      <alignment horizontal="left" vertical="center"/>
    </xf>
    <xf numFmtId="0" fontId="4" fillId="33" borderId="17" xfId="47" applyFont="1" applyFill="1" applyBorder="1" applyAlignment="1">
      <alignment horizontal="left" vertical="center"/>
    </xf>
    <xf numFmtId="0" fontId="4" fillId="33" borderId="1" xfId="47" applyFont="1" applyFill="1" applyBorder="1" applyAlignment="1">
      <alignment horizontal="left" vertical="center"/>
    </xf>
    <xf numFmtId="0" fontId="4" fillId="33" borderId="25" xfId="47" applyFont="1" applyFill="1" applyBorder="1" applyAlignment="1">
      <alignment vertical="center" wrapText="1"/>
    </xf>
    <xf numFmtId="0" fontId="4" fillId="33" borderId="32" xfId="47" applyFont="1" applyFill="1" applyBorder="1" applyAlignment="1">
      <alignment vertical="center"/>
    </xf>
    <xf numFmtId="0" fontId="7" fillId="33" borderId="32" xfId="47" applyFill="1" applyBorder="1" applyAlignment="1">
      <alignment horizontal="center" vertical="center"/>
    </xf>
    <xf numFmtId="0" fontId="7" fillId="33" borderId="31" xfId="47" applyFill="1" applyBorder="1" applyAlignment="1">
      <alignment horizontal="center" vertical="center"/>
    </xf>
    <xf numFmtId="0" fontId="4" fillId="33" borderId="27" xfId="47" applyFont="1" applyFill="1" applyBorder="1" applyAlignment="1">
      <alignment vertical="center"/>
    </xf>
    <xf numFmtId="0" fontId="4" fillId="33" borderId="30" xfId="47" applyFont="1" applyFill="1" applyBorder="1" applyAlignment="1">
      <alignment vertical="center"/>
    </xf>
    <xf numFmtId="0" fontId="4" fillId="33" borderId="5" xfId="47" applyFont="1" applyFill="1" applyBorder="1" applyAlignment="1">
      <alignment vertical="center"/>
    </xf>
    <xf numFmtId="0" fontId="7" fillId="33" borderId="5" xfId="47" applyFill="1" applyBorder="1" applyAlignment="1">
      <alignment horizontal="center" vertical="center"/>
    </xf>
    <xf numFmtId="0" fontId="7" fillId="33" borderId="16" xfId="47" applyFill="1" applyBorder="1" applyAlignment="1">
      <alignment horizontal="center" vertical="center"/>
    </xf>
    <xf numFmtId="0" fontId="4" fillId="33" borderId="25" xfId="47" applyFont="1" applyFill="1" applyBorder="1" applyAlignment="1">
      <alignment horizontal="left" vertical="center"/>
    </xf>
    <xf numFmtId="0" fontId="4" fillId="33" borderId="16" xfId="47" applyFont="1" applyFill="1" applyBorder="1" applyAlignment="1">
      <alignment horizontal="center" vertical="center"/>
    </xf>
    <xf numFmtId="0" fontId="4" fillId="33" borderId="1" xfId="47" applyFont="1" applyFill="1" applyBorder="1" applyAlignment="1">
      <alignment vertical="center"/>
    </xf>
    <xf numFmtId="0" fontId="4" fillId="33" borderId="4" xfId="47" applyFont="1" applyFill="1" applyBorder="1" applyAlignment="1">
      <alignment vertical="center"/>
    </xf>
    <xf numFmtId="0" fontId="7" fillId="33" borderId="4" xfId="47" applyFill="1" applyBorder="1" applyAlignment="1">
      <alignment horizontal="center" vertical="center"/>
    </xf>
    <xf numFmtId="0" fontId="7" fillId="33" borderId="3" xfId="47" applyFill="1" applyBorder="1" applyAlignment="1">
      <alignment horizontal="center" vertical="center"/>
    </xf>
    <xf numFmtId="0" fontId="7" fillId="33" borderId="1" xfId="47" applyFill="1" applyBorder="1" applyAlignment="1">
      <alignment horizontal="left" vertical="center"/>
    </xf>
    <xf numFmtId="0" fontId="4" fillId="33" borderId="3" xfId="47" applyFont="1" applyFill="1" applyBorder="1" applyAlignment="1">
      <alignment horizontal="center" vertical="center"/>
    </xf>
    <xf numFmtId="0" fontId="4" fillId="33" borderId="8" xfId="47" applyFont="1" applyFill="1" applyBorder="1" applyAlignment="1">
      <alignment horizontal="center" vertical="center"/>
    </xf>
    <xf numFmtId="0" fontId="4" fillId="33" borderId="9" xfId="47" applyFont="1" applyFill="1" applyBorder="1" applyAlignment="1">
      <alignment horizontal="center" vertical="center"/>
    </xf>
    <xf numFmtId="0" fontId="4" fillId="33" borderId="29" xfId="47" applyFont="1" applyFill="1" applyBorder="1" applyAlignment="1">
      <alignment horizontal="center" vertical="center"/>
    </xf>
    <xf numFmtId="0" fontId="4" fillId="33" borderId="27" xfId="47" applyFont="1" applyFill="1" applyBorder="1" applyAlignment="1">
      <alignment vertical="top"/>
    </xf>
    <xf numFmtId="0" fontId="4" fillId="33" borderId="0" xfId="47" applyFont="1" applyFill="1" applyAlignment="1">
      <alignment vertical="top"/>
    </xf>
    <xf numFmtId="0" fontId="4" fillId="33" borderId="17" xfId="47" applyFont="1" applyFill="1" applyBorder="1" applyAlignment="1">
      <alignment vertical="top"/>
    </xf>
    <xf numFmtId="0" fontId="7" fillId="33" borderId="0" xfId="47" applyFill="1" applyAlignment="1">
      <alignment horizontal="center" vertical="center"/>
    </xf>
    <xf numFmtId="0" fontId="59" fillId="33" borderId="32" xfId="47" applyFont="1" applyFill="1" applyBorder="1" applyAlignment="1">
      <alignment vertical="center"/>
    </xf>
    <xf numFmtId="0" fontId="8" fillId="33" borderId="32" xfId="47" applyFont="1" applyFill="1" applyBorder="1" applyAlignment="1">
      <alignment vertical="center"/>
    </xf>
    <xf numFmtId="0" fontId="10" fillId="33" borderId="32" xfId="47" applyFont="1" applyFill="1" applyBorder="1" applyAlignment="1">
      <alignment horizontal="center" vertical="center"/>
    </xf>
    <xf numFmtId="0" fontId="4" fillId="33" borderId="216" xfId="47" applyFont="1" applyFill="1" applyBorder="1" applyAlignment="1">
      <alignment horizontal="left" vertical="center"/>
    </xf>
    <xf numFmtId="0" fontId="4" fillId="33" borderId="215" xfId="47" applyFont="1" applyFill="1" applyBorder="1" applyAlignment="1">
      <alignment vertical="center"/>
    </xf>
    <xf numFmtId="0" fontId="7" fillId="33" borderId="33" xfId="47" applyFill="1" applyBorder="1" applyAlignment="1">
      <alignment vertical="center"/>
    </xf>
    <xf numFmtId="0" fontId="7" fillId="33" borderId="32" xfId="47" applyFill="1" applyBorder="1" applyAlignment="1">
      <alignment vertical="center"/>
    </xf>
    <xf numFmtId="0" fontId="4" fillId="33" borderId="1" xfId="47" applyFont="1" applyFill="1" applyBorder="1" applyAlignment="1">
      <alignment vertical="top"/>
    </xf>
    <xf numFmtId="0" fontId="4" fillId="33" borderId="219" xfId="47" applyFont="1" applyFill="1" applyBorder="1" applyAlignment="1">
      <alignment horizontal="left" vertical="center"/>
    </xf>
    <xf numFmtId="0" fontId="4" fillId="33" borderId="52" xfId="47" applyFont="1" applyFill="1" applyBorder="1" applyAlignment="1">
      <alignment horizontal="left" vertical="center" shrinkToFit="1"/>
    </xf>
    <xf numFmtId="0" fontId="4" fillId="33" borderId="1" xfId="47" applyFont="1" applyFill="1" applyBorder="1" applyAlignment="1">
      <alignment vertical="center" wrapText="1"/>
    </xf>
    <xf numFmtId="0" fontId="4" fillId="33" borderId="224" xfId="47" applyFont="1" applyFill="1" applyBorder="1" applyAlignment="1">
      <alignment vertical="center"/>
    </xf>
    <xf numFmtId="0" fontId="4" fillId="33" borderId="225" xfId="47" applyFont="1" applyFill="1" applyBorder="1" applyAlignment="1">
      <alignment vertical="center"/>
    </xf>
    <xf numFmtId="0" fontId="4" fillId="33" borderId="234" xfId="47" applyFont="1" applyFill="1" applyBorder="1" applyAlignment="1">
      <alignment vertical="center"/>
    </xf>
    <xf numFmtId="0" fontId="4" fillId="33" borderId="4" xfId="47" applyFont="1" applyFill="1" applyBorder="1" applyAlignment="1">
      <alignment horizontal="left" vertical="center"/>
    </xf>
    <xf numFmtId="0" fontId="4" fillId="33" borderId="5" xfId="47" applyFont="1" applyFill="1" applyBorder="1" applyAlignment="1">
      <alignment vertical="center" wrapText="1"/>
    </xf>
    <xf numFmtId="0" fontId="4" fillId="33" borderId="4" xfId="47" applyFont="1" applyFill="1" applyBorder="1" applyAlignment="1">
      <alignment vertical="center" wrapText="1"/>
    </xf>
    <xf numFmtId="0" fontId="29" fillId="33" borderId="0" xfId="47" applyFont="1" applyFill="1" applyAlignment="1">
      <alignment horizontal="left" vertical="center"/>
    </xf>
    <xf numFmtId="0" fontId="4" fillId="0" borderId="4" xfId="47" applyFont="1" applyBorder="1" applyAlignment="1">
      <alignment horizontal="left" vertical="center"/>
    </xf>
    <xf numFmtId="0" fontId="4" fillId="0" borderId="5" xfId="47" applyFont="1" applyBorder="1" applyAlignment="1">
      <alignment horizontal="left" vertical="center"/>
    </xf>
    <xf numFmtId="0" fontId="9" fillId="33" borderId="0" xfId="47" applyFont="1" applyFill="1" applyAlignment="1">
      <alignment horizontal="left" vertical="center"/>
    </xf>
    <xf numFmtId="0" fontId="4" fillId="0" borderId="0" xfId="47" applyFont="1" applyAlignment="1">
      <alignment vertical="top"/>
    </xf>
    <xf numFmtId="0" fontId="10" fillId="33" borderId="0" xfId="47" applyFont="1" applyFill="1" applyAlignment="1">
      <alignment horizontal="left" vertical="center"/>
    </xf>
    <xf numFmtId="0" fontId="10" fillId="0" borderId="0" xfId="47" applyFont="1" applyAlignment="1">
      <alignment horizontal="left" vertical="center"/>
    </xf>
    <xf numFmtId="0" fontId="10" fillId="33" borderId="0" xfId="47" applyFont="1" applyFill="1" applyAlignment="1">
      <alignment horizontal="center" vertical="center"/>
    </xf>
    <xf numFmtId="0" fontId="8" fillId="33" borderId="0" xfId="47" applyFont="1" applyFill="1" applyAlignment="1">
      <alignment horizontal="left" vertical="center"/>
    </xf>
    <xf numFmtId="0" fontId="54" fillId="0" borderId="46" xfId="44" applyFill="1" applyBorder="1" applyAlignment="1">
      <alignment horizontal="left" vertical="center"/>
    </xf>
    <xf numFmtId="0" fontId="54" fillId="0" borderId="50" xfId="44" applyFill="1" applyBorder="1" applyAlignment="1">
      <alignment vertical="center"/>
    </xf>
    <xf numFmtId="0" fontId="54" fillId="0" borderId="47" xfId="44" applyFill="1" applyBorder="1" applyAlignment="1">
      <alignment vertical="center"/>
    </xf>
    <xf numFmtId="0" fontId="54" fillId="0" borderId="49" xfId="44" applyFill="1" applyBorder="1" applyAlignment="1">
      <alignment vertical="center" wrapText="1"/>
    </xf>
    <xf numFmtId="0" fontId="4" fillId="0" borderId="7" xfId="0" applyFont="1" applyBorder="1" applyAlignment="1">
      <alignment vertical="center"/>
    </xf>
    <xf numFmtId="0" fontId="4" fillId="0" borderId="17" xfId="0" applyFont="1" applyBorder="1" applyAlignment="1">
      <alignment horizontal="left" vertical="center"/>
    </xf>
    <xf numFmtId="49" fontId="4" fillId="0" borderId="0" xfId="0" applyNumberFormat="1"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30" xfId="0" applyFont="1" applyBorder="1" applyAlignment="1">
      <alignment horizontal="left" vertical="center"/>
    </xf>
    <xf numFmtId="0" fontId="60" fillId="0" borderId="0" xfId="0" applyFont="1" applyAlignment="1">
      <alignment horizontal="left" vertical="center"/>
    </xf>
    <xf numFmtId="0" fontId="5" fillId="0" borderId="17" xfId="0" applyFont="1" applyBorder="1" applyAlignment="1">
      <alignment horizontal="center" vertical="center"/>
    </xf>
    <xf numFmtId="0" fontId="4" fillId="0" borderId="16" xfId="0" applyFont="1" applyBorder="1" applyAlignment="1">
      <alignment horizontal="left" vertical="center"/>
    </xf>
    <xf numFmtId="49" fontId="4" fillId="0" borderId="5" xfId="0" applyNumberFormat="1"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wrapText="1"/>
    </xf>
    <xf numFmtId="0" fontId="5" fillId="0" borderId="0" xfId="0" applyFont="1" applyAlignment="1">
      <alignment horizontal="center" vertical="center"/>
    </xf>
    <xf numFmtId="0" fontId="4" fillId="0" borderId="27" xfId="0" applyFont="1" applyBorder="1" applyAlignment="1">
      <alignment vertical="center"/>
    </xf>
    <xf numFmtId="0" fontId="5" fillId="0" borderId="0" xfId="0" applyFont="1" applyAlignment="1">
      <alignment vertical="center"/>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xf>
    <xf numFmtId="0" fontId="61" fillId="0" borderId="0" xfId="0" applyFont="1"/>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62" fillId="0" borderId="7" xfId="0" applyFont="1" applyBorder="1" applyAlignment="1">
      <alignment vertical="center"/>
    </xf>
    <xf numFmtId="0" fontId="62" fillId="0" borderId="8" xfId="0" applyFont="1" applyBorder="1" applyAlignment="1">
      <alignment vertical="center"/>
    </xf>
    <xf numFmtId="0" fontId="4" fillId="0" borderId="3" xfId="47" applyFont="1" applyBorder="1" applyAlignment="1">
      <alignment horizontal="center" vertical="center"/>
    </xf>
    <xf numFmtId="0" fontId="4" fillId="0" borderId="4" xfId="47" applyFont="1" applyBorder="1" applyAlignment="1">
      <alignment horizontal="center" vertical="center"/>
    </xf>
    <xf numFmtId="0" fontId="62" fillId="0" borderId="4" xfId="0" applyFont="1" applyBorder="1" applyAlignment="1">
      <alignment vertical="center"/>
    </xf>
    <xf numFmtId="0" fontId="62" fillId="0" borderId="1" xfId="0" applyFont="1" applyBorder="1" applyAlignment="1">
      <alignment vertical="center"/>
    </xf>
    <xf numFmtId="0" fontId="4" fillId="0" borderId="16" xfId="47" applyFont="1" applyBorder="1" applyAlignment="1">
      <alignment horizontal="center" vertical="center"/>
    </xf>
    <xf numFmtId="0" fontId="4" fillId="0" borderId="5" xfId="0" applyFont="1" applyBorder="1" applyAlignment="1">
      <alignment vertical="center"/>
    </xf>
    <xf numFmtId="0" fontId="62" fillId="0" borderId="5" xfId="0" applyFont="1" applyBorder="1" applyAlignment="1">
      <alignment vertical="center"/>
    </xf>
    <xf numFmtId="0" fontId="62" fillId="0" borderId="5" xfId="0" applyFont="1" applyBorder="1" applyAlignment="1">
      <alignment horizontal="left" vertical="center"/>
    </xf>
    <xf numFmtId="0" fontId="62" fillId="0" borderId="15" xfId="0" applyFont="1" applyBorder="1" applyAlignment="1">
      <alignment horizontal="left" vertical="center"/>
    </xf>
    <xf numFmtId="0" fontId="63" fillId="0" borderId="4"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5" xfId="47"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horizontal="center" vertical="center" wrapText="1"/>
    </xf>
    <xf numFmtId="0" fontId="63" fillId="0" borderId="0" xfId="0" applyFont="1" applyAlignment="1">
      <alignment horizontal="center" vertical="center"/>
    </xf>
    <xf numFmtId="0" fontId="60" fillId="0" borderId="27" xfId="0" applyFont="1" applyBorder="1" applyAlignment="1">
      <alignment vertical="center" shrinkToFit="1"/>
    </xf>
    <xf numFmtId="0" fontId="4" fillId="0" borderId="28" xfId="0" applyFont="1" applyBorder="1" applyAlignment="1">
      <alignment horizontal="center" vertical="center"/>
    </xf>
    <xf numFmtId="0" fontId="62" fillId="0" borderId="16" xfId="0" applyFont="1" applyBorder="1" applyAlignment="1">
      <alignment horizontal="left"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60" fillId="0" borderId="0" xfId="0" applyFont="1" applyAlignment="1">
      <alignment vertical="center"/>
    </xf>
    <xf numFmtId="0" fontId="4" fillId="0" borderId="0" xfId="0" applyFont="1" applyAlignment="1">
      <alignment vertical="center" wrapText="1"/>
    </xf>
    <xf numFmtId="0" fontId="61" fillId="0" borderId="0" xfId="0" applyFont="1" applyAlignment="1">
      <alignment vertical="top"/>
    </xf>
    <xf numFmtId="0" fontId="62" fillId="0" borderId="0" xfId="0" applyFont="1" applyAlignment="1">
      <alignment horizontal="left"/>
    </xf>
    <xf numFmtId="0" fontId="62" fillId="0" borderId="0" xfId="0" applyFont="1" applyAlignment="1">
      <alignment horizontal="justify"/>
    </xf>
    <xf numFmtId="0" fontId="62" fillId="0" borderId="0" xfId="0" applyFont="1" applyAlignment="1">
      <alignment vertical="top"/>
    </xf>
    <xf numFmtId="0" fontId="64" fillId="0" borderId="0" xfId="0" applyFont="1" applyAlignment="1">
      <alignment vertical="center"/>
    </xf>
    <xf numFmtId="0" fontId="62" fillId="0" borderId="25" xfId="0" applyFont="1" applyBorder="1" applyAlignment="1">
      <alignment horizontal="center" vertical="center" wrapText="1"/>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238" xfId="0" applyFont="1" applyBorder="1" applyAlignment="1">
      <alignment horizontal="center" vertical="center"/>
    </xf>
    <xf numFmtId="0" fontId="62" fillId="0" borderId="23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2" xfId="0" applyFont="1" applyBorder="1" applyAlignment="1">
      <alignment horizontal="center" vertical="center"/>
    </xf>
    <xf numFmtId="0" fontId="62" fillId="0" borderId="240" xfId="0" applyFont="1" applyBorder="1" applyAlignment="1">
      <alignment horizontal="center" vertical="center" wrapText="1"/>
    </xf>
    <xf numFmtId="0" fontId="0" fillId="0" borderId="30" xfId="0" applyBorder="1" applyAlignment="1">
      <alignment horizontal="center" vertical="center" wrapText="1"/>
    </xf>
    <xf numFmtId="0" fontId="62" fillId="0" borderId="28" xfId="0" applyFont="1" applyBorder="1" applyAlignment="1">
      <alignment horizontal="center" vertical="center" wrapText="1"/>
    </xf>
    <xf numFmtId="0" fontId="62" fillId="0" borderId="2" xfId="0" applyFont="1" applyBorder="1" applyAlignment="1">
      <alignment horizontal="justify" vertical="center"/>
    </xf>
    <xf numFmtId="0" fontId="62" fillId="0" borderId="6" xfId="0" applyFont="1" applyBorder="1" applyAlignment="1">
      <alignment horizontal="justify" vertical="center"/>
    </xf>
    <xf numFmtId="0" fontId="62" fillId="0" borderId="241" xfId="0" applyFont="1" applyBorder="1" applyAlignment="1">
      <alignment horizontal="center" vertical="center" wrapText="1"/>
    </xf>
    <xf numFmtId="0" fontId="0" fillId="0" borderId="28" xfId="0" applyBorder="1" applyAlignment="1">
      <alignment horizontal="center" vertical="center" wrapText="1"/>
    </xf>
    <xf numFmtId="0" fontId="62" fillId="0" borderId="2" xfId="0" applyFont="1" applyBorder="1" applyAlignment="1">
      <alignment horizontal="center" vertical="center" wrapText="1"/>
    </xf>
    <xf numFmtId="0" fontId="62" fillId="0" borderId="2" xfId="0" applyFont="1" applyBorder="1" applyAlignment="1">
      <alignment horizontal="justify" vertical="center" wrapText="1"/>
    </xf>
    <xf numFmtId="0" fontId="62" fillId="0" borderId="6" xfId="0" applyFont="1" applyBorder="1" applyAlignment="1">
      <alignment horizontal="justify" vertical="center" wrapText="1"/>
    </xf>
    <xf numFmtId="0" fontId="62" fillId="0" borderId="242" xfId="0" applyFont="1" applyBorder="1" applyAlignment="1">
      <alignment horizontal="justify" vertical="top" wrapText="1"/>
    </xf>
    <xf numFmtId="0" fontId="62" fillId="0" borderId="2" xfId="0" applyFont="1" applyBorder="1" applyAlignment="1">
      <alignment horizontal="justify" vertical="top" wrapText="1"/>
    </xf>
    <xf numFmtId="0" fontId="62" fillId="0" borderId="6" xfId="0" applyFont="1" applyBorder="1" applyAlignment="1">
      <alignment horizontal="center" vertical="center" wrapText="1"/>
    </xf>
    <xf numFmtId="0" fontId="62" fillId="0" borderId="25" xfId="0" applyFont="1" applyBorder="1" applyAlignment="1">
      <alignment horizontal="justify" vertical="top" wrapText="1"/>
    </xf>
    <xf numFmtId="0" fontId="62" fillId="0" borderId="26" xfId="0" applyFont="1" applyBorder="1" applyAlignment="1">
      <alignment horizontal="center" vertical="center" wrapText="1"/>
    </xf>
    <xf numFmtId="0" fontId="62" fillId="0" borderId="26" xfId="0" applyFont="1" applyBorder="1" applyAlignment="1">
      <alignment horizontal="center" vertical="center" wrapText="1" shrinkToFit="1"/>
    </xf>
    <xf numFmtId="0" fontId="62" fillId="0" borderId="26" xfId="0" applyFont="1" applyBorder="1" applyAlignment="1">
      <alignment horizontal="center" vertical="center" shrinkToFit="1"/>
    </xf>
    <xf numFmtId="180" fontId="5" fillId="0" borderId="2" xfId="0" applyNumberFormat="1" applyFont="1" applyBorder="1" applyAlignment="1">
      <alignment horizontal="center" vertical="center" wrapText="1"/>
    </xf>
    <xf numFmtId="0" fontId="4" fillId="0" borderId="27" xfId="0" applyFont="1" applyBorder="1"/>
    <xf numFmtId="0" fontId="62" fillId="0" borderId="3" xfId="0" applyFont="1" applyBorder="1" applyAlignment="1">
      <alignment horizontal="justify" vertical="top" wrapText="1"/>
    </xf>
    <xf numFmtId="0" fontId="62" fillId="0" borderId="4" xfId="0" applyFont="1" applyBorder="1" applyAlignment="1">
      <alignment horizontal="justify" vertical="top" wrapText="1"/>
    </xf>
    <xf numFmtId="0" fontId="62" fillId="0" borderId="17" xfId="0" applyFont="1" applyBorder="1" applyAlignment="1">
      <alignment horizontal="left"/>
    </xf>
    <xf numFmtId="0" fontId="62" fillId="0" borderId="0" xfId="0" applyFont="1"/>
    <xf numFmtId="0" fontId="62" fillId="0" borderId="27" xfId="0" applyFont="1" applyBorder="1" applyAlignment="1">
      <alignment horizontal="justify" vertical="top" wrapText="1"/>
    </xf>
    <xf numFmtId="0" fontId="62" fillId="0" borderId="0" xfId="0" applyFont="1" applyAlignment="1">
      <alignment horizontal="justify" vertical="top" wrapText="1"/>
    </xf>
    <xf numFmtId="0" fontId="62" fillId="0" borderId="16" xfId="0" applyFont="1" applyBorder="1" applyAlignment="1">
      <alignment horizontal="left"/>
    </xf>
    <xf numFmtId="0" fontId="65" fillId="0" borderId="0" xfId="0" applyFont="1" applyAlignment="1">
      <alignment horizontal="left" vertical="center"/>
    </xf>
    <xf numFmtId="0" fontId="4" fillId="0" borderId="223" xfId="0" applyFont="1" applyBorder="1"/>
    <xf numFmtId="0" fontId="66" fillId="33" borderId="0" xfId="48" applyFill="1">
      <alignment vertical="center"/>
    </xf>
    <xf numFmtId="0" fontId="66" fillId="33" borderId="0" xfId="48" applyFill="1" applyAlignment="1">
      <alignment horizontal="right" vertical="center"/>
    </xf>
    <xf numFmtId="0" fontId="66" fillId="35" borderId="0" xfId="48" applyFill="1" applyAlignment="1">
      <alignment horizontal="center" vertical="center"/>
    </xf>
    <xf numFmtId="0" fontId="66" fillId="33" borderId="0" xfId="48" applyFill="1" applyAlignment="1">
      <alignment horizontal="center" vertical="center"/>
    </xf>
    <xf numFmtId="0" fontId="68" fillId="33" borderId="0" xfId="48" applyFont="1" applyFill="1" applyAlignment="1">
      <alignment horizontal="center" vertical="center"/>
    </xf>
    <xf numFmtId="0" fontId="66" fillId="33" borderId="0" xfId="48" applyFill="1" applyAlignment="1">
      <alignment horizontal="center" vertical="center" shrinkToFit="1"/>
    </xf>
    <xf numFmtId="0" fontId="66" fillId="33" borderId="27" xfId="48" applyFill="1" applyBorder="1" applyAlignment="1">
      <alignment horizontal="center" vertical="center"/>
    </xf>
    <xf numFmtId="0" fontId="66" fillId="35" borderId="2" xfId="48" applyFill="1" applyBorder="1" applyAlignment="1">
      <alignment horizontal="center" vertical="center"/>
    </xf>
    <xf numFmtId="0" fontId="69" fillId="33" borderId="0" xfId="48" applyFont="1" applyFill="1">
      <alignment vertical="center"/>
    </xf>
    <xf numFmtId="0" fontId="66" fillId="33" borderId="2" xfId="48" applyFill="1" applyBorder="1">
      <alignment vertical="center"/>
    </xf>
    <xf numFmtId="182" fontId="66" fillId="0" borderId="30" xfId="48" applyNumberFormat="1" applyBorder="1" applyAlignment="1">
      <alignment horizontal="center" vertical="center"/>
    </xf>
    <xf numFmtId="0" fontId="72" fillId="33" borderId="46" xfId="48" applyFont="1" applyFill="1" applyBorder="1" applyAlignment="1">
      <alignment vertical="center" wrapText="1"/>
    </xf>
    <xf numFmtId="38" fontId="71" fillId="35" borderId="46" xfId="49" applyFont="1" applyFill="1" applyBorder="1">
      <alignment vertical="center"/>
    </xf>
    <xf numFmtId="0" fontId="66" fillId="33" borderId="46" xfId="48" applyFill="1" applyBorder="1">
      <alignment vertical="center"/>
    </xf>
    <xf numFmtId="0" fontId="66" fillId="0" borderId="2" xfId="48" applyBorder="1">
      <alignment vertical="center"/>
    </xf>
    <xf numFmtId="0" fontId="66" fillId="0" borderId="2" xfId="48" applyBorder="1" applyAlignment="1">
      <alignment horizontal="center" vertical="center"/>
    </xf>
    <xf numFmtId="0" fontId="66" fillId="33" borderId="28" xfId="48" applyFill="1" applyBorder="1" applyAlignment="1">
      <alignment horizontal="center" vertical="center"/>
    </xf>
    <xf numFmtId="0" fontId="72" fillId="33" borderId="48" xfId="48" applyFont="1" applyFill="1" applyBorder="1" applyAlignment="1">
      <alignment vertical="center" wrapText="1"/>
    </xf>
    <xf numFmtId="38" fontId="71" fillId="35" borderId="48" xfId="49" applyFont="1" applyFill="1" applyBorder="1">
      <alignment vertical="center"/>
    </xf>
    <xf numFmtId="0" fontId="66" fillId="33" borderId="48" xfId="48" applyFill="1" applyBorder="1">
      <alignment vertical="center"/>
    </xf>
    <xf numFmtId="182" fontId="66" fillId="33" borderId="30" xfId="48" applyNumberFormat="1" applyFill="1" applyBorder="1" applyAlignment="1">
      <alignment horizontal="center" vertical="center"/>
    </xf>
    <xf numFmtId="0" fontId="72" fillId="33" borderId="50" xfId="48" applyFont="1" applyFill="1" applyBorder="1" applyAlignment="1">
      <alignment vertical="center" wrapText="1"/>
    </xf>
    <xf numFmtId="38" fontId="71" fillId="35" borderId="50" xfId="49" applyFont="1" applyFill="1" applyBorder="1">
      <alignment vertical="center"/>
    </xf>
    <xf numFmtId="0" fontId="66" fillId="33" borderId="50" xfId="48" applyFill="1" applyBorder="1">
      <alignment vertical="center"/>
    </xf>
    <xf numFmtId="0" fontId="66" fillId="33" borderId="4" xfId="48" applyFill="1" applyBorder="1" applyAlignment="1">
      <alignment horizontal="center" vertical="center"/>
    </xf>
    <xf numFmtId="183" fontId="7" fillId="33" borderId="4" xfId="49" applyNumberFormat="1" applyFont="1" applyFill="1" applyBorder="1" applyAlignment="1">
      <alignment horizontal="center" vertical="center"/>
    </xf>
    <xf numFmtId="0" fontId="66" fillId="33" borderId="4" xfId="48" applyFill="1" applyBorder="1" applyAlignment="1">
      <alignment vertical="center" wrapText="1"/>
    </xf>
    <xf numFmtId="38" fontId="7" fillId="33" borderId="4" xfId="49" applyFont="1" applyFill="1" applyBorder="1">
      <alignment vertical="center"/>
    </xf>
    <xf numFmtId="0" fontId="66" fillId="33" borderId="4" xfId="48" applyFill="1" applyBorder="1">
      <alignment vertical="center"/>
    </xf>
    <xf numFmtId="38" fontId="7" fillId="33" borderId="5" xfId="49" applyFont="1" applyFill="1" applyBorder="1">
      <alignment vertical="center"/>
    </xf>
    <xf numFmtId="0" fontId="66" fillId="33" borderId="5" xfId="48" applyFill="1" applyBorder="1">
      <alignment vertical="center"/>
    </xf>
    <xf numFmtId="176" fontId="66" fillId="33" borderId="7" xfId="48" applyNumberFormat="1" applyFill="1" applyBorder="1" applyAlignment="1">
      <alignment horizontal="center" vertical="center"/>
    </xf>
    <xf numFmtId="0" fontId="66" fillId="33" borderId="17" xfId="48" applyFill="1" applyBorder="1">
      <alignment vertical="center"/>
    </xf>
    <xf numFmtId="179" fontId="71" fillId="33" borderId="0" xfId="50" applyNumberFormat="1" applyFont="1" applyFill="1" applyBorder="1" applyAlignment="1">
      <alignment horizontal="center" vertical="center"/>
    </xf>
    <xf numFmtId="0" fontId="73" fillId="33" borderId="46" xfId="48" applyFont="1" applyFill="1" applyBorder="1" applyAlignment="1">
      <alignment vertical="center" wrapText="1"/>
    </xf>
    <xf numFmtId="0" fontId="66" fillId="35" borderId="28" xfId="48" applyFill="1" applyBorder="1" applyAlignment="1">
      <alignment horizontal="center" vertical="center"/>
    </xf>
    <xf numFmtId="0" fontId="73" fillId="33" borderId="48" xfId="48" applyFont="1" applyFill="1" applyBorder="1" applyAlignment="1">
      <alignment vertical="center" wrapText="1"/>
    </xf>
    <xf numFmtId="182" fontId="66" fillId="35" borderId="30" xfId="48" applyNumberFormat="1" applyFill="1" applyBorder="1" applyAlignment="1">
      <alignment horizontal="center" vertical="center"/>
    </xf>
    <xf numFmtId="0" fontId="73" fillId="33" borderId="50" xfId="48" applyFont="1" applyFill="1" applyBorder="1" applyAlignment="1">
      <alignment vertical="center" wrapText="1"/>
    </xf>
    <xf numFmtId="0" fontId="66" fillId="33" borderId="0" xfId="48" applyFill="1" applyAlignment="1">
      <alignment horizontal="left" vertical="center"/>
    </xf>
    <xf numFmtId="0" fontId="66" fillId="33" borderId="16" xfId="48" applyFill="1" applyBorder="1">
      <alignment vertical="center"/>
    </xf>
    <xf numFmtId="0" fontId="54" fillId="0" borderId="25" xfId="44" applyFill="1" applyBorder="1" applyAlignment="1">
      <alignment horizontal="left" vertical="center"/>
    </xf>
    <xf numFmtId="0" fontId="4" fillId="0" borderId="50" xfId="0" applyFont="1" applyBorder="1" applyAlignment="1">
      <alignment horizontal="left" vertical="center"/>
    </xf>
    <xf numFmtId="0" fontId="4" fillId="0" borderId="50" xfId="0" applyFont="1" applyBorder="1" applyAlignment="1">
      <alignment vertical="center" wrapText="1"/>
    </xf>
    <xf numFmtId="0" fontId="54" fillId="0" borderId="30" xfId="44" applyFill="1" applyBorder="1" applyAlignment="1">
      <alignment vertical="center" wrapText="1"/>
    </xf>
    <xf numFmtId="0" fontId="54" fillId="0" borderId="49" xfId="44" applyBorder="1" applyAlignment="1">
      <alignment horizontal="left" vertical="center"/>
    </xf>
    <xf numFmtId="0" fontId="54" fillId="0" borderId="47" xfId="44" applyBorder="1" applyAlignment="1">
      <alignment horizontal="left" vertical="center"/>
    </xf>
    <xf numFmtId="0" fontId="4" fillId="0" borderId="6" xfId="0" applyFont="1" applyBorder="1" applyAlignment="1">
      <alignment horizontal="left"/>
    </xf>
    <xf numFmtId="0" fontId="4" fillId="0" borderId="4" xfId="0" applyFont="1" applyBorder="1" applyAlignment="1">
      <alignment vertical="center" wrapText="1"/>
    </xf>
    <xf numFmtId="0" fontId="4" fillId="0" borderId="8" xfId="0" applyFont="1" applyBorder="1" applyAlignment="1">
      <alignment horizontal="left"/>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246" xfId="0" applyFont="1" applyBorder="1" applyAlignment="1">
      <alignment horizontal="justify" wrapText="1"/>
    </xf>
    <xf numFmtId="0" fontId="4" fillId="0" borderId="246"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Alignment="1">
      <alignment horizontal="justify"/>
    </xf>
    <xf numFmtId="0" fontId="4" fillId="0" borderId="247" xfId="0" applyFont="1" applyBorder="1" applyAlignment="1">
      <alignment horizontal="center" vertical="center" textRotation="255"/>
    </xf>
    <xf numFmtId="0" fontId="4" fillId="0" borderId="248" xfId="0" applyFont="1" applyBorder="1" applyAlignment="1">
      <alignment horizontal="left"/>
    </xf>
    <xf numFmtId="0" fontId="4" fillId="0" borderId="249" xfId="0" applyFont="1" applyBorder="1" applyAlignment="1">
      <alignment horizontal="justify" wrapText="1"/>
    </xf>
    <xf numFmtId="0" fontId="4" fillId="0" borderId="249" xfId="0" applyFont="1" applyBorder="1"/>
    <xf numFmtId="0" fontId="4" fillId="0" borderId="16" xfId="0" applyFont="1" applyBorder="1"/>
    <xf numFmtId="0" fontId="4" fillId="33" borderId="215" xfId="47" applyFont="1" applyFill="1" applyBorder="1" applyAlignment="1">
      <alignment vertical="center" wrapText="1"/>
    </xf>
    <xf numFmtId="0" fontId="28" fillId="0" borderId="224" xfId="0" applyFont="1" applyBorder="1" applyAlignment="1">
      <alignment horizontal="left" vertical="center" shrinkToFit="1"/>
    </xf>
    <xf numFmtId="0" fontId="28" fillId="0" borderId="218" xfId="0" applyFont="1" applyBorder="1" applyAlignment="1">
      <alignment vertical="center"/>
    </xf>
    <xf numFmtId="0" fontId="28" fillId="0" borderId="225" xfId="0" applyFont="1" applyBorder="1" applyAlignment="1">
      <alignment vertical="center"/>
    </xf>
    <xf numFmtId="0" fontId="28" fillId="0" borderId="53" xfId="0" applyFont="1" applyBorder="1" applyAlignment="1">
      <alignment horizontal="left" vertical="center" wrapText="1"/>
    </xf>
    <xf numFmtId="0" fontId="28" fillId="0" borderId="224" xfId="0" applyFont="1" applyBorder="1" applyAlignment="1">
      <alignment horizontal="left" vertical="center" wrapText="1"/>
    </xf>
    <xf numFmtId="0" fontId="28" fillId="0" borderId="53" xfId="0" applyFont="1" applyBorder="1" applyAlignment="1">
      <alignment horizontal="left" vertical="center" shrinkToFit="1"/>
    </xf>
    <xf numFmtId="0" fontId="28" fillId="0" borderId="215" xfId="0" applyFont="1" applyBorder="1" applyAlignment="1">
      <alignment vertical="center"/>
    </xf>
    <xf numFmtId="0" fontId="28" fillId="0" borderId="54" xfId="0" applyFont="1" applyBorder="1" applyAlignment="1">
      <alignment horizontal="left" vertical="center" wrapText="1"/>
    </xf>
    <xf numFmtId="0" fontId="76" fillId="0" borderId="225" xfId="0" applyFont="1" applyBorder="1" applyAlignment="1">
      <alignment horizontal="center" vertical="center"/>
    </xf>
    <xf numFmtId="0" fontId="28" fillId="0" borderId="223" xfId="0" applyFont="1" applyBorder="1" applyAlignment="1">
      <alignment vertical="center"/>
    </xf>
    <xf numFmtId="0" fontId="28" fillId="0" borderId="223" xfId="0" applyFont="1" applyBorder="1" applyAlignment="1">
      <alignment horizontal="left" vertical="center" wrapText="1"/>
    </xf>
    <xf numFmtId="0" fontId="76" fillId="0" borderId="223" xfId="0" applyFont="1" applyBorder="1" applyAlignment="1">
      <alignment horizontal="center" vertical="center"/>
    </xf>
    <xf numFmtId="0" fontId="28" fillId="0" borderId="223" xfId="0" applyFont="1" applyBorder="1" applyAlignment="1">
      <alignment horizontal="left" vertical="center"/>
    </xf>
    <xf numFmtId="0" fontId="28" fillId="0" borderId="222" xfId="0" applyFont="1" applyBorder="1" applyAlignment="1">
      <alignment horizontal="left" vertical="center"/>
    </xf>
    <xf numFmtId="0" fontId="76" fillId="0" borderId="218" xfId="0" applyFont="1" applyBorder="1" applyAlignment="1">
      <alignment horizontal="center" vertical="center"/>
    </xf>
    <xf numFmtId="0" fontId="28" fillId="0" borderId="217" xfId="0" applyFont="1" applyBorder="1" applyAlignment="1">
      <alignment vertical="center"/>
    </xf>
    <xf numFmtId="0" fontId="76" fillId="0" borderId="217" xfId="0" applyFont="1" applyBorder="1" applyAlignment="1">
      <alignment vertical="center"/>
    </xf>
    <xf numFmtId="0" fontId="28" fillId="0" borderId="217" xfId="0" applyFont="1" applyBorder="1" applyAlignment="1">
      <alignment horizontal="left" vertical="center" wrapText="1"/>
    </xf>
    <xf numFmtId="0" fontId="76" fillId="0" borderId="217" xfId="0" applyFont="1" applyBorder="1" applyAlignment="1">
      <alignment horizontal="center" vertical="center"/>
    </xf>
    <xf numFmtId="0" fontId="76" fillId="0" borderId="217" xfId="0" applyFont="1" applyBorder="1" applyAlignment="1">
      <alignment horizontal="left" vertical="center"/>
    </xf>
    <xf numFmtId="0" fontId="76" fillId="0" borderId="216" xfId="0" applyFont="1" applyBorder="1" applyAlignment="1">
      <alignment horizontal="left" vertical="center"/>
    </xf>
    <xf numFmtId="0" fontId="76" fillId="0" borderId="223" xfId="0" applyFont="1" applyBorder="1" applyAlignment="1">
      <alignment vertical="center"/>
    </xf>
    <xf numFmtId="0" fontId="76" fillId="0" borderId="223" xfId="0" applyFont="1" applyBorder="1" applyAlignment="1">
      <alignment horizontal="left" vertical="center"/>
    </xf>
    <xf numFmtId="0" fontId="76" fillId="0" borderId="222" xfId="0" applyFont="1" applyBorder="1" applyAlignment="1">
      <alignment horizontal="left" vertical="center"/>
    </xf>
    <xf numFmtId="0" fontId="76" fillId="0" borderId="31" xfId="0" applyFont="1" applyBorder="1" applyAlignment="1">
      <alignment horizontal="center" vertical="center"/>
    </xf>
    <xf numFmtId="0" fontId="76" fillId="0" borderId="0" xfId="0" applyFont="1" applyAlignment="1">
      <alignment horizontal="center" vertical="center"/>
    </xf>
    <xf numFmtId="0" fontId="28" fillId="0" borderId="217" xfId="0" applyFont="1" applyBorder="1" applyAlignment="1">
      <alignment horizontal="left" vertical="center"/>
    </xf>
    <xf numFmtId="0" fontId="28" fillId="0" borderId="216" xfId="0" applyFont="1" applyBorder="1" applyAlignment="1">
      <alignment horizontal="left" vertical="center"/>
    </xf>
    <xf numFmtId="0" fontId="76" fillId="0" borderId="32" xfId="0" applyFont="1" applyBorder="1" applyAlignment="1">
      <alignment vertical="center"/>
    </xf>
    <xf numFmtId="0" fontId="76" fillId="0" borderId="33" xfId="0" applyFont="1" applyBorder="1" applyAlignment="1">
      <alignment vertical="center"/>
    </xf>
    <xf numFmtId="0" fontId="76" fillId="0" borderId="32" xfId="0" applyFont="1" applyBorder="1" applyAlignment="1">
      <alignment horizontal="center" vertical="center"/>
    </xf>
    <xf numFmtId="0" fontId="28" fillId="0" borderId="32" xfId="0" applyFont="1" applyBorder="1" applyAlignment="1">
      <alignment vertical="center"/>
    </xf>
    <xf numFmtId="0" fontId="76" fillId="0" borderId="216" xfId="0" applyFont="1" applyBorder="1" applyAlignment="1">
      <alignment vertical="center"/>
    </xf>
    <xf numFmtId="0" fontId="76" fillId="0" borderId="32" xfId="0" applyFont="1" applyBorder="1" applyAlignment="1">
      <alignment horizontal="left" vertical="center"/>
    </xf>
    <xf numFmtId="0" fontId="76" fillId="0" borderId="33" xfId="0" applyFont="1" applyBorder="1" applyAlignment="1">
      <alignment horizontal="left" vertical="center"/>
    </xf>
    <xf numFmtId="0" fontId="76" fillId="0" borderId="12" xfId="0" applyFont="1" applyBorder="1" applyAlignment="1">
      <alignment horizontal="center" vertical="center"/>
    </xf>
    <xf numFmtId="0" fontId="28" fillId="0" borderId="13" xfId="0" applyFont="1" applyBorder="1" applyAlignment="1">
      <alignment vertical="center"/>
    </xf>
    <xf numFmtId="0" fontId="76" fillId="0" borderId="13" xfId="0" applyFont="1" applyBorder="1" applyAlignment="1">
      <alignment horizontal="center" vertical="center"/>
    </xf>
    <xf numFmtId="0" fontId="77" fillId="0" borderId="13" xfId="0" applyFont="1" applyBorder="1" applyAlignment="1">
      <alignment vertical="center"/>
    </xf>
    <xf numFmtId="0" fontId="28" fillId="0" borderId="5" xfId="0" applyFont="1" applyBorder="1" applyAlignment="1">
      <alignment vertical="center"/>
    </xf>
    <xf numFmtId="0" fontId="78" fillId="0" borderId="13" xfId="0" applyFont="1" applyBorder="1" applyAlignment="1">
      <alignment vertical="center"/>
    </xf>
    <xf numFmtId="0" fontId="76" fillId="0" borderId="13" xfId="0" applyFont="1" applyBorder="1" applyAlignment="1">
      <alignment horizontal="left" vertical="center"/>
    </xf>
    <xf numFmtId="0" fontId="76" fillId="0" borderId="14" xfId="0" applyFont="1" applyBorder="1" applyAlignment="1">
      <alignment horizontal="left" vertical="center"/>
    </xf>
    <xf numFmtId="0" fontId="28" fillId="0" borderId="52" xfId="0" applyFont="1" applyBorder="1" applyAlignment="1">
      <alignment horizontal="left" vertical="center" shrinkToFit="1"/>
    </xf>
    <xf numFmtId="0" fontId="76" fillId="0" borderId="221" xfId="0" applyFont="1" applyBorder="1" applyAlignment="1">
      <alignment horizontal="center" vertical="center"/>
    </xf>
    <xf numFmtId="0" fontId="28" fillId="0" borderId="220" xfId="0" applyFont="1" applyBorder="1" applyAlignment="1">
      <alignment vertical="center"/>
    </xf>
    <xf numFmtId="0" fontId="28" fillId="0" borderId="220" xfId="0" applyFont="1" applyBorder="1" applyAlignment="1">
      <alignment horizontal="left" vertical="center" wrapText="1"/>
    </xf>
    <xf numFmtId="0" fontId="76" fillId="0" borderId="220" xfId="0" applyFont="1" applyBorder="1" applyAlignment="1">
      <alignment horizontal="center" vertical="center"/>
    </xf>
    <xf numFmtId="0" fontId="28" fillId="0" borderId="220" xfId="0" applyFont="1" applyBorder="1" applyAlignment="1">
      <alignment horizontal="left" vertical="center"/>
    </xf>
    <xf numFmtId="0" fontId="28" fillId="0" borderId="219" xfId="0" applyFont="1" applyBorder="1" applyAlignment="1">
      <alignment horizontal="left" vertical="center"/>
    </xf>
    <xf numFmtId="0" fontId="28" fillId="0" borderId="224" xfId="0" applyFont="1" applyBorder="1" applyAlignment="1">
      <alignment vertical="center" shrinkToFit="1"/>
    </xf>
    <xf numFmtId="0" fontId="28" fillId="0" borderId="222" xfId="0" applyFont="1" applyBorder="1" applyAlignment="1">
      <alignment vertical="center"/>
    </xf>
    <xf numFmtId="0" fontId="28" fillId="0" borderId="216" xfId="0" applyFont="1" applyBorder="1" applyAlignment="1">
      <alignment vertical="top"/>
    </xf>
    <xf numFmtId="0" fontId="28" fillId="0" borderId="218" xfId="0" applyFont="1" applyBorder="1" applyAlignment="1">
      <alignment horizontal="center" vertical="center"/>
    </xf>
    <xf numFmtId="0" fontId="28" fillId="0" borderId="217" xfId="0" applyFont="1" applyBorder="1" applyAlignment="1">
      <alignment horizontal="center" vertical="center"/>
    </xf>
    <xf numFmtId="0" fontId="28" fillId="0" borderId="53" xfId="0" applyFont="1" applyBorder="1" applyAlignment="1">
      <alignment vertical="center" wrapText="1"/>
    </xf>
    <xf numFmtId="0" fontId="28" fillId="0" borderId="216" xfId="0" applyFont="1" applyBorder="1" applyAlignment="1">
      <alignment vertical="center"/>
    </xf>
    <xf numFmtId="0" fontId="28" fillId="0" borderId="53" xfId="0" applyFont="1" applyBorder="1" applyAlignment="1">
      <alignment vertical="center" shrinkToFit="1"/>
    </xf>
    <xf numFmtId="0" fontId="28" fillId="0" borderId="54" xfId="0" applyFont="1" applyBorder="1" applyAlignment="1">
      <alignment vertical="center" wrapText="1"/>
    </xf>
    <xf numFmtId="0" fontId="28" fillId="0" borderId="14" xfId="0" applyFont="1" applyBorder="1" applyAlignment="1">
      <alignment vertical="center"/>
    </xf>
    <xf numFmtId="0" fontId="28" fillId="0" borderId="52" xfId="0" applyFont="1" applyBorder="1" applyAlignment="1">
      <alignment vertical="center" shrinkToFit="1"/>
    </xf>
    <xf numFmtId="0" fontId="28" fillId="0" borderId="219" xfId="0" applyFont="1" applyBorder="1" applyAlignment="1">
      <alignment vertical="center"/>
    </xf>
    <xf numFmtId="0" fontId="76" fillId="0" borderId="5" xfId="0" applyFont="1" applyBorder="1" applyAlignment="1">
      <alignment horizontal="left" vertical="center"/>
    </xf>
    <xf numFmtId="0" fontId="76" fillId="0" borderId="15" xfId="0" applyFont="1" applyBorder="1" applyAlignment="1">
      <alignment horizontal="left" vertical="center"/>
    </xf>
    <xf numFmtId="0" fontId="4" fillId="33" borderId="47" xfId="0" applyFont="1" applyFill="1" applyBorder="1" applyAlignment="1">
      <alignment horizontal="left" vertical="center" wrapText="1"/>
    </xf>
    <xf numFmtId="0" fontId="4" fillId="33" borderId="47" xfId="0" applyFont="1" applyFill="1" applyBorder="1" applyAlignment="1">
      <alignment horizontal="left" vertical="center" shrinkToFit="1"/>
    </xf>
    <xf numFmtId="0" fontId="4" fillId="33" borderId="15" xfId="47" applyFont="1" applyFill="1" applyBorder="1" applyAlignment="1">
      <alignment vertical="center"/>
    </xf>
    <xf numFmtId="0" fontId="4" fillId="33" borderId="5" xfId="47" applyFont="1" applyFill="1" applyBorder="1" applyAlignment="1">
      <alignment vertical="top"/>
    </xf>
    <xf numFmtId="0" fontId="4" fillId="33" borderId="15" xfId="47" applyFont="1" applyFill="1" applyBorder="1" applyAlignment="1">
      <alignment vertical="top"/>
    </xf>
    <xf numFmtId="0" fontId="4" fillId="33" borderId="16" xfId="47" applyFont="1" applyFill="1" applyBorder="1" applyAlignment="1">
      <alignment vertical="top"/>
    </xf>
    <xf numFmtId="0" fontId="4" fillId="0" borderId="50" xfId="0" applyFont="1" applyBorder="1" applyAlignment="1">
      <alignment vertical="top" wrapText="1"/>
    </xf>
    <xf numFmtId="0" fontId="58" fillId="0" borderId="48" xfId="0" applyFont="1" applyBorder="1"/>
    <xf numFmtId="0" fontId="0" fillId="0" borderId="48" xfId="0" applyBorder="1"/>
    <xf numFmtId="0" fontId="0" fillId="0" borderId="17" xfId="0" applyBorder="1"/>
    <xf numFmtId="0" fontId="0" fillId="0" borderId="250" xfId="0" applyBorder="1" applyAlignment="1">
      <alignment vertical="center"/>
    </xf>
    <xf numFmtId="0" fontId="4" fillId="33" borderId="49" xfId="0" applyFont="1" applyFill="1" applyBorder="1" applyAlignment="1">
      <alignment horizontal="left" vertical="center" shrinkToFit="1"/>
    </xf>
    <xf numFmtId="0" fontId="4" fillId="33" borderId="50" xfId="0" applyFont="1" applyFill="1" applyBorder="1" applyAlignment="1">
      <alignment horizontal="left" vertical="center" shrinkToFit="1"/>
    </xf>
    <xf numFmtId="0" fontId="4" fillId="33" borderId="30" xfId="0" applyFont="1" applyFill="1" applyBorder="1" applyAlignment="1">
      <alignment horizontal="left" vertical="center" shrinkToFit="1"/>
    </xf>
    <xf numFmtId="0" fontId="29" fillId="0" borderId="0" xfId="0" applyFont="1" applyAlignment="1">
      <alignment horizontal="center" vertical="center" shrinkToFit="1"/>
    </xf>
    <xf numFmtId="0" fontId="0" fillId="0" borderId="49" xfId="0" applyBorder="1" applyAlignment="1">
      <alignment horizontal="left" vertical="center"/>
    </xf>
    <xf numFmtId="0" fontId="0" fillId="0" borderId="50" xfId="0" applyBorder="1" applyAlignment="1">
      <alignment horizontal="left" vertical="center"/>
    </xf>
    <xf numFmtId="0" fontId="74"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3" xfId="0" applyFont="1" applyBorder="1" applyAlignment="1">
      <alignment horizontal="center" vertical="center" wrapText="1"/>
    </xf>
    <xf numFmtId="0" fontId="4" fillId="0" borderId="22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221" xfId="0" applyFont="1" applyBorder="1" applyAlignment="1">
      <alignment horizontal="left" vertical="center"/>
    </xf>
    <xf numFmtId="0" fontId="4" fillId="0" borderId="220" xfId="0" applyFont="1" applyBorder="1" applyAlignment="1">
      <alignment horizontal="left" vertical="center"/>
    </xf>
    <xf numFmtId="0" fontId="4" fillId="0" borderId="21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49" fontId="4" fillId="0" borderId="4"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43" xfId="0" applyFont="1" applyBorder="1" applyAlignment="1">
      <alignment horizontal="left" vertical="top" shrinkToFit="1"/>
    </xf>
    <xf numFmtId="0" fontId="0" fillId="0" borderId="243" xfId="0" applyBorder="1" applyAlignment="1">
      <alignment shrinkToFit="1"/>
    </xf>
    <xf numFmtId="0" fontId="4" fillId="0" borderId="23" xfId="0" applyFont="1" applyBorder="1" applyAlignment="1">
      <alignment horizontal="left" vertical="top" shrinkToFit="1"/>
    </xf>
    <xf numFmtId="0" fontId="4" fillId="0" borderId="51" xfId="0" applyFont="1" applyBorder="1" applyAlignment="1">
      <alignment horizontal="center"/>
    </xf>
    <xf numFmtId="0" fontId="4" fillId="0" borderId="244" xfId="0" applyFont="1" applyBorder="1" applyAlignment="1">
      <alignment horizontal="center"/>
    </xf>
    <xf numFmtId="0" fontId="4" fillId="0" borderId="245"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28" xfId="0" applyFont="1" applyBorder="1" applyAlignment="1">
      <alignment horizontal="left" wrapText="1"/>
    </xf>
    <xf numFmtId="0" fontId="4" fillId="0" borderId="8" xfId="0" applyFont="1" applyBorder="1" applyAlignment="1">
      <alignment horizontal="left" vertical="center"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29" fillId="33" borderId="0" xfId="47" applyFont="1" applyFill="1" applyAlignment="1">
      <alignment horizontal="center" vertical="center"/>
    </xf>
    <xf numFmtId="0" fontId="4" fillId="33" borderId="6" xfId="47" applyFont="1" applyFill="1" applyBorder="1" applyAlignment="1">
      <alignment horizontal="center" vertical="center"/>
    </xf>
    <xf numFmtId="0" fontId="7" fillId="33" borderId="6" xfId="47" applyFill="1" applyBorder="1" applyAlignment="1">
      <alignment horizontal="center" vertical="center"/>
    </xf>
    <xf numFmtId="0" fontId="4" fillId="33" borderId="2" xfId="47" applyFont="1" applyFill="1" applyBorder="1" applyAlignment="1">
      <alignment horizontal="center" vertical="center"/>
    </xf>
    <xf numFmtId="0" fontId="4" fillId="33" borderId="3" xfId="47" applyFont="1" applyFill="1" applyBorder="1" applyAlignment="1">
      <alignment horizontal="center" vertical="center"/>
    </xf>
    <xf numFmtId="0" fontId="4" fillId="33" borderId="25" xfId="47" applyFont="1" applyFill="1" applyBorder="1" applyAlignment="1">
      <alignment horizontal="center" vertical="center"/>
    </xf>
    <xf numFmtId="0" fontId="4" fillId="33" borderId="25" xfId="47" applyFont="1" applyFill="1" applyBorder="1" applyAlignment="1">
      <alignment horizontal="left" vertical="center"/>
    </xf>
    <xf numFmtId="0" fontId="4" fillId="33" borderId="2" xfId="47" applyFont="1" applyFill="1" applyBorder="1" applyAlignment="1">
      <alignment horizontal="left" vertical="center"/>
    </xf>
    <xf numFmtId="0" fontId="4" fillId="33" borderId="237" xfId="47" applyFont="1" applyFill="1" applyBorder="1" applyAlignment="1">
      <alignment horizontal="center" vertical="center"/>
    </xf>
    <xf numFmtId="0" fontId="4" fillId="33" borderId="51" xfId="47" applyFont="1" applyFill="1" applyBorder="1" applyAlignment="1">
      <alignment horizontal="center" vertical="center"/>
    </xf>
    <xf numFmtId="0" fontId="28" fillId="0" borderId="32" xfId="0" applyFont="1" applyBorder="1" applyAlignment="1">
      <alignment horizontal="center" vertical="center" wrapText="1"/>
    </xf>
    <xf numFmtId="0" fontId="28" fillId="0" borderId="223" xfId="0" applyFont="1" applyBorder="1" applyAlignment="1">
      <alignment horizontal="center" vertical="center" wrapText="1"/>
    </xf>
    <xf numFmtId="0" fontId="28" fillId="0" borderId="32" xfId="0" applyFont="1" applyBorder="1" applyAlignment="1">
      <alignment horizontal="left" vertical="center"/>
    </xf>
    <xf numFmtId="0" fontId="28" fillId="0" borderId="223" xfId="0" applyFont="1" applyBorder="1" applyAlignment="1">
      <alignment horizontal="left" vertical="center"/>
    </xf>
    <xf numFmtId="0" fontId="4" fillId="33" borderId="236" xfId="47" applyFont="1" applyFill="1" applyBorder="1" applyAlignment="1">
      <alignment horizontal="center" vertical="center"/>
    </xf>
    <xf numFmtId="0" fontId="4" fillId="33" borderId="235" xfId="47" applyFont="1" applyFill="1" applyBorder="1" applyAlignment="1">
      <alignment horizontal="center" vertical="center"/>
    </xf>
    <xf numFmtId="0" fontId="4" fillId="33" borderId="32" xfId="47" applyFont="1" applyFill="1" applyBorder="1" applyAlignment="1">
      <alignment horizontal="center" vertical="center" wrapText="1"/>
    </xf>
    <xf numFmtId="0" fontId="4" fillId="33" borderId="32" xfId="47" applyFont="1" applyFill="1" applyBorder="1" applyAlignment="1">
      <alignment horizontal="left" vertical="center"/>
    </xf>
    <xf numFmtId="0" fontId="4" fillId="33" borderId="215" xfId="47" applyFont="1" applyFill="1" applyBorder="1" applyAlignment="1">
      <alignment horizontal="left" vertical="center" wrapText="1"/>
    </xf>
    <xf numFmtId="0" fontId="28" fillId="0" borderId="215" xfId="0" applyFont="1" applyBorder="1" applyAlignment="1">
      <alignment horizontal="left" vertical="center" wrapText="1"/>
    </xf>
    <xf numFmtId="0" fontId="28" fillId="0" borderId="224" xfId="0" applyFont="1" applyBorder="1" applyAlignment="1">
      <alignment horizontal="left" vertical="center" wrapText="1"/>
    </xf>
    <xf numFmtId="0" fontId="28" fillId="0" borderId="215" xfId="0" applyFont="1" applyBorder="1" applyAlignment="1">
      <alignment vertical="center" wrapText="1" shrinkToFit="1"/>
    </xf>
    <xf numFmtId="0" fontId="28" fillId="0" borderId="28" xfId="0" applyFont="1" applyBorder="1" applyAlignment="1">
      <alignment vertical="center" wrapText="1" shrinkToFit="1"/>
    </xf>
    <xf numFmtId="0" fontId="76" fillId="0" borderId="32" xfId="0" applyFont="1" applyBorder="1" applyAlignment="1">
      <alignment horizontal="center" vertical="center" wrapText="1"/>
    </xf>
    <xf numFmtId="0" fontId="76" fillId="0" borderId="5" xfId="0" applyFont="1" applyBorder="1" applyAlignment="1">
      <alignment horizontal="center" vertical="center" wrapText="1"/>
    </xf>
    <xf numFmtId="0" fontId="28" fillId="0" borderId="5" xfId="0" applyFont="1" applyBorder="1" applyAlignment="1">
      <alignment horizontal="left" vertical="center"/>
    </xf>
    <xf numFmtId="0" fontId="56" fillId="38" borderId="207" xfId="44" applyFont="1" applyFill="1" applyBorder="1" applyAlignment="1">
      <alignment horizontal="center" vertical="center"/>
    </xf>
    <xf numFmtId="0" fontId="56" fillId="38" borderId="208" xfId="44" applyFont="1" applyFill="1" applyBorder="1" applyAlignment="1">
      <alignment horizontal="center" vertical="center"/>
    </xf>
    <xf numFmtId="0" fontId="56" fillId="38" borderId="209" xfId="44" applyFont="1" applyFill="1" applyBorder="1" applyAlignment="1">
      <alignment horizontal="center" vertical="center"/>
    </xf>
    <xf numFmtId="0" fontId="56" fillId="38" borderId="210" xfId="44" applyFont="1" applyFill="1" applyBorder="1" applyAlignment="1">
      <alignment horizontal="center" vertical="center"/>
    </xf>
    <xf numFmtId="0" fontId="28" fillId="0" borderId="215" xfId="0" applyFont="1" applyBorder="1" applyAlignment="1">
      <alignment vertical="center" wrapText="1"/>
    </xf>
    <xf numFmtId="0" fontId="28" fillId="0" borderId="28" xfId="0" applyFont="1" applyBorder="1" applyAlignment="1">
      <alignment vertical="center" wrapText="1"/>
    </xf>
    <xf numFmtId="0" fontId="76" fillId="0" borderId="223" xfId="0" applyFont="1" applyBorder="1" applyAlignment="1">
      <alignment horizontal="center" vertical="center" wrapText="1"/>
    </xf>
    <xf numFmtId="0" fontId="4" fillId="33" borderId="46" xfId="47" applyFont="1" applyFill="1" applyBorder="1" applyAlignment="1">
      <alignment horizontal="left" vertical="center"/>
    </xf>
    <xf numFmtId="0" fontId="28" fillId="0" borderId="224" xfId="0" applyFont="1" applyBorder="1" applyAlignment="1">
      <alignment vertical="center" wrapText="1"/>
    </xf>
    <xf numFmtId="0" fontId="4" fillId="33" borderId="0" xfId="47" applyFont="1" applyFill="1" applyAlignment="1">
      <alignment horizontal="left" vertical="center" wrapText="1"/>
    </xf>
    <xf numFmtId="0" fontId="4" fillId="33" borderId="0" xfId="47" applyFont="1" applyFill="1" applyAlignment="1">
      <alignment vertical="center" wrapText="1"/>
    </xf>
    <xf numFmtId="0" fontId="30" fillId="0" borderId="0" xfId="0" applyFont="1" applyAlignment="1">
      <alignment horizontal="left" vertical="top"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12" xfId="0" applyFont="1" applyBorder="1" applyAlignment="1">
      <alignment horizontal="left" vertical="center"/>
    </xf>
    <xf numFmtId="0" fontId="30" fillId="0" borderId="213" xfId="0" applyFont="1" applyBorder="1" applyAlignment="1">
      <alignment horizontal="left" vertical="center"/>
    </xf>
    <xf numFmtId="0" fontId="30" fillId="0" borderId="214" xfId="0" applyFont="1" applyBorder="1" applyAlignment="1">
      <alignment horizontal="left" vertical="center"/>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30" fillId="0" borderId="17" xfId="0" applyFont="1" applyBorder="1" applyAlignment="1">
      <alignment horizontal="left" vertical="top" wrapText="1"/>
    </xf>
    <xf numFmtId="0" fontId="30" fillId="0" borderId="27" xfId="0" applyFont="1" applyBorder="1" applyAlignment="1">
      <alignment horizontal="left" vertical="top" wrapText="1"/>
    </xf>
    <xf numFmtId="0" fontId="30" fillId="0" borderId="16" xfId="0" applyFont="1" applyBorder="1" applyAlignment="1">
      <alignment horizontal="left" vertical="top" wrapText="1"/>
    </xf>
    <xf numFmtId="0" fontId="30" fillId="0" borderId="5" xfId="0" applyFont="1" applyBorder="1" applyAlignment="1">
      <alignment horizontal="left" vertical="top" wrapText="1"/>
    </xf>
    <xf numFmtId="0" fontId="30" fillId="0" borderId="15" xfId="0" applyFont="1" applyBorder="1" applyAlignment="1">
      <alignment horizontal="left" vertical="top" wrapText="1"/>
    </xf>
    <xf numFmtId="0" fontId="30" fillId="0" borderId="212" xfId="0" applyFont="1" applyBorder="1" applyAlignment="1">
      <alignment horizontal="left" vertical="top" wrapText="1"/>
    </xf>
    <xf numFmtId="0" fontId="30" fillId="0" borderId="213" xfId="0" applyFont="1" applyBorder="1" applyAlignment="1">
      <alignment horizontal="left" vertical="top" wrapText="1"/>
    </xf>
    <xf numFmtId="0" fontId="30" fillId="0" borderId="214" xfId="0" applyFont="1" applyBorder="1" applyAlignment="1">
      <alignment horizontal="left" vertical="top" wrapText="1"/>
    </xf>
    <xf numFmtId="0" fontId="33" fillId="33" borderId="0" xfId="42" applyFont="1" applyFill="1" applyAlignment="1">
      <alignment horizontal="left" vertical="center" indent="1"/>
    </xf>
    <xf numFmtId="0" fontId="31" fillId="34" borderId="0" xfId="42" applyFont="1" applyFill="1" applyAlignment="1" applyProtection="1">
      <alignment horizontal="center" vertical="center" shrinkToFit="1"/>
      <protection locked="0"/>
    </xf>
    <xf numFmtId="0" fontId="31" fillId="35" borderId="0" xfId="42" applyFont="1" applyFill="1" applyAlignment="1" applyProtection="1">
      <alignment horizontal="center" vertical="center" shrinkToFit="1"/>
      <protection locked="0"/>
    </xf>
    <xf numFmtId="0" fontId="31" fillId="36" borderId="0" xfId="42" applyFont="1" applyFill="1" applyAlignment="1" applyProtection="1">
      <alignment horizontal="center" vertical="center"/>
      <protection locked="0"/>
    </xf>
    <xf numFmtId="0" fontId="31" fillId="0" borderId="0" xfId="42" applyFont="1" applyAlignment="1">
      <alignment horizontal="center" vertical="center"/>
    </xf>
    <xf numFmtId="0" fontId="29" fillId="34" borderId="6" xfId="42" applyFont="1" applyFill="1" applyBorder="1" applyAlignment="1" applyProtection="1">
      <alignment horizontal="center" vertical="center"/>
      <protection locked="0"/>
    </xf>
    <xf numFmtId="0" fontId="29" fillId="35" borderId="7" xfId="42" applyFont="1" applyFill="1" applyBorder="1" applyAlignment="1" applyProtection="1">
      <alignment horizontal="center" vertical="center"/>
      <protection locked="0"/>
    </xf>
    <xf numFmtId="0" fontId="29" fillId="35" borderId="8" xfId="42" applyFont="1" applyFill="1" applyBorder="1" applyAlignment="1" applyProtection="1">
      <alignment horizontal="center" vertical="center"/>
      <protection locked="0"/>
    </xf>
    <xf numFmtId="0" fontId="29" fillId="0" borderId="55" xfId="42" applyFont="1" applyBorder="1" applyAlignment="1">
      <alignment horizontal="center" vertical="center"/>
    </xf>
    <xf numFmtId="0" fontId="29" fillId="0" borderId="66" xfId="42" applyFont="1" applyBorder="1" applyAlignment="1">
      <alignment horizontal="center" vertical="center"/>
    </xf>
    <xf numFmtId="0" fontId="29" fillId="0" borderId="74" xfId="42" applyFont="1" applyBorder="1" applyAlignment="1">
      <alignment horizontal="center" vertical="center"/>
    </xf>
    <xf numFmtId="0" fontId="29" fillId="0" borderId="56" xfId="42" applyFont="1" applyBorder="1" applyAlignment="1">
      <alignment horizontal="center" vertical="center" wrapText="1"/>
    </xf>
    <xf numFmtId="0" fontId="29" fillId="0" borderId="57" xfId="42" applyFont="1" applyBorder="1" applyAlignment="1">
      <alignment horizontal="center" vertical="center" wrapText="1"/>
    </xf>
    <xf numFmtId="0" fontId="29" fillId="0" borderId="58" xfId="42" applyFont="1" applyBorder="1" applyAlignment="1">
      <alignment horizontal="center" vertical="center" wrapText="1"/>
    </xf>
    <xf numFmtId="0" fontId="29" fillId="0" borderId="67" xfId="42" applyFont="1" applyBorder="1" applyAlignment="1">
      <alignment horizontal="center" vertical="center" wrapText="1"/>
    </xf>
    <xf numFmtId="0" fontId="29" fillId="0" borderId="0" xfId="42" applyFont="1" applyAlignment="1">
      <alignment horizontal="center" vertical="center" wrapText="1"/>
    </xf>
    <xf numFmtId="0" fontId="29" fillId="0" borderId="27" xfId="42" applyFont="1" applyBorder="1" applyAlignment="1">
      <alignment horizontal="center" vertical="center" wrapText="1"/>
    </xf>
    <xf numFmtId="0" fontId="29" fillId="0" borderId="75" xfId="42" applyFont="1" applyBorder="1" applyAlignment="1">
      <alignment horizontal="center" vertical="center" wrapText="1"/>
    </xf>
    <xf numFmtId="0" fontId="29" fillId="0" borderId="76" xfId="42" applyFont="1" applyBorder="1" applyAlignment="1">
      <alignment horizontal="center" vertical="center" wrapText="1"/>
    </xf>
    <xf numFmtId="0" fontId="29" fillId="0" borderId="77" xfId="42" applyFont="1" applyBorder="1" applyAlignment="1">
      <alignment horizontal="center" vertical="center" wrapText="1"/>
    </xf>
    <xf numFmtId="0" fontId="33" fillId="0" borderId="59" xfId="42" applyFont="1" applyBorder="1" applyAlignment="1">
      <alignment horizontal="center" vertical="center" wrapText="1"/>
    </xf>
    <xf numFmtId="0" fontId="33" fillId="0" borderId="30" xfId="42" applyFont="1" applyBorder="1" applyAlignment="1">
      <alignment horizontal="center" vertical="center" wrapText="1"/>
    </xf>
    <xf numFmtId="0" fontId="33" fillId="0" borderId="78" xfId="42" applyFont="1" applyBorder="1" applyAlignment="1">
      <alignment horizontal="center" vertical="center" wrapText="1"/>
    </xf>
    <xf numFmtId="0" fontId="29" fillId="0" borderId="60" xfId="42" applyFont="1" applyBorder="1" applyAlignment="1">
      <alignment horizontal="center" vertical="center" wrapText="1"/>
    </xf>
    <xf numFmtId="0" fontId="29" fillId="0" borderId="17" xfId="42" applyFont="1" applyBorder="1" applyAlignment="1">
      <alignment horizontal="center" vertical="center" wrapText="1"/>
    </xf>
    <xf numFmtId="0" fontId="29" fillId="0" borderId="79" xfId="42" applyFont="1" applyBorder="1" applyAlignment="1">
      <alignment horizontal="center" vertical="center" wrapText="1"/>
    </xf>
    <xf numFmtId="0" fontId="29" fillId="0" borderId="61" xfId="42" applyFont="1" applyBorder="1" applyAlignment="1">
      <alignment horizontal="center" vertical="center" wrapText="1"/>
    </xf>
    <xf numFmtId="0" fontId="29" fillId="0" borderId="68" xfId="42" applyFont="1" applyBorder="1" applyAlignment="1">
      <alignment horizontal="center" vertical="center" wrapText="1"/>
    </xf>
    <xf numFmtId="0" fontId="29" fillId="0" borderId="80" xfId="42" applyFont="1" applyBorder="1" applyAlignment="1">
      <alignment horizontal="center" vertical="center" wrapText="1"/>
    </xf>
    <xf numFmtId="0" fontId="29" fillId="36" borderId="6" xfId="42" applyFont="1" applyFill="1" applyBorder="1" applyAlignment="1" applyProtection="1">
      <alignment horizontal="center" vertical="center"/>
      <protection locked="0"/>
    </xf>
    <xf numFmtId="0" fontId="29" fillId="36" borderId="8" xfId="42" applyFont="1" applyFill="1" applyBorder="1" applyAlignment="1" applyProtection="1">
      <alignment horizontal="center" vertical="center"/>
      <protection locked="0"/>
    </xf>
    <xf numFmtId="0" fontId="29" fillId="33" borderId="6" xfId="42" applyFont="1" applyFill="1" applyBorder="1" applyAlignment="1">
      <alignment horizontal="center" vertical="center"/>
    </xf>
    <xf numFmtId="0" fontId="29" fillId="33" borderId="8" xfId="42" applyFont="1" applyFill="1" applyBorder="1" applyAlignment="1">
      <alignment horizontal="center" vertical="center"/>
    </xf>
    <xf numFmtId="176" fontId="29" fillId="0" borderId="0" xfId="42" applyNumberFormat="1" applyFont="1" applyAlignment="1">
      <alignment horizontal="center" vertical="center"/>
    </xf>
    <xf numFmtId="0" fontId="33" fillId="0" borderId="65" xfId="42" applyFont="1" applyBorder="1" applyAlignment="1">
      <alignment horizontal="center" vertical="center" wrapText="1"/>
    </xf>
    <xf numFmtId="0" fontId="33" fillId="0" borderId="61" xfId="42" applyFont="1" applyBorder="1" applyAlignment="1">
      <alignment horizontal="center" vertical="center" wrapText="1"/>
    </xf>
    <xf numFmtId="0" fontId="33" fillId="0" borderId="71" xfId="42" applyFont="1" applyBorder="1" applyAlignment="1">
      <alignment horizontal="center" vertical="center" wrapText="1"/>
    </xf>
    <xf numFmtId="0" fontId="33" fillId="0" borderId="68" xfId="42" applyFont="1" applyBorder="1" applyAlignment="1">
      <alignment horizontal="center" vertical="center" wrapText="1"/>
    </xf>
    <xf numFmtId="0" fontId="33" fillId="0" borderId="85" xfId="42" applyFont="1" applyBorder="1" applyAlignment="1">
      <alignment horizontal="center" vertical="center" wrapText="1"/>
    </xf>
    <xf numFmtId="0" fontId="33" fillId="0" borderId="80" xfId="42" applyFont="1" applyBorder="1" applyAlignment="1">
      <alignment horizontal="center" vertical="center" wrapText="1"/>
    </xf>
    <xf numFmtId="0" fontId="33" fillId="0" borderId="56" xfId="42" applyFont="1" applyBorder="1" applyAlignment="1">
      <alignment horizontal="center" vertical="center" wrapText="1"/>
    </xf>
    <xf numFmtId="0" fontId="33" fillId="0" borderId="67" xfId="42" applyFont="1" applyBorder="1" applyAlignment="1">
      <alignment horizontal="center" vertical="center" wrapText="1"/>
    </xf>
    <xf numFmtId="0" fontId="33" fillId="0" borderId="75" xfId="42" applyFont="1" applyBorder="1" applyAlignment="1">
      <alignment horizontal="center" vertical="center" wrapText="1"/>
    </xf>
    <xf numFmtId="0" fontId="29" fillId="0" borderId="7" xfId="42" applyFont="1" applyBorder="1" applyAlignment="1">
      <alignment horizontal="center" vertical="center"/>
    </xf>
    <xf numFmtId="0" fontId="29" fillId="0" borderId="69" xfId="42" applyFont="1" applyBorder="1" applyAlignment="1">
      <alignment horizontal="center" vertical="center"/>
    </xf>
    <xf numFmtId="0" fontId="29" fillId="0" borderId="70" xfId="42" applyFont="1" applyBorder="1" applyAlignment="1">
      <alignment horizontal="center" vertical="center"/>
    </xf>
    <xf numFmtId="20" fontId="29" fillId="36" borderId="6" xfId="42" applyNumberFormat="1" applyFont="1" applyFill="1" applyBorder="1" applyAlignment="1" applyProtection="1">
      <alignment horizontal="center" vertical="center"/>
      <protection locked="0"/>
    </xf>
    <xf numFmtId="20" fontId="29" fillId="36" borderId="7" xfId="42" applyNumberFormat="1" applyFont="1" applyFill="1" applyBorder="1" applyAlignment="1" applyProtection="1">
      <alignment horizontal="center" vertical="center"/>
      <protection locked="0"/>
    </xf>
    <xf numFmtId="20" fontId="29" fillId="36" borderId="8" xfId="42" applyNumberFormat="1" applyFont="1" applyFill="1" applyBorder="1" applyAlignment="1" applyProtection="1">
      <alignment horizontal="center" vertical="center"/>
      <protection locked="0"/>
    </xf>
    <xf numFmtId="0" fontId="29" fillId="34" borderId="114" xfId="42" applyFont="1" applyFill="1" applyBorder="1" applyAlignment="1" applyProtection="1">
      <alignment horizontal="center" vertical="center" shrinkToFit="1"/>
      <protection locked="0"/>
    </xf>
    <xf numFmtId="0" fontId="29" fillId="34" borderId="4" xfId="42" applyFont="1" applyFill="1" applyBorder="1" applyAlignment="1" applyProtection="1">
      <alignment horizontal="center" vertical="center" shrinkToFit="1"/>
      <protection locked="0"/>
    </xf>
    <xf numFmtId="0" fontId="29" fillId="34" borderId="1" xfId="42" applyFont="1" applyFill="1" applyBorder="1" applyAlignment="1" applyProtection="1">
      <alignment horizontal="center" vertical="center" shrinkToFit="1"/>
      <protection locked="0"/>
    </xf>
    <xf numFmtId="0" fontId="29" fillId="34" borderId="67" xfId="42" applyFont="1" applyFill="1" applyBorder="1" applyAlignment="1" applyProtection="1">
      <alignment horizontal="center" vertical="center" shrinkToFit="1"/>
      <protection locked="0"/>
    </xf>
    <xf numFmtId="0" fontId="29" fillId="34" borderId="0" xfId="42" applyFont="1" applyFill="1" applyAlignment="1" applyProtection="1">
      <alignment horizontal="center" vertical="center" shrinkToFit="1"/>
      <protection locked="0"/>
    </xf>
    <xf numFmtId="0" fontId="29" fillId="34" borderId="27" xfId="42" applyFont="1" applyFill="1" applyBorder="1" applyAlignment="1" applyProtection="1">
      <alignment horizontal="center" vertical="center" shrinkToFit="1"/>
      <protection locked="0"/>
    </xf>
    <xf numFmtId="0" fontId="29" fillId="34" borderId="102" xfId="42" applyFont="1" applyFill="1" applyBorder="1" applyAlignment="1" applyProtection="1">
      <alignment horizontal="center" vertical="center" shrinkToFit="1"/>
      <protection locked="0"/>
    </xf>
    <xf numFmtId="0" fontId="29" fillId="34" borderId="5" xfId="42" applyFont="1" applyFill="1" applyBorder="1" applyAlignment="1" applyProtection="1">
      <alignment horizontal="center" vertical="center" shrinkToFit="1"/>
      <protection locked="0"/>
    </xf>
    <xf numFmtId="0" fontId="29" fillId="34" borderId="15" xfId="42" applyFont="1" applyFill="1" applyBorder="1" applyAlignment="1" applyProtection="1">
      <alignment horizontal="center" vertical="center" shrinkToFit="1"/>
      <protection locked="0"/>
    </xf>
    <xf numFmtId="0" fontId="29" fillId="34" borderId="25" xfId="42" applyFont="1" applyFill="1" applyBorder="1" applyAlignment="1" applyProtection="1">
      <alignment horizontal="center" vertical="center" wrapText="1"/>
      <protection locked="0"/>
    </xf>
    <xf numFmtId="0" fontId="29" fillId="35" borderId="30" xfId="42" applyFont="1" applyFill="1" applyBorder="1" applyAlignment="1" applyProtection="1">
      <alignment horizontal="center" vertical="center" wrapText="1"/>
      <protection locked="0"/>
    </xf>
    <xf numFmtId="0" fontId="29" fillId="35" borderId="28" xfId="42" applyFont="1" applyFill="1" applyBorder="1" applyAlignment="1" applyProtection="1">
      <alignment horizontal="center" vertical="center" wrapText="1"/>
      <protection locked="0"/>
    </xf>
    <xf numFmtId="0" fontId="29" fillId="34" borderId="3" xfId="42" applyFont="1" applyFill="1" applyBorder="1" applyAlignment="1" applyProtection="1">
      <alignment horizontal="center" vertical="center" wrapText="1"/>
      <protection locked="0"/>
    </xf>
    <xf numFmtId="0" fontId="29" fillId="34" borderId="4" xfId="42" applyFont="1" applyFill="1" applyBorder="1" applyAlignment="1" applyProtection="1">
      <alignment horizontal="center" vertical="center" wrapText="1"/>
      <protection locked="0"/>
    </xf>
    <xf numFmtId="0" fontId="29" fillId="34" borderId="1" xfId="42" applyFont="1" applyFill="1" applyBorder="1" applyAlignment="1" applyProtection="1">
      <alignment horizontal="center" vertical="center" wrapText="1"/>
      <protection locked="0"/>
    </xf>
    <xf numFmtId="0" fontId="29" fillId="34" borderId="17" xfId="42" applyFont="1" applyFill="1" applyBorder="1" applyAlignment="1" applyProtection="1">
      <alignment horizontal="center" vertical="center" wrapText="1"/>
      <protection locked="0"/>
    </xf>
    <xf numFmtId="0" fontId="29" fillId="34" borderId="0" xfId="42" applyFont="1" applyFill="1" applyAlignment="1" applyProtection="1">
      <alignment horizontal="center" vertical="center" wrapText="1"/>
      <protection locked="0"/>
    </xf>
    <xf numFmtId="0" fontId="29" fillId="34" borderId="27" xfId="42" applyFont="1" applyFill="1" applyBorder="1" applyAlignment="1" applyProtection="1">
      <alignment horizontal="center" vertical="center" wrapText="1"/>
      <protection locked="0"/>
    </xf>
    <xf numFmtId="0" fontId="29" fillId="34" borderId="16" xfId="42" applyFont="1" applyFill="1" applyBorder="1" applyAlignment="1" applyProtection="1">
      <alignment horizontal="center" vertical="center" wrapText="1"/>
      <protection locked="0"/>
    </xf>
    <xf numFmtId="0" fontId="29" fillId="34" borderId="5" xfId="42" applyFont="1" applyFill="1" applyBorder="1" applyAlignment="1" applyProtection="1">
      <alignment horizontal="center" vertical="center" wrapText="1"/>
      <protection locked="0"/>
    </xf>
    <xf numFmtId="0" fontId="29" fillId="34" borderId="15" xfId="42" applyFont="1" applyFill="1" applyBorder="1" applyAlignment="1" applyProtection="1">
      <alignment horizontal="center" vertical="center" wrapText="1"/>
      <protection locked="0"/>
    </xf>
    <xf numFmtId="0" fontId="29" fillId="36" borderId="3" xfId="42" applyFont="1" applyFill="1" applyBorder="1" applyAlignment="1" applyProtection="1">
      <alignment horizontal="left" vertical="center" shrinkToFit="1"/>
      <protection locked="0"/>
    </xf>
    <xf numFmtId="0" fontId="29" fillId="36" borderId="4" xfId="42" applyFont="1" applyFill="1" applyBorder="1" applyAlignment="1" applyProtection="1">
      <alignment horizontal="left" vertical="center" shrinkToFit="1"/>
      <protection locked="0"/>
    </xf>
    <xf numFmtId="0" fontId="29" fillId="36" borderId="1" xfId="42" applyFont="1" applyFill="1" applyBorder="1" applyAlignment="1" applyProtection="1">
      <alignment horizontal="left" vertical="center" shrinkToFit="1"/>
      <protection locked="0"/>
    </xf>
    <xf numFmtId="0" fontId="29" fillId="36" borderId="17" xfId="42" applyFont="1" applyFill="1" applyBorder="1" applyAlignment="1" applyProtection="1">
      <alignment horizontal="left" vertical="center" shrinkToFit="1"/>
      <protection locked="0"/>
    </xf>
    <xf numFmtId="0" fontId="29" fillId="36" borderId="0" xfId="42" applyFont="1" applyFill="1" applyAlignment="1" applyProtection="1">
      <alignment horizontal="left" vertical="center" shrinkToFit="1"/>
      <protection locked="0"/>
    </xf>
    <xf numFmtId="0" fontId="29" fillId="36" borderId="27" xfId="42" applyFont="1" applyFill="1" applyBorder="1" applyAlignment="1" applyProtection="1">
      <alignment horizontal="left" vertical="center" shrinkToFit="1"/>
      <protection locked="0"/>
    </xf>
    <xf numFmtId="0" fontId="29" fillId="36" borderId="16" xfId="42" applyFont="1" applyFill="1" applyBorder="1" applyAlignment="1" applyProtection="1">
      <alignment horizontal="left" vertical="center" shrinkToFit="1"/>
      <protection locked="0"/>
    </xf>
    <xf numFmtId="0" fontId="29" fillId="36" borderId="5" xfId="42" applyFont="1" applyFill="1" applyBorder="1" applyAlignment="1" applyProtection="1">
      <alignment horizontal="left" vertical="center" shrinkToFit="1"/>
      <protection locked="0"/>
    </xf>
    <xf numFmtId="0" fontId="29" fillId="36" borderId="15" xfId="42" applyFont="1" applyFill="1" applyBorder="1" applyAlignment="1" applyProtection="1">
      <alignment horizontal="left" vertical="center" shrinkToFit="1"/>
      <protection locked="0"/>
    </xf>
    <xf numFmtId="177" fontId="29" fillId="0" borderId="119" xfId="42" applyNumberFormat="1" applyFont="1" applyBorder="1" applyAlignment="1">
      <alignment horizontal="center" vertical="center" wrapText="1"/>
    </xf>
    <xf numFmtId="177" fontId="29" fillId="0" borderId="120" xfId="42" applyNumberFormat="1" applyFont="1" applyBorder="1" applyAlignment="1">
      <alignment horizontal="center" vertical="center" wrapText="1"/>
    </xf>
    <xf numFmtId="0" fontId="29" fillId="34" borderId="56" xfId="42" applyFont="1" applyFill="1" applyBorder="1" applyAlignment="1" applyProtection="1">
      <alignment horizontal="center" vertical="center" shrinkToFit="1"/>
      <protection locked="0"/>
    </xf>
    <xf numFmtId="0" fontId="29" fillId="34" borderId="57" xfId="42" applyFont="1" applyFill="1" applyBorder="1" applyAlignment="1" applyProtection="1">
      <alignment horizontal="center" vertical="center" shrinkToFit="1"/>
      <protection locked="0"/>
    </xf>
    <xf numFmtId="0" fontId="29" fillId="34" borderId="58" xfId="42" applyFont="1" applyFill="1" applyBorder="1" applyAlignment="1" applyProtection="1">
      <alignment horizontal="center" vertical="center" shrinkToFit="1"/>
      <protection locked="0"/>
    </xf>
    <xf numFmtId="0" fontId="29" fillId="34" borderId="59" xfId="42" applyFont="1" applyFill="1" applyBorder="1" applyAlignment="1" applyProtection="1">
      <alignment horizontal="center" vertical="center" wrapText="1"/>
      <protection locked="0"/>
    </xf>
    <xf numFmtId="0" fontId="29" fillId="34" borderId="60" xfId="42" applyFont="1" applyFill="1" applyBorder="1" applyAlignment="1" applyProtection="1">
      <alignment horizontal="center" vertical="center" wrapText="1"/>
      <protection locked="0"/>
    </xf>
    <xf numFmtId="0" fontId="29" fillId="34" borderId="57" xfId="42" applyFont="1" applyFill="1" applyBorder="1" applyAlignment="1" applyProtection="1">
      <alignment horizontal="center" vertical="center" wrapText="1"/>
      <protection locked="0"/>
    </xf>
    <xf numFmtId="0" fontId="29" fillId="34" borderId="58" xfId="42" applyFont="1" applyFill="1" applyBorder="1" applyAlignment="1" applyProtection="1">
      <alignment horizontal="center" vertical="center" wrapText="1"/>
      <protection locked="0"/>
    </xf>
    <xf numFmtId="0" fontId="29" fillId="36" borderId="60" xfId="42" applyFont="1" applyFill="1" applyBorder="1" applyAlignment="1" applyProtection="1">
      <alignment horizontal="left" vertical="center" shrinkToFit="1"/>
      <protection locked="0"/>
    </xf>
    <xf numFmtId="0" fontId="29" fillId="36" borderId="57" xfId="42" applyFont="1" applyFill="1" applyBorder="1" applyAlignment="1" applyProtection="1">
      <alignment horizontal="left" vertical="center" shrinkToFit="1"/>
      <protection locked="0"/>
    </xf>
    <xf numFmtId="0" fontId="29" fillId="36" borderId="58" xfId="42" applyFont="1" applyFill="1" applyBorder="1" applyAlignment="1" applyProtection="1">
      <alignment horizontal="left" vertical="center" shrinkToFit="1"/>
      <protection locked="0"/>
    </xf>
    <xf numFmtId="177" fontId="29" fillId="0" borderId="89" xfId="42" applyNumberFormat="1" applyFont="1" applyBorder="1" applyAlignment="1">
      <alignment horizontal="center" vertical="center" wrapText="1"/>
    </xf>
    <xf numFmtId="177" fontId="29" fillId="0" borderId="90" xfId="42" applyNumberFormat="1" applyFont="1" applyBorder="1" applyAlignment="1">
      <alignment horizontal="center" vertical="center" wrapText="1"/>
    </xf>
    <xf numFmtId="177" fontId="29" fillId="0" borderId="121" xfId="42" applyNumberFormat="1" applyFont="1" applyBorder="1" applyAlignment="1">
      <alignment horizontal="center" vertical="center" wrapText="1"/>
    </xf>
    <xf numFmtId="0" fontId="29" fillId="36" borderId="114" xfId="42" applyFont="1" applyFill="1" applyBorder="1" applyAlignment="1" applyProtection="1">
      <alignment horizontal="left" vertical="center" wrapText="1"/>
      <protection locked="0"/>
    </xf>
    <xf numFmtId="0" fontId="29" fillId="36" borderId="4" xfId="42" applyFont="1" applyFill="1" applyBorder="1" applyAlignment="1" applyProtection="1">
      <alignment horizontal="left" vertical="center" wrapText="1"/>
      <protection locked="0"/>
    </xf>
    <xf numFmtId="0" fontId="29" fillId="36" borderId="115" xfId="42" applyFont="1" applyFill="1" applyBorder="1" applyAlignment="1" applyProtection="1">
      <alignment horizontal="left" vertical="center" wrapText="1"/>
      <protection locked="0"/>
    </xf>
    <xf numFmtId="0" fontId="29" fillId="36" borderId="67" xfId="42" applyFont="1" applyFill="1" applyBorder="1" applyAlignment="1" applyProtection="1">
      <alignment horizontal="left" vertical="center" wrapText="1"/>
      <protection locked="0"/>
    </xf>
    <xf numFmtId="0" fontId="29" fillId="36" borderId="0" xfId="42" applyFont="1" applyFill="1" applyAlignment="1" applyProtection="1">
      <alignment horizontal="left" vertical="center" wrapText="1"/>
      <protection locked="0"/>
    </xf>
    <xf numFmtId="0" fontId="29" fillId="36" borderId="68" xfId="42" applyFont="1" applyFill="1" applyBorder="1" applyAlignment="1" applyProtection="1">
      <alignment horizontal="left" vertical="center" wrapText="1"/>
      <protection locked="0"/>
    </xf>
    <xf numFmtId="0" fontId="29" fillId="36" borderId="102" xfId="42" applyFont="1" applyFill="1" applyBorder="1" applyAlignment="1" applyProtection="1">
      <alignment horizontal="left" vertical="center" wrapText="1"/>
      <protection locked="0"/>
    </xf>
    <xf numFmtId="0" fontId="29" fillId="36" borderId="5" xfId="42" applyFont="1" applyFill="1" applyBorder="1" applyAlignment="1" applyProtection="1">
      <alignment horizontal="left" vertical="center" wrapText="1"/>
      <protection locked="0"/>
    </xf>
    <xf numFmtId="0" fontId="29" fillId="36" borderId="112" xfId="42" applyFont="1" applyFill="1" applyBorder="1" applyAlignment="1" applyProtection="1">
      <alignment horizontal="left" vertical="center" wrapText="1"/>
      <protection locked="0"/>
    </xf>
    <xf numFmtId="177" fontId="29" fillId="0" borderId="99" xfId="42" applyNumberFormat="1" applyFont="1" applyBorder="1" applyAlignment="1">
      <alignment horizontal="center" vertical="center" wrapText="1"/>
    </xf>
    <xf numFmtId="177" fontId="29" fillId="0" borderId="95" xfId="42" applyNumberFormat="1" applyFont="1" applyBorder="1" applyAlignment="1">
      <alignment horizontal="center" vertical="center" wrapText="1"/>
    </xf>
    <xf numFmtId="177" fontId="29" fillId="0" borderId="100" xfId="42" applyNumberFormat="1" applyFont="1" applyBorder="1" applyAlignment="1">
      <alignment horizontal="center" vertical="center" wrapText="1"/>
    </xf>
    <xf numFmtId="177" fontId="29" fillId="0" borderId="109" xfId="42" applyNumberFormat="1" applyFont="1" applyBorder="1" applyAlignment="1">
      <alignment horizontal="center" vertical="center" wrapText="1"/>
    </xf>
    <xf numFmtId="177" fontId="29" fillId="0" borderId="110" xfId="42" applyNumberFormat="1" applyFont="1" applyBorder="1" applyAlignment="1">
      <alignment horizontal="center" vertical="center" wrapText="1"/>
    </xf>
    <xf numFmtId="177" fontId="29" fillId="0" borderId="111" xfId="42" applyNumberFormat="1" applyFont="1" applyBorder="1" applyAlignment="1">
      <alignment horizontal="center" vertical="center" wrapText="1"/>
    </xf>
    <xf numFmtId="0" fontId="29" fillId="36" borderId="56" xfId="42" applyFont="1" applyFill="1" applyBorder="1" applyAlignment="1" applyProtection="1">
      <alignment horizontal="left" vertical="center" wrapText="1"/>
      <protection locked="0"/>
    </xf>
    <xf numFmtId="0" fontId="29" fillId="36" borderId="57" xfId="42" applyFont="1" applyFill="1" applyBorder="1" applyAlignment="1" applyProtection="1">
      <alignment horizontal="left" vertical="center" wrapText="1"/>
      <protection locked="0"/>
    </xf>
    <xf numFmtId="0" fontId="29" fillId="36" borderId="61" xfId="42" applyFont="1" applyFill="1" applyBorder="1" applyAlignment="1" applyProtection="1">
      <alignment horizontal="left" vertical="center" wrapText="1"/>
      <protection locked="0"/>
    </xf>
    <xf numFmtId="177" fontId="29" fillId="0" borderId="91" xfId="42" applyNumberFormat="1" applyFont="1" applyBorder="1" applyAlignment="1">
      <alignment horizontal="center" vertical="center" wrapText="1"/>
    </xf>
    <xf numFmtId="0" fontId="29" fillId="34" borderId="30" xfId="42" applyFont="1" applyFill="1" applyBorder="1" applyAlignment="1" applyProtection="1">
      <alignment horizontal="center" vertical="center" wrapText="1"/>
      <protection locked="0"/>
    </xf>
    <xf numFmtId="0" fontId="29" fillId="35" borderId="78" xfId="42" applyFont="1" applyFill="1" applyBorder="1" applyAlignment="1" applyProtection="1">
      <alignment horizontal="center" vertical="center" wrapText="1"/>
      <protection locked="0"/>
    </xf>
    <xf numFmtId="0" fontId="29" fillId="34" borderId="79" xfId="42" applyFont="1" applyFill="1" applyBorder="1" applyAlignment="1" applyProtection="1">
      <alignment horizontal="center" vertical="center" wrapText="1"/>
      <protection locked="0"/>
    </xf>
    <xf numFmtId="0" fontId="29" fillId="34" borderId="76" xfId="42" applyFont="1" applyFill="1" applyBorder="1" applyAlignment="1" applyProtection="1">
      <alignment horizontal="center" vertical="center" wrapText="1"/>
      <protection locked="0"/>
    </xf>
    <xf numFmtId="0" fontId="29" fillId="34" borderId="77" xfId="42" applyFont="1" applyFill="1" applyBorder="1" applyAlignment="1" applyProtection="1">
      <alignment horizontal="center" vertical="center" wrapText="1"/>
      <protection locked="0"/>
    </xf>
    <xf numFmtId="0" fontId="29" fillId="36" borderId="79" xfId="42" applyFont="1" applyFill="1" applyBorder="1" applyAlignment="1" applyProtection="1">
      <alignment horizontal="left" vertical="center" shrinkToFit="1"/>
      <protection locked="0"/>
    </xf>
    <xf numFmtId="0" fontId="29" fillId="36" borderId="76" xfId="42" applyFont="1" applyFill="1" applyBorder="1" applyAlignment="1" applyProtection="1">
      <alignment horizontal="left" vertical="center" shrinkToFit="1"/>
      <protection locked="0"/>
    </xf>
    <xf numFmtId="0" fontId="29" fillId="36" borderId="77" xfId="42" applyFont="1" applyFill="1" applyBorder="1" applyAlignment="1" applyProtection="1">
      <alignment horizontal="left" vertical="center" shrinkToFit="1"/>
      <protection locked="0"/>
    </xf>
    <xf numFmtId="0" fontId="30" fillId="0" borderId="127" xfId="42" applyFont="1" applyBorder="1" applyAlignment="1">
      <alignment horizontal="center" vertical="center"/>
    </xf>
    <xf numFmtId="0" fontId="30" fillId="0" borderId="128" xfId="42" applyFont="1" applyBorder="1" applyAlignment="1">
      <alignment horizontal="center" vertical="center"/>
    </xf>
    <xf numFmtId="0" fontId="30" fillId="0" borderId="129" xfId="42" applyFont="1" applyBorder="1" applyAlignment="1">
      <alignment horizontal="center" vertical="center"/>
    </xf>
    <xf numFmtId="177" fontId="30" fillId="0" borderId="132" xfId="42" applyNumberFormat="1" applyFont="1" applyBorder="1" applyAlignment="1">
      <alignment horizontal="center" vertical="center" shrinkToFit="1"/>
    </xf>
    <xf numFmtId="177" fontId="30" fillId="0" borderId="133" xfId="42" applyNumberFormat="1" applyFont="1" applyBorder="1" applyAlignment="1">
      <alignment horizontal="center" vertical="center" shrinkToFit="1"/>
    </xf>
    <xf numFmtId="177" fontId="30" fillId="0" borderId="138" xfId="42" applyNumberFormat="1" applyFont="1" applyBorder="1" applyAlignment="1">
      <alignment horizontal="center" vertical="center" shrinkToFit="1"/>
    </xf>
    <xf numFmtId="177" fontId="30" fillId="0" borderId="139" xfId="42" applyNumberFormat="1" applyFont="1" applyBorder="1" applyAlignment="1">
      <alignment horizontal="center" vertical="center" shrinkToFit="1"/>
    </xf>
    <xf numFmtId="177" fontId="30" fillId="0" borderId="142" xfId="42" applyNumberFormat="1" applyFont="1" applyBorder="1" applyAlignment="1">
      <alignment horizontal="center" vertical="center" shrinkToFit="1"/>
    </xf>
    <xf numFmtId="177" fontId="30" fillId="0" borderId="143" xfId="42" applyNumberFormat="1" applyFont="1" applyBorder="1" applyAlignment="1">
      <alignment horizontal="center" vertical="center" shrinkToFit="1"/>
    </xf>
    <xf numFmtId="0" fontId="33" fillId="0" borderId="134" xfId="42" applyFont="1" applyBorder="1" applyAlignment="1">
      <alignment horizontal="center" vertical="center" wrapText="1"/>
    </xf>
    <xf numFmtId="0" fontId="33" fillId="0" borderId="133" xfId="42" applyFont="1" applyBorder="1" applyAlignment="1">
      <alignment horizontal="center" vertical="center" wrapText="1"/>
    </xf>
    <xf numFmtId="0" fontId="33" fillId="0" borderId="135" xfId="42" applyFont="1" applyBorder="1" applyAlignment="1">
      <alignment horizontal="center" vertical="center" wrapText="1"/>
    </xf>
    <xf numFmtId="0" fontId="33" fillId="0" borderId="140" xfId="42" applyFont="1" applyBorder="1" applyAlignment="1">
      <alignment horizontal="center" vertical="center" wrapText="1"/>
    </xf>
    <xf numFmtId="0" fontId="33" fillId="0" borderId="139" xfId="42" applyFont="1" applyBorder="1" applyAlignment="1">
      <alignment horizontal="center" vertical="center" wrapText="1"/>
    </xf>
    <xf numFmtId="0" fontId="33" fillId="0" borderId="141" xfId="42" applyFont="1" applyBorder="1" applyAlignment="1">
      <alignment horizontal="center" vertical="center" wrapText="1"/>
    </xf>
    <xf numFmtId="0" fontId="33" fillId="0" borderId="150" xfId="42" applyFont="1" applyBorder="1" applyAlignment="1">
      <alignment horizontal="center" vertical="center" wrapText="1"/>
    </xf>
    <xf numFmtId="0" fontId="33" fillId="0" borderId="151" xfId="42" applyFont="1" applyBorder="1" applyAlignment="1">
      <alignment horizontal="center" vertical="center" wrapText="1"/>
    </xf>
    <xf numFmtId="0" fontId="33" fillId="0" borderId="152" xfId="42" applyFont="1" applyBorder="1" applyAlignment="1">
      <alignment horizontal="center" vertical="center" wrapText="1"/>
    </xf>
    <xf numFmtId="0" fontId="30" fillId="0" borderId="106" xfId="42" applyFont="1" applyBorder="1" applyAlignment="1">
      <alignment horizontal="center" vertical="center"/>
    </xf>
    <xf numFmtId="0" fontId="30" fillId="0" borderId="107" xfId="42" applyFont="1" applyBorder="1" applyAlignment="1">
      <alignment horizontal="center" vertical="center"/>
    </xf>
    <xf numFmtId="0" fontId="30" fillId="0" borderId="108" xfId="42" applyFont="1" applyBorder="1" applyAlignment="1">
      <alignment horizontal="center" vertical="center"/>
    </xf>
    <xf numFmtId="177" fontId="30" fillId="0" borderId="144" xfId="43" applyNumberFormat="1" applyFont="1" applyBorder="1" applyAlignment="1">
      <alignment horizontal="right" vertical="center" shrinkToFit="1"/>
    </xf>
    <xf numFmtId="177" fontId="30" fillId="0" borderId="7" xfId="43" applyNumberFormat="1" applyFont="1" applyBorder="1" applyAlignment="1">
      <alignment horizontal="right" vertical="center" shrinkToFit="1"/>
    </xf>
    <xf numFmtId="0" fontId="30" fillId="0" borderId="145" xfId="42" applyFont="1" applyBorder="1" applyAlignment="1">
      <alignment horizontal="center" vertical="center"/>
    </xf>
    <xf numFmtId="0" fontId="30" fillId="0" borderId="146" xfId="42" applyFont="1" applyBorder="1" applyAlignment="1">
      <alignment horizontal="center" vertical="center"/>
    </xf>
    <xf numFmtId="0" fontId="30" fillId="0" borderId="147" xfId="42" applyFont="1" applyBorder="1" applyAlignment="1">
      <alignment horizontal="center" vertical="center"/>
    </xf>
    <xf numFmtId="177" fontId="30" fillId="0" borderId="85" xfId="43" applyNumberFormat="1" applyFont="1" applyBorder="1" applyAlignment="1">
      <alignment horizontal="right" vertical="center" shrinkToFit="1"/>
    </xf>
    <xf numFmtId="177" fontId="30" fillId="0" borderId="76" xfId="43" applyNumberFormat="1" applyFont="1" applyBorder="1" applyAlignment="1">
      <alignment horizontal="right" vertical="center" shrinkToFit="1"/>
    </xf>
    <xf numFmtId="0" fontId="29" fillId="34" borderId="75" xfId="42" applyFont="1" applyFill="1" applyBorder="1" applyAlignment="1" applyProtection="1">
      <alignment horizontal="center" vertical="center" shrinkToFit="1"/>
      <protection locked="0"/>
    </xf>
    <xf numFmtId="0" fontId="29" fillId="34" borderId="76" xfId="42" applyFont="1" applyFill="1" applyBorder="1" applyAlignment="1" applyProtection="1">
      <alignment horizontal="center" vertical="center" shrinkToFit="1"/>
      <protection locked="0"/>
    </xf>
    <xf numFmtId="0" fontId="29" fillId="34" borderId="77" xfId="42" applyFont="1" applyFill="1" applyBorder="1" applyAlignment="1" applyProtection="1">
      <alignment horizontal="center" vertical="center" shrinkToFit="1"/>
      <protection locked="0"/>
    </xf>
    <xf numFmtId="0" fontId="37" fillId="33" borderId="2" xfId="42" applyFont="1" applyFill="1" applyBorder="1" applyAlignment="1">
      <alignment horizontal="center" vertical="center"/>
    </xf>
    <xf numFmtId="0" fontId="45" fillId="33" borderId="86" xfId="42" applyFont="1" applyFill="1" applyBorder="1" applyAlignment="1">
      <alignment horizontal="center" vertical="center"/>
    </xf>
    <xf numFmtId="0" fontId="45" fillId="33" borderId="92" xfId="42" applyFont="1" applyFill="1" applyBorder="1" applyAlignment="1">
      <alignment horizontal="center" vertical="center"/>
    </xf>
    <xf numFmtId="0" fontId="45" fillId="33" borderId="159" xfId="42"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0" fillId="0" borderId="0" xfId="0" applyFont="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0"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61" fillId="0" borderId="2" xfId="0" applyFont="1" applyBorder="1" applyAlignment="1">
      <alignment horizontal="left" vertical="center" shrinkToFi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1" fillId="0" borderId="0" xfId="0" applyFont="1" applyAlignment="1">
      <alignment horizontal="left" vertical="center" shrinkToFit="1"/>
    </xf>
    <xf numFmtId="0" fontId="4" fillId="0" borderId="27" xfId="0" applyFont="1" applyBorder="1" applyAlignment="1">
      <alignment horizontal="left" vertical="center" wrapText="1"/>
    </xf>
    <xf numFmtId="0" fontId="62" fillId="0" borderId="6" xfId="0" applyFont="1" applyBorder="1" applyAlignment="1">
      <alignment horizontal="left" vertical="center"/>
    </xf>
    <xf numFmtId="0" fontId="62" fillId="0" borderId="7" xfId="0" applyFont="1" applyBorder="1" applyAlignment="1">
      <alignment horizontal="left" vertical="center"/>
    </xf>
    <xf numFmtId="0" fontId="62"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62" fillId="0" borderId="6" xfId="0" applyFont="1" applyBorder="1" applyAlignment="1">
      <alignment vertical="center" wrapText="1"/>
    </xf>
    <xf numFmtId="0" fontId="62" fillId="0" borderId="7" xfId="0" applyFont="1" applyBorder="1" applyAlignment="1">
      <alignment vertical="center" wrapText="1"/>
    </xf>
    <xf numFmtId="0" fontId="62" fillId="0" borderId="8" xfId="0" applyFont="1" applyBorder="1" applyAlignment="1">
      <alignment vertical="center" wrapText="1"/>
    </xf>
    <xf numFmtId="0" fontId="60" fillId="0" borderId="4" xfId="0" applyFont="1" applyBorder="1" applyAlignment="1">
      <alignment horizontal="left" vertical="center" wrapText="1"/>
    </xf>
    <xf numFmtId="0" fontId="62" fillId="0" borderId="2" xfId="0" applyFont="1" applyBorder="1" applyAlignment="1">
      <alignment vertical="center" wrapText="1"/>
    </xf>
    <xf numFmtId="0" fontId="62" fillId="0" borderId="6" xfId="0" applyFont="1" applyBorder="1" applyAlignment="1">
      <alignment horizontal="left" vertical="center" wrapText="1"/>
    </xf>
    <xf numFmtId="0" fontId="62" fillId="0" borderId="7" xfId="0" applyFont="1" applyBorder="1" applyAlignment="1">
      <alignment horizontal="lef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62" fillId="0" borderId="16" xfId="0" applyFont="1" applyBorder="1" applyAlignment="1">
      <alignment horizontal="left" vertical="center" wrapText="1"/>
    </xf>
    <xf numFmtId="0" fontId="62" fillId="0" borderId="5" xfId="0" applyFont="1" applyBorder="1" applyAlignment="1">
      <alignment horizontal="left" vertical="center" wrapText="1"/>
    </xf>
    <xf numFmtId="0" fontId="4" fillId="0" borderId="28" xfId="0" applyFont="1" applyBorder="1" applyAlignment="1">
      <alignment horizontal="center" vertical="center"/>
    </xf>
    <xf numFmtId="49" fontId="46" fillId="0" borderId="0" xfId="0" applyNumberFormat="1" applyFont="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center" vertical="center"/>
    </xf>
    <xf numFmtId="49" fontId="46" fillId="0" borderId="0" xfId="0" applyNumberFormat="1" applyFont="1" applyAlignment="1">
      <alignment horizontal="center" vertical="center"/>
    </xf>
    <xf numFmtId="49" fontId="46" fillId="0" borderId="76" xfId="0" applyNumberFormat="1" applyFont="1" applyBorder="1" applyAlignment="1">
      <alignment horizontal="center" vertical="center"/>
    </xf>
    <xf numFmtId="0" fontId="0" fillId="0" borderId="88" xfId="0" applyBorder="1" applyAlignment="1">
      <alignment horizontal="center" vertical="center" wrapText="1"/>
    </xf>
    <xf numFmtId="0" fontId="0" fillId="0" borderId="161" xfId="0" applyBorder="1" applyAlignment="1">
      <alignment horizontal="center" vertical="center" wrapText="1"/>
    </xf>
    <xf numFmtId="0" fontId="0" fillId="0" borderId="167"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48" fillId="0" borderId="86" xfId="0" applyFont="1" applyBorder="1" applyAlignment="1">
      <alignment horizontal="center" vertical="center" wrapText="1"/>
    </xf>
    <xf numFmtId="0" fontId="48" fillId="0" borderId="92" xfId="0" applyFont="1" applyBorder="1" applyAlignment="1">
      <alignment horizontal="center" vertical="center" wrapText="1"/>
    </xf>
    <xf numFmtId="0" fontId="48" fillId="0" borderId="159" xfId="0" applyFont="1" applyBorder="1" applyAlignment="1">
      <alignment horizontal="center" vertical="center" wrapText="1"/>
    </xf>
    <xf numFmtId="0" fontId="0" fillId="0" borderId="165" xfId="0" applyBorder="1" applyAlignment="1">
      <alignment horizontal="center" vertical="center"/>
    </xf>
    <xf numFmtId="0" fontId="0" fillId="0" borderId="46" xfId="0" applyBorder="1" applyAlignment="1">
      <alignment horizontal="center" vertical="center"/>
    </xf>
    <xf numFmtId="0" fontId="0" fillId="0" borderId="166" xfId="0" applyBorder="1" applyAlignment="1">
      <alignment horizontal="center" vertical="center"/>
    </xf>
    <xf numFmtId="0" fontId="0" fillId="0" borderId="87" xfId="0" applyBorder="1" applyAlignment="1">
      <alignment horizontal="center" vertical="center"/>
    </xf>
    <xf numFmtId="0" fontId="0" fillId="0" borderId="183" xfId="0" applyBorder="1" applyAlignment="1">
      <alignment horizontal="center" vertical="center"/>
    </xf>
    <xf numFmtId="0" fontId="0" fillId="0" borderId="178" xfId="0" applyBorder="1" applyAlignment="1">
      <alignment horizontal="center" vertical="center"/>
    </xf>
    <xf numFmtId="0" fontId="0" fillId="0" borderId="187"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179" xfId="0" applyBorder="1" applyAlignment="1">
      <alignment horizontal="center" vertical="center"/>
    </xf>
    <xf numFmtId="0" fontId="0" fillId="0" borderId="188" xfId="0" applyBorder="1" applyAlignment="1">
      <alignment horizontal="center" vertical="center"/>
    </xf>
    <xf numFmtId="180" fontId="0" fillId="0" borderId="181" xfId="0" applyNumberFormat="1" applyBorder="1" applyAlignment="1">
      <alignment horizontal="center" vertical="center"/>
    </xf>
    <xf numFmtId="180" fontId="0" fillId="0" borderId="190" xfId="0" applyNumberFormat="1" applyBorder="1" applyAlignment="1">
      <alignment horizontal="center" vertical="center"/>
    </xf>
    <xf numFmtId="0" fontId="0" fillId="0" borderId="193" xfId="0" applyBorder="1" applyAlignment="1">
      <alignment horizontal="center" vertical="center"/>
    </xf>
    <xf numFmtId="0" fontId="0" fillId="0" borderId="197" xfId="0" applyBorder="1" applyAlignment="1">
      <alignment horizontal="center" vertical="center"/>
    </xf>
    <xf numFmtId="0" fontId="0" fillId="0" borderId="194" xfId="0" applyBorder="1" applyAlignment="1">
      <alignment horizontal="center" vertical="center"/>
    </xf>
    <xf numFmtId="0" fontId="0" fillId="0" borderId="198" xfId="0" applyBorder="1" applyAlignment="1">
      <alignment horizontal="center" vertical="center"/>
    </xf>
    <xf numFmtId="0" fontId="0" fillId="0" borderId="180" xfId="0" applyBorder="1" applyAlignment="1">
      <alignment horizontal="center" vertical="center"/>
    </xf>
    <xf numFmtId="0" fontId="0" fillId="0" borderId="189" xfId="0" applyBorder="1" applyAlignment="1">
      <alignment horizontal="center" vertical="center"/>
    </xf>
    <xf numFmtId="0" fontId="0" fillId="0" borderId="160" xfId="0" applyBorder="1" applyAlignment="1">
      <alignment horizontal="center" vertical="center"/>
    </xf>
    <xf numFmtId="0" fontId="0" fillId="0" borderId="69" xfId="0" applyBorder="1" applyAlignment="1">
      <alignment horizontal="center" vertical="center"/>
    </xf>
    <xf numFmtId="0" fontId="0" fillId="0" borderId="195" xfId="0" applyBorder="1" applyAlignment="1">
      <alignment horizontal="center" vertical="center"/>
    </xf>
    <xf numFmtId="0" fontId="0" fillId="0" borderId="199" xfId="0" applyBorder="1" applyAlignment="1">
      <alignment horizontal="center" vertical="center"/>
    </xf>
    <xf numFmtId="0" fontId="0" fillId="0" borderId="191" xfId="0" applyBorder="1" applyAlignment="1">
      <alignment horizontal="center" vertical="center"/>
    </xf>
    <xf numFmtId="0" fontId="0" fillId="0" borderId="192" xfId="0" applyBorder="1" applyAlignment="1">
      <alignment horizontal="center" vertical="center"/>
    </xf>
    <xf numFmtId="0" fontId="0" fillId="0" borderId="196" xfId="0" applyBorder="1" applyAlignment="1">
      <alignment horizontal="center" vertical="center"/>
    </xf>
    <xf numFmtId="0" fontId="0" fillId="0" borderId="1" xfId="0" applyBorder="1" applyAlignment="1">
      <alignment horizontal="center" vertical="center"/>
    </xf>
    <xf numFmtId="0" fontId="0" fillId="0" borderId="200" xfId="0"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180" fontId="0" fillId="0" borderId="202" xfId="0" applyNumberFormat="1" applyBorder="1" applyAlignment="1">
      <alignment horizontal="center" vertical="center"/>
    </xf>
    <xf numFmtId="180" fontId="0" fillId="0" borderId="157" xfId="0" applyNumberFormat="1" applyBorder="1" applyAlignment="1">
      <alignment horizontal="center" vertical="center"/>
    </xf>
    <xf numFmtId="180" fontId="0" fillId="0" borderId="206" xfId="0" applyNumberFormat="1" applyBorder="1" applyAlignment="1">
      <alignment horizontal="center" vertical="center"/>
    </xf>
    <xf numFmtId="180" fontId="0" fillId="0" borderId="81" xfId="0" applyNumberFormat="1" applyBorder="1" applyAlignment="1">
      <alignment horizontal="center" vertical="center"/>
    </xf>
    <xf numFmtId="180" fontId="0" fillId="0" borderId="205" xfId="0" applyNumberFormat="1" applyBorder="1" applyAlignment="1">
      <alignment horizontal="center" vertical="center"/>
    </xf>
    <xf numFmtId="180" fontId="0" fillId="0" borderId="160" xfId="0" applyNumberFormat="1" applyBorder="1" applyAlignment="1">
      <alignment horizontal="center" vertical="center"/>
    </xf>
    <xf numFmtId="0" fontId="0" fillId="0" borderId="203" xfId="0" applyBorder="1" applyAlignment="1">
      <alignment horizontal="left" vertical="center" wrapText="1"/>
    </xf>
    <xf numFmtId="0" fontId="0" fillId="0" borderId="204" xfId="0" applyBorder="1" applyAlignment="1">
      <alignment horizontal="left" vertical="center" wrapText="1"/>
    </xf>
    <xf numFmtId="0" fontId="0" fillId="0" borderId="205" xfId="0" applyBorder="1" applyAlignment="1">
      <alignment horizontal="left" vertical="center" wrapText="1"/>
    </xf>
    <xf numFmtId="180" fontId="0" fillId="0" borderId="203" xfId="0" applyNumberFormat="1" applyBorder="1" applyAlignment="1">
      <alignment horizontal="center" vertical="center"/>
    </xf>
    <xf numFmtId="0" fontId="0" fillId="0" borderId="62" xfId="0" applyBorder="1" applyAlignment="1">
      <alignment horizontal="left" vertical="center" wrapText="1" shrinkToFit="1"/>
    </xf>
    <xf numFmtId="0" fontId="0" fillId="0" borderId="63" xfId="0" applyBorder="1" applyAlignment="1">
      <alignment horizontal="left" vertical="center" wrapText="1" shrinkToFit="1"/>
    </xf>
    <xf numFmtId="0" fontId="0" fillId="0" borderId="160" xfId="0" applyBorder="1" applyAlignment="1">
      <alignment horizontal="left" vertical="center" wrapText="1" shrinkToFit="1"/>
    </xf>
    <xf numFmtId="180" fontId="0" fillId="0" borderId="62" xfId="0" applyNumberFormat="1" applyBorder="1" applyAlignment="1">
      <alignment horizontal="center" vertical="center"/>
    </xf>
    <xf numFmtId="0" fontId="66" fillId="35" borderId="0" xfId="48" applyFill="1" applyAlignment="1">
      <alignment horizontal="center" vertical="center"/>
    </xf>
    <xf numFmtId="0" fontId="68" fillId="33" borderId="0" xfId="48" applyFont="1" applyFill="1" applyAlignment="1">
      <alignment horizontal="center" vertical="center"/>
    </xf>
    <xf numFmtId="0" fontId="66" fillId="35" borderId="5" xfId="48" applyFill="1" applyBorder="1" applyAlignment="1">
      <alignment horizontal="center" vertical="center" shrinkToFit="1"/>
    </xf>
    <xf numFmtId="0" fontId="66" fillId="35" borderId="7" xfId="48" applyFill="1" applyBorder="1" applyAlignment="1">
      <alignment horizontal="center" vertical="center" shrinkToFit="1"/>
    </xf>
    <xf numFmtId="0" fontId="66" fillId="33" borderId="2" xfId="48" applyFill="1" applyBorder="1" applyAlignment="1">
      <alignment horizontal="center" vertical="center" wrapText="1"/>
    </xf>
    <xf numFmtId="0" fontId="70" fillId="33" borderId="2" xfId="48" applyFont="1" applyFill="1" applyBorder="1" applyAlignment="1">
      <alignment horizontal="center" vertical="top" wrapText="1"/>
    </xf>
    <xf numFmtId="0" fontId="66" fillId="33" borderId="2" xfId="48" applyFill="1" applyBorder="1" applyAlignment="1">
      <alignment horizontal="center" vertical="top" wrapText="1"/>
    </xf>
    <xf numFmtId="0" fontId="66" fillId="33" borderId="6" xfId="48" applyFill="1" applyBorder="1" applyAlignment="1">
      <alignment horizontal="center" vertical="center" wrapText="1"/>
    </xf>
    <xf numFmtId="0" fontId="66" fillId="33" borderId="7" xfId="48" applyFill="1" applyBorder="1" applyAlignment="1">
      <alignment horizontal="center" vertical="center" wrapText="1"/>
    </xf>
    <xf numFmtId="0" fontId="66" fillId="33" borderId="8" xfId="48" applyFill="1" applyBorder="1" applyAlignment="1">
      <alignment horizontal="center" vertical="center" wrapText="1"/>
    </xf>
    <xf numFmtId="0" fontId="69" fillId="33" borderId="0" xfId="48" applyFont="1" applyFill="1" applyAlignment="1">
      <alignment horizontal="left" vertical="center"/>
    </xf>
    <xf numFmtId="0" fontId="66" fillId="35" borderId="2" xfId="48" applyFill="1" applyBorder="1" applyAlignment="1">
      <alignment horizontal="center" vertical="center"/>
    </xf>
    <xf numFmtId="0" fontId="66" fillId="33" borderId="2" xfId="48" applyFill="1" applyBorder="1" applyAlignment="1">
      <alignment horizontal="center" vertical="center"/>
    </xf>
    <xf numFmtId="0" fontId="66" fillId="35" borderId="2" xfId="48" applyFill="1" applyBorder="1" applyAlignment="1">
      <alignment horizontal="center" vertical="center" shrinkToFit="1"/>
    </xf>
    <xf numFmtId="0" fontId="66" fillId="33" borderId="5" xfId="48" applyFill="1" applyBorder="1" applyAlignment="1">
      <alignment horizontal="left" vertical="center"/>
    </xf>
    <xf numFmtId="0" fontId="66" fillId="33" borderId="6" xfId="48" applyFill="1" applyBorder="1" applyAlignment="1">
      <alignment horizontal="center" vertical="center"/>
    </xf>
    <xf numFmtId="0" fontId="66" fillId="33" borderId="7" xfId="48" applyFill="1" applyBorder="1" applyAlignment="1">
      <alignment horizontal="center" vertical="center"/>
    </xf>
    <xf numFmtId="0" fontId="66" fillId="33" borderId="8" xfId="48" applyFill="1" applyBorder="1" applyAlignment="1">
      <alignment horizontal="center" vertical="center"/>
    </xf>
    <xf numFmtId="183" fontId="71" fillId="35" borderId="2" xfId="49" applyNumberFormat="1" applyFont="1" applyFill="1" applyBorder="1" applyAlignment="1">
      <alignment horizontal="center" vertical="center"/>
    </xf>
    <xf numFmtId="0" fontId="66" fillId="33" borderId="25" xfId="48" applyFill="1" applyBorder="1" applyAlignment="1">
      <alignment horizontal="center" vertical="center"/>
    </xf>
    <xf numFmtId="0" fontId="66" fillId="33" borderId="28" xfId="48" applyFill="1" applyBorder="1" applyAlignment="1">
      <alignment horizontal="center" vertical="center"/>
    </xf>
    <xf numFmtId="176" fontId="71" fillId="33" borderId="3" xfId="48" applyNumberFormat="1" applyFont="1" applyFill="1" applyBorder="1" applyAlignment="1">
      <alignment horizontal="center" vertical="center"/>
    </xf>
    <xf numFmtId="176" fontId="71" fillId="33" borderId="4" xfId="48" applyNumberFormat="1" applyFont="1" applyFill="1" applyBorder="1" applyAlignment="1">
      <alignment horizontal="center" vertical="center"/>
    </xf>
    <xf numFmtId="176" fontId="71" fillId="33" borderId="1" xfId="48" applyNumberFormat="1" applyFont="1" applyFill="1" applyBorder="1" applyAlignment="1">
      <alignment horizontal="center" vertical="center"/>
    </xf>
    <xf numFmtId="176" fontId="71" fillId="33" borderId="16" xfId="48" applyNumberFormat="1" applyFont="1" applyFill="1" applyBorder="1" applyAlignment="1">
      <alignment horizontal="center" vertical="center"/>
    </xf>
    <xf numFmtId="176" fontId="71" fillId="33" borderId="5" xfId="48" applyNumberFormat="1" applyFont="1" applyFill="1" applyBorder="1" applyAlignment="1">
      <alignment horizontal="center" vertical="center"/>
    </xf>
    <xf numFmtId="176" fontId="71" fillId="33" borderId="15" xfId="48" applyNumberFormat="1" applyFont="1" applyFill="1" applyBorder="1" applyAlignment="1">
      <alignment horizontal="center" vertical="center"/>
    </xf>
    <xf numFmtId="0" fontId="66" fillId="0" borderId="25" xfId="48" applyBorder="1" applyAlignment="1">
      <alignment horizontal="center" vertical="center"/>
    </xf>
    <xf numFmtId="0" fontId="66" fillId="0" borderId="30" xfId="48" applyBorder="1" applyAlignment="1">
      <alignment horizontal="center" vertical="center"/>
    </xf>
    <xf numFmtId="0" fontId="66" fillId="0" borderId="28" xfId="48" applyBorder="1" applyAlignment="1">
      <alignment horizontal="center" vertical="center"/>
    </xf>
    <xf numFmtId="176" fontId="71" fillId="33" borderId="6" xfId="48" applyNumberFormat="1" applyFont="1" applyFill="1" applyBorder="1" applyAlignment="1">
      <alignment horizontal="center" vertical="center"/>
    </xf>
    <xf numFmtId="176" fontId="71" fillId="33" borderId="7" xfId="48" applyNumberFormat="1" applyFont="1" applyFill="1" applyBorder="1" applyAlignment="1">
      <alignment horizontal="center" vertical="center"/>
    </xf>
    <xf numFmtId="176" fontId="71" fillId="33" borderId="8" xfId="48" applyNumberFormat="1" applyFont="1" applyFill="1" applyBorder="1" applyAlignment="1">
      <alignment horizontal="center" vertical="center"/>
    </xf>
    <xf numFmtId="0" fontId="66" fillId="33" borderId="3" xfId="48" applyFill="1" applyBorder="1" applyAlignment="1">
      <alignment horizontal="center" vertical="center" wrapText="1"/>
    </xf>
    <xf numFmtId="0" fontId="66" fillId="33" borderId="4" xfId="48" applyFill="1" applyBorder="1" applyAlignment="1">
      <alignment horizontal="center" vertical="center" wrapText="1"/>
    </xf>
    <xf numFmtId="0" fontId="66" fillId="33" borderId="1" xfId="48" applyFill="1" applyBorder="1" applyAlignment="1">
      <alignment horizontal="center" vertical="center" wrapText="1"/>
    </xf>
    <xf numFmtId="179" fontId="71" fillId="39" borderId="3" xfId="50" applyNumberFormat="1" applyFont="1" applyFill="1" applyBorder="1" applyAlignment="1">
      <alignment horizontal="center" vertical="center"/>
    </xf>
    <xf numFmtId="179" fontId="71" fillId="39" borderId="4" xfId="50" applyNumberFormat="1" applyFont="1" applyFill="1" applyBorder="1" applyAlignment="1">
      <alignment horizontal="center" vertical="center"/>
    </xf>
    <xf numFmtId="179" fontId="71" fillId="39" borderId="1" xfId="50" applyNumberFormat="1" applyFont="1" applyFill="1" applyBorder="1" applyAlignment="1">
      <alignment horizontal="center" vertical="center"/>
    </xf>
    <xf numFmtId="179" fontId="71" fillId="39" borderId="16" xfId="50" applyNumberFormat="1" applyFont="1" applyFill="1" applyBorder="1" applyAlignment="1">
      <alignment horizontal="center" vertical="center"/>
    </xf>
    <xf numFmtId="179" fontId="71" fillId="39" borderId="5" xfId="50" applyNumberFormat="1" applyFont="1" applyFill="1" applyBorder="1" applyAlignment="1">
      <alignment horizontal="center" vertical="center"/>
    </xf>
    <xf numFmtId="179" fontId="71" fillId="39" borderId="15" xfId="50" applyNumberFormat="1" applyFont="1" applyFill="1" applyBorder="1" applyAlignment="1">
      <alignment horizontal="center" vertical="center"/>
    </xf>
    <xf numFmtId="0" fontId="66" fillId="33" borderId="16" xfId="48" applyFill="1" applyBorder="1" applyAlignment="1">
      <alignment horizontal="center" vertical="center"/>
    </xf>
    <xf numFmtId="0" fontId="66" fillId="33" borderId="5" xfId="48" applyFill="1" applyBorder="1" applyAlignment="1">
      <alignment horizontal="center" vertical="center"/>
    </xf>
    <xf numFmtId="0" fontId="66" fillId="33" borderId="15" xfId="48" applyFill="1" applyBorder="1" applyAlignment="1">
      <alignment horizontal="center" vertical="center"/>
    </xf>
    <xf numFmtId="0" fontId="66" fillId="33" borderId="0" xfId="48" applyFill="1" applyAlignment="1">
      <alignment horizontal="left" vertical="center"/>
    </xf>
    <xf numFmtId="0" fontId="66" fillId="33" borderId="0" xfId="48" applyFill="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9" xfId="0" applyFont="1" applyBorder="1" applyAlignment="1">
      <alignment horizontal="left" vertical="top"/>
    </xf>
    <xf numFmtId="0" fontId="0" fillId="0" borderId="2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2" xfId="50" xr:uid="{2932D60C-775C-4225-85BA-D70D38083C5D}"/>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DDFE4445-6894-4E36-9EF2-2E9E46A17726}"/>
    <cellStyle name="桁区切り 2 2 2" xfId="49" xr:uid="{C8A506AE-021A-4A1F-9D99-6E3E87BB87E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AB5C682-F25B-4887-82D7-944919E1468A}"/>
    <cellStyle name="標準 2 2" xfId="47" xr:uid="{D4B2A1CB-5105-4854-BE54-8ECCEADE831D}"/>
    <cellStyle name="標準 3" xfId="45" xr:uid="{F92CB6DB-BF59-4399-ADA6-04E29FA35690}"/>
    <cellStyle name="標準 3 2 2" xfId="48" xr:uid="{8A8481FE-3C60-4117-89C5-9F452EB553F9}"/>
    <cellStyle name="標準 3 3" xfId="46" xr:uid="{06EA676B-A3D0-4A4E-8057-304F7A4A2C3A}"/>
    <cellStyle name="良い" xfId="41"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698F612-149D-46D9-A1CE-71B185D426C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8C4322F-C18E-45AC-ACB9-3C84A80FCBC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4E388C4-837B-4CD6-ACF3-6290910F77C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817EBA2-4DFB-425D-91A7-82CA377F156A}"/>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EBFFE85-9E3E-472F-BE79-312E6D967B2D}"/>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1C1E48D-F791-4D24-8C18-1DA9025FCD6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BF01B19-22FF-444F-B56A-3447999A38A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7E90A1D-C8C8-4859-9442-1BACD453D77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766469C-6CCF-4299-8DC3-94DD1D99EB6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1ECEBA1-D4FB-42AB-B343-D9B33BE804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0D13BF6-C662-4B2F-B629-8C3767368D9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24987F9-E926-4F3E-A49E-E0793610559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33EE766-0434-4CF8-942D-CC32E9809C4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FB9405-904F-4071-B0CC-5441DE56F50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8A1F4E8-DB48-4E13-8D6E-F651A97D647D}"/>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3043C57-E877-4502-9819-1FB553B8FE2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37C1E17-315E-438D-B43D-C2D3D793B8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7B428F9-4545-4F40-8C60-6AC6560766A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4093323-C0A6-4B24-B808-1E64F27DE1C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68F6AC5-9607-4C2A-A71C-699FEDBCAA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CBED5D3-58A2-4256-BDB5-0CA3586344CA}"/>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5876857-A707-4E69-8CCE-94AA286D4733}"/>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3C6A4F1-BE9A-4562-80E0-8FACF50072D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A042B74-1B9D-445C-9B45-B36834D03CE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89EA4C0-97DA-4356-9F0B-41F4D596095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DA3C3E3-E8B5-495F-BDFC-B91E8463FEB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BD8127C-3D45-429F-A8B4-9B086459F5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61A2742-CB8D-4738-A546-D294F4A077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430A743-ECC1-48AB-9D44-CBE7B45B458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7BD3225-6403-4C5B-8341-65E1550AC60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B7AC4C4-0DD9-4528-8A68-1B86FEE6CE3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A61CDC9-A6F3-4B92-BFBA-45AE4F58CCD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EA7E874-29AD-40AC-854A-C925FD87B70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A79C295-ADCD-427C-AA10-5FADB877F9E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47152C2-6EDF-47B2-9DDA-D0F6E09556D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B0FC6-A247-4E23-9582-457CE44FD78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F0A2B50-DB02-4FE3-BFEC-4789312893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A8C1CC0-9CD8-46AA-A3C7-7A3FD5C066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EC39E75-6115-43D3-8B91-488712905B8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DDA8DB2-890F-4F7D-9EF1-5863CE724A8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0F550F5-998D-4A72-9F7F-357E5F5B714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9D09BF1-1BA3-4965-9E1D-34181486F46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5DC6C5E-24A0-411A-A3D8-25A5EF883BB5}"/>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C39E0BE-CBFF-4F8C-8DC4-5FA94AE14AE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E80CFF6-93B1-4F38-845F-9453DAA717B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DD66A9C-900F-458E-92D8-6A6791EE4A4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02A42A7-118B-42C0-9E5B-EFF5811E7AB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1188E16-6A25-4763-A0AD-CDE5AF2E3BC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6E0F024-79FB-44B0-9C23-D50BD549E0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25FF40B-4296-4C67-A327-924D071CB810}"/>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38240D3-1BEE-4D2D-8ED0-E83ED1DD073F}"/>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B98BC2-6751-42FE-AD6A-E8FAD8EF37C0}"/>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A7001B8-382D-41C7-ADD6-751B457D75D0}"/>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DC91D35-C290-4C0C-98B2-547B0B733C5E}"/>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D2628D2-68B6-4863-B546-0E57B6B1F9DC}"/>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AADECC2-6F32-4AB9-933E-8657821D3744}"/>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98C516E-9B4F-4B9F-8FAB-F3674B00D047}"/>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EE20F31-2883-4A7C-8E75-2B82CB716DDF}"/>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3CA857F-5721-4349-80C6-999C870E77CE}"/>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2473C9D6-E8E1-437D-BDB9-C78B317BD9E0}"/>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CEA019B-D397-43BA-B8F9-F9E4EAA1B031}"/>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BCD9195-A95A-431F-A978-7A74474F4827}"/>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CB528AAE-5CC5-4821-9544-4111EA01710E}"/>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4F9B66D-0464-4206-A83B-9F8EA90D12D5}"/>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76527A7-6BCF-4DB5-B849-403C7F7B7B9B}"/>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2178374-B861-4D13-BC86-F639A4C5AA63}"/>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78FD2ED-0C3A-43B6-A820-4A96855F9CA1}"/>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A73AEDF-9A65-4400-9B3B-B85ED403C2D6}"/>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2303B83-2797-48B5-99A1-FF8F66E5C734}"/>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E8DEE4C-04D3-4276-9B26-EB16FD4AB810}"/>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1A7D8E0-DFBB-444B-8120-943A764C01EC}"/>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7703F49-A342-48F8-A169-B3C878593BBD}"/>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3DED857C-77DF-434D-99A1-0FC9C2B6B8BB}"/>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932114C-5339-44DD-8A04-903BC96964D9}"/>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CC51917-8D20-486F-81C5-8256ED7AB9A7}"/>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14E8CD0C-0C02-4E92-984C-1337E973A58E}"/>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C4F60CA-2217-422F-9B98-177D4143F45B}"/>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D8AB3C2-08DE-4968-8C1A-3246BF601EB2}"/>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E6C252CB-2630-40C6-94FD-D68AF5022A19}"/>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5348639-AC0B-4140-9382-A3AF2F417F11}"/>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8F30203-B4DB-4748-A68A-40F0140EFF27}"/>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5130A61-49E5-464B-B982-B0C4E42F2E2F}"/>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517CBE4-AA11-4373-83C4-9CA4BCA63D6C}"/>
            </a:ext>
          </a:extLst>
        </xdr:cNvPr>
        <xdr:cNvSpPr txBox="1"/>
      </xdr:nvSpPr>
      <xdr:spPr bwMode="auto">
        <a:xfrm>
          <a:off x="9544" y="5000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9F3ADE7-A75E-43A4-8FE2-471163766B42}"/>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40EFFDB-6942-43E6-8DF4-5692F659C32C}"/>
            </a:ext>
          </a:extLst>
        </xdr:cNvPr>
        <xdr:cNvSpPr txBox="1"/>
      </xdr:nvSpPr>
      <xdr:spPr bwMode="auto">
        <a:xfrm>
          <a:off x="4113609" y="7381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EF2D80F2-C7EB-4AF9-96B2-E1E63D1B1843}"/>
            </a:ext>
          </a:extLst>
        </xdr:cNvPr>
        <xdr:cNvSpPr txBox="1"/>
      </xdr:nvSpPr>
      <xdr:spPr bwMode="auto">
        <a:xfrm>
          <a:off x="4113609" y="7381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36D4CAC-83D9-4170-AAF9-9709A32FA278}"/>
            </a:ext>
          </a:extLst>
        </xdr:cNvPr>
        <xdr:cNvSpPr txBox="1"/>
      </xdr:nvSpPr>
      <xdr:spPr bwMode="auto">
        <a:xfrm>
          <a:off x="6352989" y="7381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AE7AC026-393D-4FAD-B6FA-E8D83FDD66E8}"/>
            </a:ext>
          </a:extLst>
        </xdr:cNvPr>
        <xdr:cNvSpPr txBox="1"/>
      </xdr:nvSpPr>
      <xdr:spPr bwMode="auto">
        <a:xfrm>
          <a:off x="3427475"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1A435AF-82B8-4C54-9723-390489863BAB}"/>
            </a:ext>
          </a:extLst>
        </xdr:cNvPr>
        <xdr:cNvSpPr txBox="1"/>
      </xdr:nvSpPr>
      <xdr:spPr bwMode="auto">
        <a:xfrm>
          <a:off x="1370930" y="9286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F7605F9-7935-4C63-869D-410330A190AC}"/>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9CE64E2-3695-4F75-9F99-337CB94D8475}"/>
            </a:ext>
          </a:extLst>
        </xdr:cNvPr>
        <xdr:cNvSpPr txBox="1"/>
      </xdr:nvSpPr>
      <xdr:spPr bwMode="auto">
        <a:xfrm>
          <a:off x="3427363" y="9286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B109412-D130-4E26-AE3A-13B175C2C47A}"/>
            </a:ext>
          </a:extLst>
        </xdr:cNvPr>
        <xdr:cNvSpPr txBox="1"/>
      </xdr:nvSpPr>
      <xdr:spPr bwMode="auto">
        <a:xfrm>
          <a:off x="3429949" y="9286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0D3EC9B-FA63-43D6-9B9B-DFFFD5DC3F7C}"/>
            </a:ext>
          </a:extLst>
        </xdr:cNvPr>
        <xdr:cNvSpPr txBox="1"/>
      </xdr:nvSpPr>
      <xdr:spPr bwMode="auto">
        <a:xfrm>
          <a:off x="9544" y="738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CAD239BE-6CDE-4790-ACD9-B757E363B1BF}"/>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AB7E121B-EC32-46C2-87E4-5C7BB3805A6D}"/>
            </a:ext>
          </a:extLst>
        </xdr:cNvPr>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919FE836-5222-4A35-9FF6-2FD3F4E29809}"/>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D70DF08B-1A4B-4016-AE31-1E929DD6C7A1}"/>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A619D2B3-4361-4D33-80F4-52908F79EE62}"/>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77EAF2FE-2246-4FB2-880B-D9D26D60C7FA}"/>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FDB8F67D-3715-44A5-987A-A8E27EE2F0B2}"/>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FF607F82-6A0F-463B-BCDD-B532451893F7}"/>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DE721087-A1A2-49E9-B213-EE96132E6B53}"/>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935FF4C4-8CE9-491E-BC9D-E500DA4266E6}"/>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81E81B9D-65F8-4C83-B2BD-F93AD179162F}"/>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221BC9DD-81B1-4B0E-87B0-D012A0B87CD1}"/>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CB9F3EE7-069A-4241-9F09-CB48EC2FAE7B}"/>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1D40B9E3-C975-47FD-9F13-67C2DDB14862}"/>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7C86EF37-3C44-44E2-BF5E-9D1C54D9481D}"/>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7A34999C-5308-45BE-91D2-A53B6D3477A0}"/>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78BF3938-6C50-4F28-B85E-0A152A736DE0}"/>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3FD38ADA-965A-4062-B356-B34102390D89}"/>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3D26ED0C-9202-4EDD-86B4-825A5A05D72C}"/>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E298FB1A-771C-43E2-9A94-C819CD65E056}"/>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2&#12288;&#22320;&#22495;&#23494;&#30528;&#12487;&#12452;&#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感染症又は災害　届出"/>
      <sheetName val="感染症又は災害　利用延人員数計算"/>
      <sheetName val="中重度ケア体制加算"/>
      <sheetName val="ADL維持等加算"/>
      <sheetName val="認知症加算"/>
      <sheetName val="サービス提供体制強化加算"/>
      <sheetName val="参考様式"/>
      <sheetName val="別紙●24"/>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 val="定期巡回(1-3)"/>
      <sheetName val="備考（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3" refreshError="1"/>
      <sheetData sheetId="1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27"/>
  <sheetViews>
    <sheetView showGridLines="0" tabSelected="1" zoomScaleNormal="100" workbookViewId="0">
      <selection activeCell="A12" sqref="A12"/>
    </sheetView>
  </sheetViews>
  <sheetFormatPr defaultRowHeight="20.25" customHeight="1" x14ac:dyDescent="0.15"/>
  <cols>
    <col min="1" max="1" width="33.875" style="330" customWidth="1"/>
    <col min="2" max="2" width="68.375" style="1" customWidth="1"/>
    <col min="3" max="16384" width="9" style="1"/>
  </cols>
  <sheetData>
    <row r="1" spans="1:2" ht="20.25" customHeight="1" x14ac:dyDescent="0.15">
      <c r="A1" s="718" t="s">
        <v>494</v>
      </c>
      <c r="B1" s="718"/>
    </row>
    <row r="2" spans="1:2" ht="20.25" customHeight="1" x14ac:dyDescent="0.15">
      <c r="A2" s="718"/>
      <c r="B2" s="718"/>
    </row>
    <row r="3" spans="1:2" ht="30" customHeight="1" x14ac:dyDescent="0.15">
      <c r="A3" s="721" t="s">
        <v>873</v>
      </c>
      <c r="B3" s="721"/>
    </row>
    <row r="4" spans="1:2" ht="18" customHeight="1" x14ac:dyDescent="0.15">
      <c r="A4" s="352" t="s">
        <v>107</v>
      </c>
      <c r="B4" s="352" t="s">
        <v>108</v>
      </c>
    </row>
    <row r="5" spans="1:2" ht="13.5" x14ac:dyDescent="0.15">
      <c r="A5" s="5" t="s">
        <v>874</v>
      </c>
      <c r="B5" s="618" t="s">
        <v>828</v>
      </c>
    </row>
    <row r="6" spans="1:2" ht="13.5" x14ac:dyDescent="0.15">
      <c r="A6" s="329" t="s">
        <v>470</v>
      </c>
      <c r="B6" s="485" t="s">
        <v>588</v>
      </c>
    </row>
    <row r="7" spans="1:2" ht="13.5" x14ac:dyDescent="0.15">
      <c r="A7" s="351" t="s">
        <v>469</v>
      </c>
      <c r="B7" s="486" t="s">
        <v>589</v>
      </c>
    </row>
    <row r="8" spans="1:2" ht="13.5" x14ac:dyDescent="0.15">
      <c r="A8" s="711" t="s">
        <v>871</v>
      </c>
      <c r="B8" s="87" t="s">
        <v>109</v>
      </c>
    </row>
    <row r="9" spans="1:2" ht="13.5" x14ac:dyDescent="0.15">
      <c r="A9" s="712" t="s">
        <v>495</v>
      </c>
      <c r="B9" s="87" t="s">
        <v>109</v>
      </c>
    </row>
    <row r="10" spans="1:2" ht="13.5" x14ac:dyDescent="0.15">
      <c r="A10" s="713" t="s">
        <v>496</v>
      </c>
      <c r="B10" s="87" t="s">
        <v>109</v>
      </c>
    </row>
    <row r="11" spans="1:2" ht="13.5" x14ac:dyDescent="0.15">
      <c r="A11" s="704" t="s">
        <v>106</v>
      </c>
      <c r="B11" s="87" t="s">
        <v>109</v>
      </c>
    </row>
    <row r="12" spans="1:2" ht="27" x14ac:dyDescent="0.15">
      <c r="A12" s="704" t="s">
        <v>87</v>
      </c>
      <c r="B12" s="87" t="s">
        <v>109</v>
      </c>
    </row>
    <row r="13" spans="1:2" ht="13.5" x14ac:dyDescent="0.15">
      <c r="A13" s="719" t="s">
        <v>497</v>
      </c>
      <c r="B13" s="622" t="s">
        <v>585</v>
      </c>
    </row>
    <row r="14" spans="1:2" ht="13.5" x14ac:dyDescent="0.15">
      <c r="A14" s="720"/>
      <c r="B14" s="619" t="s">
        <v>586</v>
      </c>
    </row>
    <row r="15" spans="1:2" ht="13.5" x14ac:dyDescent="0.15">
      <c r="A15" s="705" t="s">
        <v>105</v>
      </c>
      <c r="B15" s="87" t="s">
        <v>109</v>
      </c>
    </row>
    <row r="16" spans="1:2" ht="13.5" x14ac:dyDescent="0.15">
      <c r="A16" s="715" t="s">
        <v>89</v>
      </c>
      <c r="B16" s="488" t="s">
        <v>589</v>
      </c>
    </row>
    <row r="17" spans="1:2" ht="13.5" x14ac:dyDescent="0.15">
      <c r="A17" s="716"/>
      <c r="B17" s="620" t="s">
        <v>364</v>
      </c>
    </row>
    <row r="18" spans="1:2" ht="13.5" x14ac:dyDescent="0.15">
      <c r="A18" s="715" t="s">
        <v>102</v>
      </c>
      <c r="B18" s="488" t="s">
        <v>589</v>
      </c>
    </row>
    <row r="19" spans="1:2" ht="39.75" customHeight="1" x14ac:dyDescent="0.15">
      <c r="A19" s="716"/>
      <c r="B19" s="710" t="s">
        <v>365</v>
      </c>
    </row>
    <row r="20" spans="1:2" ht="13.5" x14ac:dyDescent="0.15">
      <c r="A20" s="705" t="s">
        <v>98</v>
      </c>
      <c r="B20" s="487" t="s">
        <v>589</v>
      </c>
    </row>
    <row r="21" spans="1:2" ht="13.5" x14ac:dyDescent="0.15">
      <c r="A21" s="705" t="s">
        <v>97</v>
      </c>
      <c r="B21" s="86" t="s">
        <v>110</v>
      </c>
    </row>
    <row r="22" spans="1:2" ht="27" x14ac:dyDescent="0.15">
      <c r="A22" s="704" t="s">
        <v>111</v>
      </c>
      <c r="B22" s="87" t="s">
        <v>109</v>
      </c>
    </row>
    <row r="23" spans="1:2" ht="13.5" x14ac:dyDescent="0.15">
      <c r="A23" s="713" t="s">
        <v>498</v>
      </c>
      <c r="B23" s="623" t="s">
        <v>587</v>
      </c>
    </row>
    <row r="24" spans="1:2" ht="21.75" customHeight="1" x14ac:dyDescent="0.15">
      <c r="A24" s="715" t="s">
        <v>88</v>
      </c>
      <c r="B24" s="488" t="s">
        <v>590</v>
      </c>
    </row>
    <row r="25" spans="1:2" ht="13.5" x14ac:dyDescent="0.15">
      <c r="A25" s="717"/>
      <c r="B25" s="621" t="s">
        <v>591</v>
      </c>
    </row>
    <row r="26" spans="1:2" ht="72.75" customHeight="1" x14ac:dyDescent="0.15">
      <c r="A26" s="716"/>
      <c r="B26" s="710" t="s">
        <v>467</v>
      </c>
    </row>
    <row r="27" spans="1:2" ht="36.75" customHeight="1" x14ac:dyDescent="0.15">
      <c r="A27" s="714" t="s">
        <v>499</v>
      </c>
      <c r="B27" s="365" t="s">
        <v>829</v>
      </c>
    </row>
  </sheetData>
  <mergeCells count="6">
    <mergeCell ref="A16:A17"/>
    <mergeCell ref="A18:A19"/>
    <mergeCell ref="A24:A26"/>
    <mergeCell ref="A1:B2"/>
    <mergeCell ref="A13:A14"/>
    <mergeCell ref="A3:B3"/>
  </mergeCells>
  <phoneticPr fontId="2"/>
  <hyperlinks>
    <hyperlink ref="B7" location="勤務形態一覧表!A1" display="（参考様式1）従業者の勤務の体制及び勤務形態一覧表" xr:uid="{54B5CB6E-8801-476E-B933-6F113C7D9B82}"/>
    <hyperlink ref="B16" location="勤務形態一覧表!A1" display="（参考様式1）従業者の勤務の体制及び勤務形態一覧表" xr:uid="{A2974049-7DB4-404A-B2CD-C71850F23CC3}"/>
    <hyperlink ref="B18" location="勤務形態一覧表!A1" display="（参考様式1）従業者の勤務の体制及び勤務形態一覧表" xr:uid="{680F9F59-685B-4F90-9568-99A7F464DD18}"/>
    <hyperlink ref="B20" location="勤務形態一覧表!A1" display="（参考様式1）従業者の勤務の体制及び勤務形態一覧表" xr:uid="{4997E609-A64F-4660-86F2-1B43EF811A27}"/>
    <hyperlink ref="B24" location="'別紙14－5'!A1" display="（別紙14-5）サービス提供体制強化加算に関する届出書" xr:uid="{4DAC3387-CD14-4862-B85C-AB190D974B36}"/>
    <hyperlink ref="B25" location="参考様式!A1" display="（参考様式）資格・継続年数要件確認に係る従業者常勤換算一覧表" xr:uid="{E4D99F65-0B03-49B9-8436-DBC557617CAF}"/>
    <hyperlink ref="B6" location="'別紙5-2'!A1" display="（別紙5-2）割引率の設定について" xr:uid="{E757CA19-C9C6-4357-8FDF-2B7A501DD663}"/>
    <hyperlink ref="B5" location="別紙１ｰ３!A1" display="※必ず提出してください" xr:uid="{ECE64870-1E3D-4C64-A72D-D78D42B66A41}"/>
    <hyperlink ref="B13" location="別紙44!A1" display="（別紙44）認知症加算（Ⅰ）・（Ⅱ）に係る届出書" xr:uid="{9BA94E9C-1C33-442B-9975-9A6CB5C7E78A}"/>
    <hyperlink ref="B23" location="別紙28!A1" display="（別紙28）生産性向上推進体制加算に係る届出書" xr:uid="{AAA0C722-1BE8-4017-A482-E5DD4FA40A7E}"/>
  </hyperlinks>
  <printOptions horizontalCentered="1"/>
  <pageMargins left="0.23622047244094491" right="0.23622047244094491" top="0.74803149606299213" bottom="0.74803149606299213" header="0.51181102362204722" footer="0.31496062992125984"/>
  <pageSetup paperSize="9" scale="99" firstPageNumber="44" fitToHeight="0" orientation="portrait"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77E0-6B54-4208-AFFC-062CF31B1F26}">
  <sheetPr>
    <tabColor rgb="FFFF0000"/>
    <pageSetUpPr fitToPage="1"/>
  </sheetPr>
  <dimension ref="A1:AL962"/>
  <sheetViews>
    <sheetView view="pageBreakPreview" topLeftCell="A7" zoomScaleNormal="100" zoomScaleSheetLayoutView="100" workbookViewId="0">
      <selection activeCell="U15" sqref="U15:W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830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22" t="s">
        <v>73</v>
      </c>
      <c r="AC3" s="723"/>
      <c r="AD3" s="723"/>
      <c r="AE3" s="723"/>
      <c r="AF3" s="724"/>
      <c r="AG3" s="725"/>
      <c r="AH3" s="726"/>
      <c r="AI3" s="726"/>
      <c r="AJ3" s="726"/>
      <c r="AK3" s="727"/>
      <c r="AL3" s="523"/>
    </row>
    <row r="4" spans="2:38" s="2" customFormat="1" x14ac:dyDescent="0.15"/>
    <row r="5" spans="2:38" s="2" customFormat="1" x14ac:dyDescent="0.15">
      <c r="B5" s="728" t="s">
        <v>831</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row>
    <row r="6" spans="2:38" s="2" customFormat="1" x14ac:dyDescent="0.15">
      <c r="B6" s="728" t="s">
        <v>832</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row>
    <row r="7" spans="2:38" s="2" customFormat="1" ht="13.5" customHeight="1" x14ac:dyDescent="0.15">
      <c r="AB7" s="45" t="s">
        <v>366</v>
      </c>
      <c r="AC7" s="12"/>
      <c r="AD7" s="12"/>
      <c r="AE7" s="2" t="s">
        <v>36</v>
      </c>
      <c r="AF7" s="728"/>
      <c r="AG7" s="728"/>
      <c r="AH7" s="2" t="s">
        <v>367</v>
      </c>
      <c r="AK7" s="2" t="s">
        <v>368</v>
      </c>
    </row>
    <row r="8" spans="2:38" s="2" customFormat="1" x14ac:dyDescent="0.15">
      <c r="B8" s="729" t="s">
        <v>833</v>
      </c>
      <c r="C8" s="729"/>
      <c r="D8" s="729"/>
      <c r="E8" s="729"/>
      <c r="F8" s="729"/>
      <c r="G8" s="729"/>
      <c r="H8" s="729"/>
      <c r="I8" s="729"/>
      <c r="J8" s="729"/>
      <c r="K8" s="2" t="s">
        <v>834</v>
      </c>
      <c r="L8" s="12"/>
      <c r="M8" s="12"/>
      <c r="N8" s="12"/>
      <c r="O8" s="12"/>
      <c r="P8" s="12"/>
      <c r="Q8" s="12"/>
      <c r="R8" s="12"/>
      <c r="S8" s="12"/>
      <c r="T8" s="12"/>
    </row>
    <row r="9" spans="2:38" s="2" customFormat="1" x14ac:dyDescent="0.15">
      <c r="Y9" s="2" t="s">
        <v>835</v>
      </c>
      <c r="AA9" s="45"/>
      <c r="AB9" s="736"/>
      <c r="AC9" s="736"/>
      <c r="AD9" s="736"/>
      <c r="AE9" s="736"/>
      <c r="AF9" s="736"/>
      <c r="AG9" s="736"/>
      <c r="AH9" s="736"/>
      <c r="AI9" s="736"/>
      <c r="AJ9" s="736"/>
      <c r="AK9" s="736"/>
    </row>
    <row r="10" spans="2:38" s="2" customFormat="1" x14ac:dyDescent="0.15">
      <c r="Y10" s="2" t="s">
        <v>675</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737" t="s">
        <v>75</v>
      </c>
      <c r="C13" s="740" t="s">
        <v>7</v>
      </c>
      <c r="D13" s="741"/>
      <c r="E13" s="741"/>
      <c r="F13" s="741"/>
      <c r="G13" s="741"/>
      <c r="H13" s="741"/>
      <c r="I13" s="741"/>
      <c r="J13" s="741"/>
      <c r="K13" s="741"/>
      <c r="L13" s="742"/>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5"/>
    </row>
    <row r="14" spans="2:38" s="2" customFormat="1" ht="14.25" customHeight="1" x14ac:dyDescent="0.15">
      <c r="B14" s="738"/>
      <c r="C14" s="746" t="s">
        <v>76</v>
      </c>
      <c r="D14" s="747"/>
      <c r="E14" s="747"/>
      <c r="F14" s="747"/>
      <c r="G14" s="747"/>
      <c r="H14" s="747"/>
      <c r="I14" s="747"/>
      <c r="J14" s="747"/>
      <c r="K14" s="747"/>
      <c r="L14" s="747"/>
      <c r="M14" s="748"/>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0"/>
    </row>
    <row r="15" spans="2:38" s="2" customFormat="1" ht="13.5" customHeight="1" x14ac:dyDescent="0.15">
      <c r="B15" s="738"/>
      <c r="C15" s="740" t="s">
        <v>836</v>
      </c>
      <c r="D15" s="741"/>
      <c r="E15" s="741"/>
      <c r="F15" s="741"/>
      <c r="G15" s="741"/>
      <c r="H15" s="741"/>
      <c r="I15" s="741"/>
      <c r="J15" s="741"/>
      <c r="K15" s="741"/>
      <c r="L15" s="741"/>
      <c r="M15" s="730" t="s">
        <v>837</v>
      </c>
      <c r="N15" s="730"/>
      <c r="O15" s="730"/>
      <c r="P15" s="730"/>
      <c r="Q15" s="730"/>
      <c r="R15" s="730"/>
      <c r="S15" s="730"/>
      <c r="T15" s="625" t="s">
        <v>838</v>
      </c>
      <c r="U15" s="753"/>
      <c r="V15" s="753"/>
      <c r="W15" s="753"/>
      <c r="X15" s="625" t="s">
        <v>410</v>
      </c>
      <c r="Y15" s="730"/>
      <c r="Z15" s="730"/>
      <c r="AA15" s="730"/>
      <c r="AB15" s="730"/>
      <c r="AC15" s="730"/>
      <c r="AD15" s="730"/>
      <c r="AE15" s="730"/>
      <c r="AF15" s="730"/>
      <c r="AG15" s="730"/>
      <c r="AH15" s="730"/>
      <c r="AI15" s="730"/>
      <c r="AJ15" s="730"/>
      <c r="AK15" s="731"/>
    </row>
    <row r="16" spans="2:38" s="2" customFormat="1" ht="13.5" customHeight="1" x14ac:dyDescent="0.15">
      <c r="B16" s="738"/>
      <c r="C16" s="751"/>
      <c r="D16" s="752"/>
      <c r="E16" s="752"/>
      <c r="F16" s="752"/>
      <c r="G16" s="752"/>
      <c r="H16" s="752"/>
      <c r="I16" s="752"/>
      <c r="J16" s="752"/>
      <c r="K16" s="752"/>
      <c r="L16" s="752"/>
      <c r="M16" s="732" t="s">
        <v>839</v>
      </c>
      <c r="N16" s="732"/>
      <c r="O16" s="732"/>
      <c r="P16" s="732"/>
      <c r="Q16" s="535" t="s">
        <v>840</v>
      </c>
      <c r="R16" s="732"/>
      <c r="S16" s="732"/>
      <c r="T16" s="732"/>
      <c r="U16" s="732"/>
      <c r="V16" s="732" t="s">
        <v>841</v>
      </c>
      <c r="W16" s="732"/>
      <c r="X16" s="732"/>
      <c r="Y16" s="732"/>
      <c r="Z16" s="732"/>
      <c r="AA16" s="732"/>
      <c r="AB16" s="732"/>
      <c r="AC16" s="732"/>
      <c r="AD16" s="732"/>
      <c r="AE16" s="732"/>
      <c r="AF16" s="732"/>
      <c r="AG16" s="732"/>
      <c r="AH16" s="732"/>
      <c r="AI16" s="732"/>
      <c r="AJ16" s="732"/>
      <c r="AK16" s="733"/>
    </row>
    <row r="17" spans="2:37" s="2" customFormat="1" ht="13.5" customHeight="1" x14ac:dyDescent="0.15">
      <c r="B17" s="738"/>
      <c r="C17" s="746"/>
      <c r="D17" s="747"/>
      <c r="E17" s="747"/>
      <c r="F17" s="747"/>
      <c r="G17" s="747"/>
      <c r="H17" s="747"/>
      <c r="I17" s="747"/>
      <c r="J17" s="747"/>
      <c r="K17" s="747"/>
      <c r="L17" s="747"/>
      <c r="M17" s="734" t="s">
        <v>842</v>
      </c>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5"/>
    </row>
    <row r="18" spans="2:37" s="2" customFormat="1" ht="14.25" customHeight="1" x14ac:dyDescent="0.15">
      <c r="B18" s="738"/>
      <c r="C18" s="754" t="s">
        <v>80</v>
      </c>
      <c r="D18" s="755"/>
      <c r="E18" s="755"/>
      <c r="F18" s="755"/>
      <c r="G18" s="755"/>
      <c r="H18" s="755"/>
      <c r="I18" s="755"/>
      <c r="J18" s="755"/>
      <c r="K18" s="755"/>
      <c r="L18" s="755"/>
      <c r="M18" s="722" t="s">
        <v>9</v>
      </c>
      <c r="N18" s="723"/>
      <c r="O18" s="723"/>
      <c r="P18" s="723"/>
      <c r="Q18" s="724"/>
      <c r="R18" s="725"/>
      <c r="S18" s="726"/>
      <c r="T18" s="726"/>
      <c r="U18" s="726"/>
      <c r="V18" s="726"/>
      <c r="W18" s="726"/>
      <c r="X18" s="726"/>
      <c r="Y18" s="726"/>
      <c r="Z18" s="726"/>
      <c r="AA18" s="727"/>
      <c r="AB18" s="756" t="s">
        <v>10</v>
      </c>
      <c r="AC18" s="730"/>
      <c r="AD18" s="730"/>
      <c r="AE18" s="730"/>
      <c r="AF18" s="731"/>
      <c r="AG18" s="725"/>
      <c r="AH18" s="726"/>
      <c r="AI18" s="726"/>
      <c r="AJ18" s="726"/>
      <c r="AK18" s="727"/>
    </row>
    <row r="19" spans="2:37" ht="14.25" customHeight="1" x14ac:dyDescent="0.15">
      <c r="B19" s="738"/>
      <c r="C19" s="757" t="s">
        <v>55</v>
      </c>
      <c r="D19" s="758"/>
      <c r="E19" s="758"/>
      <c r="F19" s="758"/>
      <c r="G19" s="758"/>
      <c r="H19" s="758"/>
      <c r="I19" s="758"/>
      <c r="J19" s="758"/>
      <c r="K19" s="758"/>
      <c r="L19" s="758"/>
      <c r="M19" s="759"/>
      <c r="N19" s="760"/>
      <c r="O19" s="760"/>
      <c r="P19" s="760"/>
      <c r="Q19" s="760"/>
      <c r="R19" s="760"/>
      <c r="S19" s="760"/>
      <c r="T19" s="760"/>
      <c r="U19" s="761"/>
      <c r="V19" s="722" t="s">
        <v>11</v>
      </c>
      <c r="W19" s="723"/>
      <c r="X19" s="723"/>
      <c r="Y19" s="723"/>
      <c r="Z19" s="723"/>
      <c r="AA19" s="724"/>
      <c r="AB19" s="759"/>
      <c r="AC19" s="760"/>
      <c r="AD19" s="760"/>
      <c r="AE19" s="760"/>
      <c r="AF19" s="760"/>
      <c r="AG19" s="760"/>
      <c r="AH19" s="760"/>
      <c r="AI19" s="760"/>
      <c r="AJ19" s="760"/>
      <c r="AK19" s="761"/>
    </row>
    <row r="20" spans="2:37" ht="14.25" customHeight="1" x14ac:dyDescent="0.15">
      <c r="B20" s="738"/>
      <c r="C20" s="762" t="s">
        <v>12</v>
      </c>
      <c r="D20" s="763"/>
      <c r="E20" s="763"/>
      <c r="F20" s="763"/>
      <c r="G20" s="763"/>
      <c r="H20" s="763"/>
      <c r="I20" s="763"/>
      <c r="J20" s="763"/>
      <c r="K20" s="763"/>
      <c r="L20" s="763"/>
      <c r="M20" s="722" t="s">
        <v>13</v>
      </c>
      <c r="N20" s="723"/>
      <c r="O20" s="723"/>
      <c r="P20" s="723"/>
      <c r="Q20" s="724"/>
      <c r="R20" s="764"/>
      <c r="S20" s="765"/>
      <c r="T20" s="765"/>
      <c r="U20" s="765"/>
      <c r="V20" s="765"/>
      <c r="W20" s="765"/>
      <c r="X20" s="765"/>
      <c r="Y20" s="765"/>
      <c r="Z20" s="765"/>
      <c r="AA20" s="766"/>
      <c r="AB20" s="760" t="s">
        <v>14</v>
      </c>
      <c r="AC20" s="760"/>
      <c r="AD20" s="760"/>
      <c r="AE20" s="760"/>
      <c r="AF20" s="761"/>
      <c r="AG20" s="764"/>
      <c r="AH20" s="765"/>
      <c r="AI20" s="765"/>
      <c r="AJ20" s="765"/>
      <c r="AK20" s="766"/>
    </row>
    <row r="21" spans="2:37" ht="13.5" customHeight="1" x14ac:dyDescent="0.15">
      <c r="B21" s="738"/>
      <c r="C21" s="740" t="s">
        <v>15</v>
      </c>
      <c r="D21" s="741"/>
      <c r="E21" s="741"/>
      <c r="F21" s="741"/>
      <c r="G21" s="741"/>
      <c r="H21" s="741"/>
      <c r="I21" s="741"/>
      <c r="J21" s="741"/>
      <c r="K21" s="741"/>
      <c r="L21" s="741"/>
      <c r="M21" s="730" t="s">
        <v>837</v>
      </c>
      <c r="N21" s="730"/>
      <c r="O21" s="730"/>
      <c r="P21" s="730"/>
      <c r="Q21" s="730"/>
      <c r="R21" s="730"/>
      <c r="S21" s="730"/>
      <c r="T21" s="625" t="s">
        <v>838</v>
      </c>
      <c r="U21" s="753"/>
      <c r="V21" s="753"/>
      <c r="W21" s="753"/>
      <c r="X21" s="625" t="s">
        <v>410</v>
      </c>
      <c r="Y21" s="730"/>
      <c r="Z21" s="730"/>
      <c r="AA21" s="730"/>
      <c r="AB21" s="730"/>
      <c r="AC21" s="730"/>
      <c r="AD21" s="730"/>
      <c r="AE21" s="730"/>
      <c r="AF21" s="730"/>
      <c r="AG21" s="730"/>
      <c r="AH21" s="730"/>
      <c r="AI21" s="730"/>
      <c r="AJ21" s="730"/>
      <c r="AK21" s="731"/>
    </row>
    <row r="22" spans="2:37" ht="14.25" customHeight="1" x14ac:dyDescent="0.15">
      <c r="B22" s="738"/>
      <c r="C22" s="751"/>
      <c r="D22" s="752"/>
      <c r="E22" s="752"/>
      <c r="F22" s="752"/>
      <c r="G22" s="752"/>
      <c r="H22" s="752"/>
      <c r="I22" s="752"/>
      <c r="J22" s="752"/>
      <c r="K22" s="752"/>
      <c r="L22" s="752"/>
      <c r="M22" s="732" t="s">
        <v>839</v>
      </c>
      <c r="N22" s="732"/>
      <c r="O22" s="732"/>
      <c r="P22" s="732"/>
      <c r="Q22" s="535" t="s">
        <v>840</v>
      </c>
      <c r="R22" s="732"/>
      <c r="S22" s="732"/>
      <c r="T22" s="732"/>
      <c r="U22" s="732"/>
      <c r="V22" s="732" t="s">
        <v>841</v>
      </c>
      <c r="W22" s="732"/>
      <c r="X22" s="732"/>
      <c r="Y22" s="732"/>
      <c r="Z22" s="732"/>
      <c r="AA22" s="732"/>
      <c r="AB22" s="732"/>
      <c r="AC22" s="732"/>
      <c r="AD22" s="732"/>
      <c r="AE22" s="732"/>
      <c r="AF22" s="732"/>
      <c r="AG22" s="732"/>
      <c r="AH22" s="732"/>
      <c r="AI22" s="732"/>
      <c r="AJ22" s="732"/>
      <c r="AK22" s="733"/>
    </row>
    <row r="23" spans="2:37" x14ac:dyDescent="0.15">
      <c r="B23" s="739"/>
      <c r="C23" s="746"/>
      <c r="D23" s="747"/>
      <c r="E23" s="747"/>
      <c r="F23" s="747"/>
      <c r="G23" s="747"/>
      <c r="H23" s="747"/>
      <c r="I23" s="747"/>
      <c r="J23" s="747"/>
      <c r="K23" s="747"/>
      <c r="L23" s="747"/>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5"/>
    </row>
    <row r="24" spans="2:37" ht="13.5" customHeight="1" x14ac:dyDescent="0.15">
      <c r="B24" s="767" t="s">
        <v>81</v>
      </c>
      <c r="C24" s="740" t="s">
        <v>843</v>
      </c>
      <c r="D24" s="741"/>
      <c r="E24" s="741"/>
      <c r="F24" s="741"/>
      <c r="G24" s="741"/>
      <c r="H24" s="741"/>
      <c r="I24" s="741"/>
      <c r="J24" s="741"/>
      <c r="K24" s="741"/>
      <c r="L24" s="741"/>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5"/>
    </row>
    <row r="25" spans="2:37" ht="13.5" customHeight="1" x14ac:dyDescent="0.15">
      <c r="B25" s="768"/>
      <c r="C25" s="746" t="s">
        <v>844</v>
      </c>
      <c r="D25" s="747"/>
      <c r="E25" s="747"/>
      <c r="F25" s="747"/>
      <c r="G25" s="747"/>
      <c r="H25" s="747"/>
      <c r="I25" s="747"/>
      <c r="J25" s="747"/>
      <c r="K25" s="747"/>
      <c r="L25" s="747"/>
      <c r="M25" s="748"/>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50"/>
    </row>
    <row r="26" spans="2:37" ht="13.5" customHeight="1" x14ac:dyDescent="0.15">
      <c r="B26" s="768"/>
      <c r="C26" s="740" t="s">
        <v>95</v>
      </c>
      <c r="D26" s="741"/>
      <c r="E26" s="741"/>
      <c r="F26" s="741"/>
      <c r="G26" s="741"/>
      <c r="H26" s="741"/>
      <c r="I26" s="741"/>
      <c r="J26" s="741"/>
      <c r="K26" s="741"/>
      <c r="L26" s="741"/>
      <c r="M26" s="730" t="s">
        <v>837</v>
      </c>
      <c r="N26" s="730"/>
      <c r="O26" s="730"/>
      <c r="P26" s="730"/>
      <c r="Q26" s="730"/>
      <c r="R26" s="730"/>
      <c r="S26" s="730"/>
      <c r="T26" s="625" t="s">
        <v>838</v>
      </c>
      <c r="U26" s="753"/>
      <c r="V26" s="753"/>
      <c r="W26" s="753"/>
      <c r="X26" s="625" t="s">
        <v>410</v>
      </c>
      <c r="Y26" s="730"/>
      <c r="Z26" s="730"/>
      <c r="AA26" s="730"/>
      <c r="AB26" s="730"/>
      <c r="AC26" s="730"/>
      <c r="AD26" s="730"/>
      <c r="AE26" s="730"/>
      <c r="AF26" s="730"/>
      <c r="AG26" s="730"/>
      <c r="AH26" s="730"/>
      <c r="AI26" s="730"/>
      <c r="AJ26" s="730"/>
      <c r="AK26" s="731"/>
    </row>
    <row r="27" spans="2:37" ht="14.25" customHeight="1" x14ac:dyDescent="0.15">
      <c r="B27" s="768"/>
      <c r="C27" s="751"/>
      <c r="D27" s="752"/>
      <c r="E27" s="752"/>
      <c r="F27" s="752"/>
      <c r="G27" s="752"/>
      <c r="H27" s="752"/>
      <c r="I27" s="752"/>
      <c r="J27" s="752"/>
      <c r="K27" s="752"/>
      <c r="L27" s="752"/>
      <c r="M27" s="732" t="s">
        <v>839</v>
      </c>
      <c r="N27" s="732"/>
      <c r="O27" s="732"/>
      <c r="P27" s="732"/>
      <c r="Q27" s="535" t="s">
        <v>840</v>
      </c>
      <c r="R27" s="732"/>
      <c r="S27" s="732"/>
      <c r="T27" s="732"/>
      <c r="U27" s="732"/>
      <c r="V27" s="732" t="s">
        <v>841</v>
      </c>
      <c r="W27" s="732"/>
      <c r="X27" s="732"/>
      <c r="Y27" s="732"/>
      <c r="Z27" s="732"/>
      <c r="AA27" s="732"/>
      <c r="AB27" s="732"/>
      <c r="AC27" s="732"/>
      <c r="AD27" s="732"/>
      <c r="AE27" s="732"/>
      <c r="AF27" s="732"/>
      <c r="AG27" s="732"/>
      <c r="AH27" s="732"/>
      <c r="AI27" s="732"/>
      <c r="AJ27" s="732"/>
      <c r="AK27" s="733"/>
    </row>
    <row r="28" spans="2:37" x14ac:dyDescent="0.15">
      <c r="B28" s="768"/>
      <c r="C28" s="746"/>
      <c r="D28" s="747"/>
      <c r="E28" s="747"/>
      <c r="F28" s="747"/>
      <c r="G28" s="747"/>
      <c r="H28" s="747"/>
      <c r="I28" s="747"/>
      <c r="J28" s="747"/>
      <c r="K28" s="747"/>
      <c r="L28" s="747"/>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5"/>
    </row>
    <row r="29" spans="2:37" ht="14.25" customHeight="1" x14ac:dyDescent="0.15">
      <c r="B29" s="768"/>
      <c r="C29" s="754" t="s">
        <v>80</v>
      </c>
      <c r="D29" s="755"/>
      <c r="E29" s="755"/>
      <c r="F29" s="755"/>
      <c r="G29" s="755"/>
      <c r="H29" s="755"/>
      <c r="I29" s="755"/>
      <c r="J29" s="755"/>
      <c r="K29" s="755"/>
      <c r="L29" s="755"/>
      <c r="M29" s="722" t="s">
        <v>9</v>
      </c>
      <c r="N29" s="723"/>
      <c r="O29" s="723"/>
      <c r="P29" s="723"/>
      <c r="Q29" s="724"/>
      <c r="R29" s="725"/>
      <c r="S29" s="726"/>
      <c r="T29" s="726"/>
      <c r="U29" s="726"/>
      <c r="V29" s="726"/>
      <c r="W29" s="726"/>
      <c r="X29" s="726"/>
      <c r="Y29" s="726"/>
      <c r="Z29" s="726"/>
      <c r="AA29" s="727"/>
      <c r="AB29" s="756" t="s">
        <v>10</v>
      </c>
      <c r="AC29" s="730"/>
      <c r="AD29" s="730"/>
      <c r="AE29" s="730"/>
      <c r="AF29" s="731"/>
      <c r="AG29" s="725"/>
      <c r="AH29" s="726"/>
      <c r="AI29" s="726"/>
      <c r="AJ29" s="726"/>
      <c r="AK29" s="727"/>
    </row>
    <row r="30" spans="2:37" ht="13.5" customHeight="1" x14ac:dyDescent="0.15">
      <c r="B30" s="768"/>
      <c r="C30" s="770" t="s">
        <v>16</v>
      </c>
      <c r="D30" s="771"/>
      <c r="E30" s="771"/>
      <c r="F30" s="771"/>
      <c r="G30" s="771"/>
      <c r="H30" s="771"/>
      <c r="I30" s="771"/>
      <c r="J30" s="771"/>
      <c r="K30" s="771"/>
      <c r="L30" s="771"/>
      <c r="M30" s="730" t="s">
        <v>837</v>
      </c>
      <c r="N30" s="730"/>
      <c r="O30" s="730"/>
      <c r="P30" s="730"/>
      <c r="Q30" s="730"/>
      <c r="R30" s="730"/>
      <c r="S30" s="730"/>
      <c r="T30" s="625" t="s">
        <v>838</v>
      </c>
      <c r="U30" s="753"/>
      <c r="V30" s="753"/>
      <c r="W30" s="753"/>
      <c r="X30" s="625" t="s">
        <v>410</v>
      </c>
      <c r="Y30" s="730"/>
      <c r="Z30" s="730"/>
      <c r="AA30" s="730"/>
      <c r="AB30" s="730"/>
      <c r="AC30" s="730"/>
      <c r="AD30" s="730"/>
      <c r="AE30" s="730"/>
      <c r="AF30" s="730"/>
      <c r="AG30" s="730"/>
      <c r="AH30" s="730"/>
      <c r="AI30" s="730"/>
      <c r="AJ30" s="730"/>
      <c r="AK30" s="731"/>
    </row>
    <row r="31" spans="2:37" ht="14.25" customHeight="1" x14ac:dyDescent="0.15">
      <c r="B31" s="768"/>
      <c r="C31" s="772"/>
      <c r="D31" s="773"/>
      <c r="E31" s="773"/>
      <c r="F31" s="773"/>
      <c r="G31" s="773"/>
      <c r="H31" s="773"/>
      <c r="I31" s="773"/>
      <c r="J31" s="773"/>
      <c r="K31" s="773"/>
      <c r="L31" s="773"/>
      <c r="M31" s="732" t="s">
        <v>839</v>
      </c>
      <c r="N31" s="732"/>
      <c r="O31" s="732"/>
      <c r="P31" s="732"/>
      <c r="Q31" s="535" t="s">
        <v>840</v>
      </c>
      <c r="R31" s="732"/>
      <c r="S31" s="732"/>
      <c r="T31" s="732"/>
      <c r="U31" s="732"/>
      <c r="V31" s="732" t="s">
        <v>841</v>
      </c>
      <c r="W31" s="732"/>
      <c r="X31" s="732"/>
      <c r="Y31" s="732"/>
      <c r="Z31" s="732"/>
      <c r="AA31" s="732"/>
      <c r="AB31" s="732"/>
      <c r="AC31" s="732"/>
      <c r="AD31" s="732"/>
      <c r="AE31" s="732"/>
      <c r="AF31" s="732"/>
      <c r="AG31" s="732"/>
      <c r="AH31" s="732"/>
      <c r="AI31" s="732"/>
      <c r="AJ31" s="732"/>
      <c r="AK31" s="733"/>
    </row>
    <row r="32" spans="2:37" x14ac:dyDescent="0.15">
      <c r="B32" s="768"/>
      <c r="C32" s="774"/>
      <c r="D32" s="775"/>
      <c r="E32" s="775"/>
      <c r="F32" s="775"/>
      <c r="G32" s="775"/>
      <c r="H32" s="775"/>
      <c r="I32" s="775"/>
      <c r="J32" s="775"/>
      <c r="K32" s="775"/>
      <c r="L32" s="775"/>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5"/>
    </row>
    <row r="33" spans="1:37" ht="14.25" customHeight="1" x14ac:dyDescent="0.15">
      <c r="B33" s="768"/>
      <c r="C33" s="754" t="s">
        <v>80</v>
      </c>
      <c r="D33" s="755"/>
      <c r="E33" s="755"/>
      <c r="F33" s="755"/>
      <c r="G33" s="755"/>
      <c r="H33" s="755"/>
      <c r="I33" s="755"/>
      <c r="J33" s="755"/>
      <c r="K33" s="755"/>
      <c r="L33" s="755"/>
      <c r="M33" s="722" t="s">
        <v>9</v>
      </c>
      <c r="N33" s="723"/>
      <c r="O33" s="723"/>
      <c r="P33" s="723"/>
      <c r="Q33" s="724"/>
      <c r="R33" s="725"/>
      <c r="S33" s="726"/>
      <c r="T33" s="726"/>
      <c r="U33" s="726"/>
      <c r="V33" s="726"/>
      <c r="W33" s="726"/>
      <c r="X33" s="726"/>
      <c r="Y33" s="726"/>
      <c r="Z33" s="726"/>
      <c r="AA33" s="727"/>
      <c r="AB33" s="756" t="s">
        <v>10</v>
      </c>
      <c r="AC33" s="730"/>
      <c r="AD33" s="730"/>
      <c r="AE33" s="730"/>
      <c r="AF33" s="731"/>
      <c r="AG33" s="725"/>
      <c r="AH33" s="726"/>
      <c r="AI33" s="726"/>
      <c r="AJ33" s="726"/>
      <c r="AK33" s="727"/>
    </row>
    <row r="34" spans="1:37" ht="14.25" customHeight="1" x14ac:dyDescent="0.15">
      <c r="B34" s="768"/>
      <c r="C34" s="754" t="s">
        <v>17</v>
      </c>
      <c r="D34" s="755"/>
      <c r="E34" s="755"/>
      <c r="F34" s="755"/>
      <c r="G34" s="755"/>
      <c r="H34" s="755"/>
      <c r="I34" s="755"/>
      <c r="J34" s="755"/>
      <c r="K34" s="755"/>
      <c r="L34" s="755"/>
      <c r="M34" s="762"/>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6"/>
    </row>
    <row r="35" spans="1:37" ht="13.5" customHeight="1" x14ac:dyDescent="0.15">
      <c r="B35" s="768"/>
      <c r="C35" s="740" t="s">
        <v>18</v>
      </c>
      <c r="D35" s="741"/>
      <c r="E35" s="741"/>
      <c r="F35" s="741"/>
      <c r="G35" s="741"/>
      <c r="H35" s="741"/>
      <c r="I35" s="741"/>
      <c r="J35" s="741"/>
      <c r="K35" s="741"/>
      <c r="L35" s="741"/>
      <c r="M35" s="730" t="s">
        <v>837</v>
      </c>
      <c r="N35" s="730"/>
      <c r="O35" s="730"/>
      <c r="P35" s="730"/>
      <c r="Q35" s="730"/>
      <c r="R35" s="730"/>
      <c r="S35" s="730"/>
      <c r="T35" s="625" t="s">
        <v>838</v>
      </c>
      <c r="U35" s="753"/>
      <c r="V35" s="753"/>
      <c r="W35" s="753"/>
      <c r="X35" s="625" t="s">
        <v>410</v>
      </c>
      <c r="Y35" s="730"/>
      <c r="Z35" s="730"/>
      <c r="AA35" s="730"/>
      <c r="AB35" s="730"/>
      <c r="AC35" s="730"/>
      <c r="AD35" s="730"/>
      <c r="AE35" s="730"/>
      <c r="AF35" s="730"/>
      <c r="AG35" s="730"/>
      <c r="AH35" s="730"/>
      <c r="AI35" s="730"/>
      <c r="AJ35" s="730"/>
      <c r="AK35" s="731"/>
    </row>
    <row r="36" spans="1:37" ht="14.25" customHeight="1" x14ac:dyDescent="0.15">
      <c r="B36" s="768"/>
      <c r="C36" s="751"/>
      <c r="D36" s="752"/>
      <c r="E36" s="752"/>
      <c r="F36" s="752"/>
      <c r="G36" s="752"/>
      <c r="H36" s="752"/>
      <c r="I36" s="752"/>
      <c r="J36" s="752"/>
      <c r="K36" s="752"/>
      <c r="L36" s="752"/>
      <c r="M36" s="732" t="s">
        <v>839</v>
      </c>
      <c r="N36" s="732"/>
      <c r="O36" s="732"/>
      <c r="P36" s="732"/>
      <c r="Q36" s="535" t="s">
        <v>840</v>
      </c>
      <c r="R36" s="732"/>
      <c r="S36" s="732"/>
      <c r="T36" s="732"/>
      <c r="U36" s="732"/>
      <c r="V36" s="732" t="s">
        <v>841</v>
      </c>
      <c r="W36" s="732"/>
      <c r="X36" s="732"/>
      <c r="Y36" s="732"/>
      <c r="Z36" s="732"/>
      <c r="AA36" s="732"/>
      <c r="AB36" s="732"/>
      <c r="AC36" s="732"/>
      <c r="AD36" s="732"/>
      <c r="AE36" s="732"/>
      <c r="AF36" s="732"/>
      <c r="AG36" s="732"/>
      <c r="AH36" s="732"/>
      <c r="AI36" s="732"/>
      <c r="AJ36" s="732"/>
      <c r="AK36" s="733"/>
    </row>
    <row r="37" spans="1:37" x14ac:dyDescent="0.15">
      <c r="B37" s="769"/>
      <c r="C37" s="746"/>
      <c r="D37" s="747"/>
      <c r="E37" s="747"/>
      <c r="F37" s="747"/>
      <c r="G37" s="747"/>
      <c r="H37" s="747"/>
      <c r="I37" s="747"/>
      <c r="J37" s="747"/>
      <c r="K37" s="747"/>
      <c r="L37" s="747"/>
      <c r="M37" s="734"/>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4"/>
      <c r="AK37" s="735"/>
    </row>
    <row r="38" spans="1:37" ht="13.5" customHeight="1" x14ac:dyDescent="0.15">
      <c r="B38" s="777" t="s">
        <v>45</v>
      </c>
      <c r="C38" s="778" t="s">
        <v>82</v>
      </c>
      <c r="D38" s="779"/>
      <c r="E38" s="779"/>
      <c r="F38" s="779"/>
      <c r="G38" s="779"/>
      <c r="H38" s="779"/>
      <c r="I38" s="779"/>
      <c r="J38" s="779"/>
      <c r="K38" s="779"/>
      <c r="L38" s="779"/>
      <c r="M38" s="782" t="s">
        <v>19</v>
      </c>
      <c r="N38" s="761"/>
      <c r="O38" s="624" t="s">
        <v>845</v>
      </c>
      <c r="P38" s="47"/>
      <c r="Q38" s="626"/>
      <c r="R38" s="725" t="s">
        <v>20</v>
      </c>
      <c r="S38" s="726"/>
      <c r="T38" s="726"/>
      <c r="U38" s="726"/>
      <c r="V38" s="726"/>
      <c r="W38" s="726"/>
      <c r="X38" s="726"/>
      <c r="Y38" s="726"/>
      <c r="Z38" s="727"/>
      <c r="AA38" s="788" t="s">
        <v>58</v>
      </c>
      <c r="AB38" s="789"/>
      <c r="AC38" s="789"/>
      <c r="AD38" s="790"/>
      <c r="AE38" s="764" t="s">
        <v>59</v>
      </c>
      <c r="AF38" s="765"/>
      <c r="AG38" s="791"/>
      <c r="AH38" s="791"/>
      <c r="AI38" s="792" t="s">
        <v>846</v>
      </c>
      <c r="AJ38" s="793"/>
      <c r="AK38" s="794"/>
    </row>
    <row r="39" spans="1:37" ht="14.25" customHeight="1" x14ac:dyDescent="0.15">
      <c r="A39" s="567"/>
      <c r="B39" s="768"/>
      <c r="C39" s="780"/>
      <c r="D39" s="781"/>
      <c r="E39" s="781"/>
      <c r="F39" s="781"/>
      <c r="G39" s="781"/>
      <c r="H39" s="781"/>
      <c r="I39" s="781"/>
      <c r="J39" s="781"/>
      <c r="K39" s="781"/>
      <c r="L39" s="781"/>
      <c r="M39" s="783"/>
      <c r="N39" s="784"/>
      <c r="O39" s="54" t="s">
        <v>48</v>
      </c>
      <c r="P39" s="51"/>
      <c r="Q39" s="52"/>
      <c r="R39" s="785"/>
      <c r="S39" s="786"/>
      <c r="T39" s="786"/>
      <c r="U39" s="786"/>
      <c r="V39" s="786"/>
      <c r="W39" s="786"/>
      <c r="X39" s="786"/>
      <c r="Y39" s="786"/>
      <c r="Z39" s="787"/>
      <c r="AA39" s="55" t="s">
        <v>33</v>
      </c>
      <c r="AB39" s="14"/>
      <c r="AC39" s="14"/>
      <c r="AD39" s="14"/>
      <c r="AE39" s="795" t="s">
        <v>34</v>
      </c>
      <c r="AF39" s="796"/>
      <c r="AG39" s="796"/>
      <c r="AH39" s="796"/>
      <c r="AI39" s="795" t="s">
        <v>53</v>
      </c>
      <c r="AJ39" s="796"/>
      <c r="AK39" s="797"/>
    </row>
    <row r="40" spans="1:37" ht="14.25" customHeight="1" x14ac:dyDescent="0.15">
      <c r="B40" s="768"/>
      <c r="C40" s="738" t="s">
        <v>847</v>
      </c>
      <c r="D40" s="68"/>
      <c r="E40" s="798" t="s">
        <v>481</v>
      </c>
      <c r="F40" s="798"/>
      <c r="G40" s="798"/>
      <c r="H40" s="798"/>
      <c r="I40" s="798"/>
      <c r="J40" s="798"/>
      <c r="K40" s="798"/>
      <c r="L40" s="798"/>
      <c r="M40" s="782"/>
      <c r="N40" s="799"/>
      <c r="O40" s="800"/>
      <c r="P40" s="801"/>
      <c r="Q40" s="802"/>
      <c r="R40" s="627" t="s">
        <v>501</v>
      </c>
      <c r="S40" s="803" t="s">
        <v>848</v>
      </c>
      <c r="T40" s="803"/>
      <c r="U40" s="628" t="s">
        <v>501</v>
      </c>
      <c r="V40" s="803" t="s">
        <v>849</v>
      </c>
      <c r="W40" s="803"/>
      <c r="X40" s="628" t="s">
        <v>501</v>
      </c>
      <c r="Y40" s="803" t="s">
        <v>850</v>
      </c>
      <c r="Z40" s="804"/>
      <c r="AA40" s="805"/>
      <c r="AB40" s="806"/>
      <c r="AC40" s="806"/>
      <c r="AD40" s="807"/>
      <c r="AE40" s="805"/>
      <c r="AF40" s="806"/>
      <c r="AG40" s="806"/>
      <c r="AH40" s="807"/>
      <c r="AI40" s="627" t="s">
        <v>501</v>
      </c>
      <c r="AJ40" s="803" t="s">
        <v>851</v>
      </c>
      <c r="AK40" s="804"/>
    </row>
    <row r="41" spans="1:37" ht="14.25" customHeight="1" x14ac:dyDescent="0.15">
      <c r="B41" s="768"/>
      <c r="C41" s="738"/>
      <c r="D41" s="68"/>
      <c r="E41" s="798" t="s">
        <v>483</v>
      </c>
      <c r="F41" s="808"/>
      <c r="G41" s="808"/>
      <c r="H41" s="808"/>
      <c r="I41" s="808"/>
      <c r="J41" s="808"/>
      <c r="K41" s="808"/>
      <c r="L41" s="808"/>
      <c r="M41" s="782"/>
      <c r="N41" s="799"/>
      <c r="O41" s="800"/>
      <c r="P41" s="801"/>
      <c r="Q41" s="802"/>
      <c r="R41" s="627" t="s">
        <v>501</v>
      </c>
      <c r="S41" s="803" t="s">
        <v>848</v>
      </c>
      <c r="T41" s="803"/>
      <c r="U41" s="628" t="s">
        <v>501</v>
      </c>
      <c r="V41" s="803" t="s">
        <v>849</v>
      </c>
      <c r="W41" s="803"/>
      <c r="X41" s="628" t="s">
        <v>501</v>
      </c>
      <c r="Y41" s="803" t="s">
        <v>850</v>
      </c>
      <c r="Z41" s="804"/>
      <c r="AA41" s="805"/>
      <c r="AB41" s="806"/>
      <c r="AC41" s="806"/>
      <c r="AD41" s="807"/>
      <c r="AE41" s="805"/>
      <c r="AF41" s="806"/>
      <c r="AG41" s="806"/>
      <c r="AH41" s="807"/>
      <c r="AI41" s="627" t="s">
        <v>501</v>
      </c>
      <c r="AJ41" s="803" t="s">
        <v>851</v>
      </c>
      <c r="AK41" s="804"/>
    </row>
    <row r="42" spans="1:37" ht="14.25" customHeight="1" x14ac:dyDescent="0.15">
      <c r="B42" s="768"/>
      <c r="C42" s="738"/>
      <c r="D42" s="68"/>
      <c r="E42" s="798" t="s">
        <v>852</v>
      </c>
      <c r="F42" s="808"/>
      <c r="G42" s="808"/>
      <c r="H42" s="808"/>
      <c r="I42" s="808"/>
      <c r="J42" s="808"/>
      <c r="K42" s="808"/>
      <c r="L42" s="808"/>
      <c r="M42" s="782"/>
      <c r="N42" s="799"/>
      <c r="O42" s="800"/>
      <c r="P42" s="801"/>
      <c r="Q42" s="802"/>
      <c r="R42" s="627" t="s">
        <v>501</v>
      </c>
      <c r="S42" s="803" t="s">
        <v>848</v>
      </c>
      <c r="T42" s="803"/>
      <c r="U42" s="628" t="s">
        <v>501</v>
      </c>
      <c r="V42" s="803" t="s">
        <v>849</v>
      </c>
      <c r="W42" s="803"/>
      <c r="X42" s="628" t="s">
        <v>501</v>
      </c>
      <c r="Y42" s="803" t="s">
        <v>850</v>
      </c>
      <c r="Z42" s="804"/>
      <c r="AA42" s="805"/>
      <c r="AB42" s="806"/>
      <c r="AC42" s="806"/>
      <c r="AD42" s="807"/>
      <c r="AE42" s="805"/>
      <c r="AF42" s="806"/>
      <c r="AG42" s="806"/>
      <c r="AH42" s="807"/>
      <c r="AI42" s="627" t="s">
        <v>501</v>
      </c>
      <c r="AJ42" s="803" t="s">
        <v>851</v>
      </c>
      <c r="AK42" s="804"/>
    </row>
    <row r="43" spans="1:37" ht="14.25" customHeight="1" x14ac:dyDescent="0.15">
      <c r="B43" s="768"/>
      <c r="C43" s="738"/>
      <c r="D43" s="68"/>
      <c r="E43" s="798" t="s">
        <v>484</v>
      </c>
      <c r="F43" s="808"/>
      <c r="G43" s="808"/>
      <c r="H43" s="808"/>
      <c r="I43" s="808"/>
      <c r="J43" s="808"/>
      <c r="K43" s="808"/>
      <c r="L43" s="808"/>
      <c r="M43" s="782"/>
      <c r="N43" s="799"/>
      <c r="O43" s="800"/>
      <c r="P43" s="801"/>
      <c r="Q43" s="802"/>
      <c r="R43" s="627" t="s">
        <v>501</v>
      </c>
      <c r="S43" s="803" t="s">
        <v>848</v>
      </c>
      <c r="T43" s="803"/>
      <c r="U43" s="628" t="s">
        <v>501</v>
      </c>
      <c r="V43" s="803" t="s">
        <v>849</v>
      </c>
      <c r="W43" s="803"/>
      <c r="X43" s="628" t="s">
        <v>501</v>
      </c>
      <c r="Y43" s="803" t="s">
        <v>850</v>
      </c>
      <c r="Z43" s="804"/>
      <c r="AA43" s="805"/>
      <c r="AB43" s="806"/>
      <c r="AC43" s="806"/>
      <c r="AD43" s="807"/>
      <c r="AE43" s="805"/>
      <c r="AF43" s="806"/>
      <c r="AG43" s="806"/>
      <c r="AH43" s="807"/>
      <c r="AI43" s="627" t="s">
        <v>501</v>
      </c>
      <c r="AJ43" s="803" t="s">
        <v>851</v>
      </c>
      <c r="AK43" s="804"/>
    </row>
    <row r="44" spans="1:37" ht="14.25" customHeight="1" x14ac:dyDescent="0.15">
      <c r="B44" s="768"/>
      <c r="C44" s="738"/>
      <c r="D44" s="68"/>
      <c r="E44" s="798" t="s">
        <v>70</v>
      </c>
      <c r="F44" s="808"/>
      <c r="G44" s="808"/>
      <c r="H44" s="808"/>
      <c r="I44" s="808"/>
      <c r="J44" s="808"/>
      <c r="K44" s="808"/>
      <c r="L44" s="808"/>
      <c r="M44" s="782" t="s">
        <v>869</v>
      </c>
      <c r="N44" s="799"/>
      <c r="O44" s="800"/>
      <c r="P44" s="801"/>
      <c r="Q44" s="802"/>
      <c r="R44" s="627" t="s">
        <v>501</v>
      </c>
      <c r="S44" s="803" t="s">
        <v>848</v>
      </c>
      <c r="T44" s="803"/>
      <c r="U44" s="628" t="s">
        <v>501</v>
      </c>
      <c r="V44" s="803" t="s">
        <v>849</v>
      </c>
      <c r="W44" s="803"/>
      <c r="X44" s="628" t="s">
        <v>501</v>
      </c>
      <c r="Y44" s="803" t="s">
        <v>850</v>
      </c>
      <c r="Z44" s="804"/>
      <c r="AA44" s="805"/>
      <c r="AB44" s="806"/>
      <c r="AC44" s="806"/>
      <c r="AD44" s="807"/>
      <c r="AE44" s="805"/>
      <c r="AF44" s="806"/>
      <c r="AG44" s="806"/>
      <c r="AH44" s="807"/>
      <c r="AI44" s="627" t="s">
        <v>501</v>
      </c>
      <c r="AJ44" s="803" t="s">
        <v>851</v>
      </c>
      <c r="AK44" s="804"/>
    </row>
    <row r="45" spans="1:37" ht="14.25" customHeight="1" x14ac:dyDescent="0.15">
      <c r="B45" s="768"/>
      <c r="C45" s="738"/>
      <c r="D45" s="68"/>
      <c r="E45" s="809" t="s">
        <v>460</v>
      </c>
      <c r="F45" s="810"/>
      <c r="G45" s="810"/>
      <c r="H45" s="810"/>
      <c r="I45" s="810"/>
      <c r="J45" s="810"/>
      <c r="K45" s="810"/>
      <c r="L45" s="810"/>
      <c r="M45" s="782"/>
      <c r="N45" s="799"/>
      <c r="O45" s="800"/>
      <c r="P45" s="801"/>
      <c r="Q45" s="802"/>
      <c r="R45" s="627" t="s">
        <v>501</v>
      </c>
      <c r="S45" s="803" t="s">
        <v>848</v>
      </c>
      <c r="T45" s="803"/>
      <c r="U45" s="628" t="s">
        <v>501</v>
      </c>
      <c r="V45" s="803" t="s">
        <v>849</v>
      </c>
      <c r="W45" s="803"/>
      <c r="X45" s="628" t="s">
        <v>501</v>
      </c>
      <c r="Y45" s="803" t="s">
        <v>850</v>
      </c>
      <c r="Z45" s="804"/>
      <c r="AA45" s="805"/>
      <c r="AB45" s="806"/>
      <c r="AC45" s="806"/>
      <c r="AD45" s="807"/>
      <c r="AE45" s="805"/>
      <c r="AF45" s="806"/>
      <c r="AG45" s="806"/>
      <c r="AH45" s="807"/>
      <c r="AI45" s="627" t="s">
        <v>501</v>
      </c>
      <c r="AJ45" s="803" t="s">
        <v>851</v>
      </c>
      <c r="AK45" s="804"/>
    </row>
    <row r="46" spans="1:37" ht="14.25" customHeight="1" x14ac:dyDescent="0.15">
      <c r="B46" s="768"/>
      <c r="C46" s="738"/>
      <c r="D46" s="68"/>
      <c r="E46" s="811" t="s">
        <v>853</v>
      </c>
      <c r="F46" s="813"/>
      <c r="G46" s="813"/>
      <c r="H46" s="813"/>
      <c r="I46" s="813"/>
      <c r="J46" s="813"/>
      <c r="K46" s="813"/>
      <c r="L46" s="813"/>
      <c r="M46" s="782"/>
      <c r="N46" s="799"/>
      <c r="O46" s="800"/>
      <c r="P46" s="801"/>
      <c r="Q46" s="802"/>
      <c r="R46" s="627" t="s">
        <v>501</v>
      </c>
      <c r="S46" s="803" t="s">
        <v>848</v>
      </c>
      <c r="T46" s="803"/>
      <c r="U46" s="628" t="s">
        <v>501</v>
      </c>
      <c r="V46" s="803" t="s">
        <v>849</v>
      </c>
      <c r="W46" s="803"/>
      <c r="X46" s="628" t="s">
        <v>501</v>
      </c>
      <c r="Y46" s="803" t="s">
        <v>850</v>
      </c>
      <c r="Z46" s="804"/>
      <c r="AA46" s="805"/>
      <c r="AB46" s="806"/>
      <c r="AC46" s="806"/>
      <c r="AD46" s="807"/>
      <c r="AE46" s="805"/>
      <c r="AF46" s="806"/>
      <c r="AG46" s="806"/>
      <c r="AH46" s="807"/>
      <c r="AI46" s="627" t="s">
        <v>501</v>
      </c>
      <c r="AJ46" s="803" t="s">
        <v>851</v>
      </c>
      <c r="AK46" s="804"/>
    </row>
    <row r="47" spans="1:37" ht="14.25" customHeight="1" x14ac:dyDescent="0.15">
      <c r="B47" s="768"/>
      <c r="C47" s="738"/>
      <c r="D47" s="69"/>
      <c r="E47" s="811" t="s">
        <v>854</v>
      </c>
      <c r="F47" s="812"/>
      <c r="G47" s="812"/>
      <c r="H47" s="812"/>
      <c r="I47" s="812"/>
      <c r="J47" s="812"/>
      <c r="K47" s="812"/>
      <c r="L47" s="812"/>
      <c r="M47" s="782"/>
      <c r="N47" s="799"/>
      <c r="O47" s="800"/>
      <c r="P47" s="801"/>
      <c r="Q47" s="802"/>
      <c r="R47" s="627" t="s">
        <v>501</v>
      </c>
      <c r="S47" s="803" t="s">
        <v>848</v>
      </c>
      <c r="T47" s="803"/>
      <c r="U47" s="628" t="s">
        <v>501</v>
      </c>
      <c r="V47" s="803" t="s">
        <v>849</v>
      </c>
      <c r="W47" s="803"/>
      <c r="X47" s="628" t="s">
        <v>501</v>
      </c>
      <c r="Y47" s="803" t="s">
        <v>850</v>
      </c>
      <c r="Z47" s="804"/>
      <c r="AA47" s="805"/>
      <c r="AB47" s="806"/>
      <c r="AC47" s="806"/>
      <c r="AD47" s="807"/>
      <c r="AE47" s="805"/>
      <c r="AF47" s="806"/>
      <c r="AG47" s="806"/>
      <c r="AH47" s="807"/>
      <c r="AI47" s="627" t="s">
        <v>501</v>
      </c>
      <c r="AJ47" s="803" t="s">
        <v>851</v>
      </c>
      <c r="AK47" s="804"/>
    </row>
    <row r="48" spans="1:37" ht="14.25" customHeight="1" x14ac:dyDescent="0.15">
      <c r="B48" s="768"/>
      <c r="C48" s="738"/>
      <c r="D48" s="69"/>
      <c r="E48" s="814" t="s">
        <v>487</v>
      </c>
      <c r="F48" s="815"/>
      <c r="G48" s="815"/>
      <c r="H48" s="815"/>
      <c r="I48" s="815"/>
      <c r="J48" s="815"/>
      <c r="K48" s="815"/>
      <c r="L48" s="815"/>
      <c r="M48" s="782"/>
      <c r="N48" s="799"/>
      <c r="O48" s="800"/>
      <c r="P48" s="801"/>
      <c r="Q48" s="802"/>
      <c r="R48" s="627" t="s">
        <v>501</v>
      </c>
      <c r="S48" s="803" t="s">
        <v>848</v>
      </c>
      <c r="T48" s="803"/>
      <c r="U48" s="628" t="s">
        <v>501</v>
      </c>
      <c r="V48" s="803" t="s">
        <v>849</v>
      </c>
      <c r="W48" s="803"/>
      <c r="X48" s="628" t="s">
        <v>501</v>
      </c>
      <c r="Y48" s="803" t="s">
        <v>850</v>
      </c>
      <c r="Z48" s="804"/>
      <c r="AA48" s="805"/>
      <c r="AB48" s="806"/>
      <c r="AC48" s="806"/>
      <c r="AD48" s="807"/>
      <c r="AE48" s="805"/>
      <c r="AF48" s="806"/>
      <c r="AG48" s="806"/>
      <c r="AH48" s="807"/>
      <c r="AI48" s="627" t="s">
        <v>501</v>
      </c>
      <c r="AJ48" s="803" t="s">
        <v>851</v>
      </c>
      <c r="AK48" s="804"/>
    </row>
    <row r="49" spans="2:37" ht="14.25" customHeight="1" thickBot="1" x14ac:dyDescent="0.2">
      <c r="B49" s="768"/>
      <c r="C49" s="738"/>
      <c r="D49" s="69"/>
      <c r="E49" s="816" t="s">
        <v>488</v>
      </c>
      <c r="F49" s="817"/>
      <c r="G49" s="817"/>
      <c r="H49" s="817"/>
      <c r="I49" s="817"/>
      <c r="J49" s="817"/>
      <c r="K49" s="817"/>
      <c r="L49" s="817"/>
      <c r="M49" s="782"/>
      <c r="N49" s="799"/>
      <c r="O49" s="800"/>
      <c r="P49" s="801"/>
      <c r="Q49" s="802"/>
      <c r="R49" s="627" t="s">
        <v>501</v>
      </c>
      <c r="S49" s="803" t="s">
        <v>848</v>
      </c>
      <c r="T49" s="803"/>
      <c r="U49" s="628" t="s">
        <v>501</v>
      </c>
      <c r="V49" s="803" t="s">
        <v>849</v>
      </c>
      <c r="W49" s="803"/>
      <c r="X49" s="628" t="s">
        <v>501</v>
      </c>
      <c r="Y49" s="803" t="s">
        <v>850</v>
      </c>
      <c r="Z49" s="804"/>
      <c r="AA49" s="805"/>
      <c r="AB49" s="806"/>
      <c r="AC49" s="806"/>
      <c r="AD49" s="807"/>
      <c r="AE49" s="805"/>
      <c r="AF49" s="806"/>
      <c r="AG49" s="806"/>
      <c r="AH49" s="807"/>
      <c r="AI49" s="627" t="s">
        <v>501</v>
      </c>
      <c r="AJ49" s="803" t="s">
        <v>851</v>
      </c>
      <c r="AK49" s="804"/>
    </row>
    <row r="50" spans="2:37" ht="14.25" customHeight="1" thickTop="1" x14ac:dyDescent="0.15">
      <c r="B50" s="768"/>
      <c r="C50" s="738"/>
      <c r="D50" s="71"/>
      <c r="E50" s="818" t="s">
        <v>855</v>
      </c>
      <c r="F50" s="818"/>
      <c r="G50" s="818"/>
      <c r="H50" s="818"/>
      <c r="I50" s="818"/>
      <c r="J50" s="818"/>
      <c r="K50" s="818"/>
      <c r="L50" s="818"/>
      <c r="M50" s="782"/>
      <c r="N50" s="799"/>
      <c r="O50" s="800"/>
      <c r="P50" s="801"/>
      <c r="Q50" s="802"/>
      <c r="R50" s="627" t="s">
        <v>501</v>
      </c>
      <c r="S50" s="803" t="s">
        <v>848</v>
      </c>
      <c r="T50" s="803"/>
      <c r="U50" s="628" t="s">
        <v>501</v>
      </c>
      <c r="V50" s="803" t="s">
        <v>849</v>
      </c>
      <c r="W50" s="803"/>
      <c r="X50" s="628" t="s">
        <v>501</v>
      </c>
      <c r="Y50" s="803" t="s">
        <v>850</v>
      </c>
      <c r="Z50" s="804"/>
      <c r="AA50" s="805"/>
      <c r="AB50" s="806"/>
      <c r="AC50" s="806"/>
      <c r="AD50" s="807"/>
      <c r="AE50" s="805"/>
      <c r="AF50" s="806"/>
      <c r="AG50" s="806"/>
      <c r="AH50" s="807"/>
      <c r="AI50" s="627" t="s">
        <v>501</v>
      </c>
      <c r="AJ50" s="803" t="s">
        <v>851</v>
      </c>
      <c r="AK50" s="804"/>
    </row>
    <row r="51" spans="2:37" ht="14.25" customHeight="1" x14ac:dyDescent="0.15">
      <c r="B51" s="768"/>
      <c r="C51" s="738"/>
      <c r="D51" s="68"/>
      <c r="E51" s="809" t="s">
        <v>856</v>
      </c>
      <c r="F51" s="810"/>
      <c r="G51" s="810"/>
      <c r="H51" s="810"/>
      <c r="I51" s="810"/>
      <c r="J51" s="810"/>
      <c r="K51" s="810"/>
      <c r="L51" s="810"/>
      <c r="M51" s="782"/>
      <c r="N51" s="799"/>
      <c r="O51" s="800"/>
      <c r="P51" s="801"/>
      <c r="Q51" s="802"/>
      <c r="R51" s="627" t="s">
        <v>501</v>
      </c>
      <c r="S51" s="803" t="s">
        <v>848</v>
      </c>
      <c r="T51" s="803"/>
      <c r="U51" s="628" t="s">
        <v>501</v>
      </c>
      <c r="V51" s="803" t="s">
        <v>849</v>
      </c>
      <c r="W51" s="803"/>
      <c r="X51" s="628" t="s">
        <v>501</v>
      </c>
      <c r="Y51" s="803" t="s">
        <v>850</v>
      </c>
      <c r="Z51" s="804"/>
      <c r="AA51" s="805"/>
      <c r="AB51" s="806"/>
      <c r="AC51" s="806"/>
      <c r="AD51" s="807"/>
      <c r="AE51" s="805"/>
      <c r="AF51" s="806"/>
      <c r="AG51" s="806"/>
      <c r="AH51" s="807"/>
      <c r="AI51" s="627" t="s">
        <v>501</v>
      </c>
      <c r="AJ51" s="803" t="s">
        <v>851</v>
      </c>
      <c r="AK51" s="804"/>
    </row>
    <row r="52" spans="2:37" ht="14.25" customHeight="1" x14ac:dyDescent="0.15">
      <c r="B52" s="768"/>
      <c r="C52" s="739"/>
      <c r="D52" s="68"/>
      <c r="E52" s="809" t="s">
        <v>857</v>
      </c>
      <c r="F52" s="810"/>
      <c r="G52" s="810"/>
      <c r="H52" s="810"/>
      <c r="I52" s="810"/>
      <c r="J52" s="810"/>
      <c r="K52" s="810"/>
      <c r="L52" s="810"/>
      <c r="M52" s="782"/>
      <c r="N52" s="799"/>
      <c r="O52" s="800"/>
      <c r="P52" s="801"/>
      <c r="Q52" s="802"/>
      <c r="R52" s="627" t="s">
        <v>501</v>
      </c>
      <c r="S52" s="803" t="s">
        <v>848</v>
      </c>
      <c r="T52" s="803"/>
      <c r="U52" s="628" t="s">
        <v>501</v>
      </c>
      <c r="V52" s="803" t="s">
        <v>849</v>
      </c>
      <c r="W52" s="803"/>
      <c r="X52" s="628" t="s">
        <v>501</v>
      </c>
      <c r="Y52" s="803" t="s">
        <v>850</v>
      </c>
      <c r="Z52" s="804"/>
      <c r="AA52" s="805"/>
      <c r="AB52" s="806"/>
      <c r="AC52" s="806"/>
      <c r="AD52" s="807"/>
      <c r="AE52" s="805"/>
      <c r="AF52" s="806"/>
      <c r="AG52" s="806"/>
      <c r="AH52" s="807"/>
      <c r="AI52" s="627" t="s">
        <v>501</v>
      </c>
      <c r="AJ52" s="803" t="s">
        <v>851</v>
      </c>
      <c r="AK52" s="804"/>
    </row>
    <row r="53" spans="2:37" ht="14.25" customHeight="1" x14ac:dyDescent="0.15">
      <c r="B53" s="629"/>
      <c r="C53" s="762" t="s">
        <v>858</v>
      </c>
      <c r="D53" s="763"/>
      <c r="E53" s="763"/>
      <c r="F53" s="763"/>
      <c r="G53" s="763"/>
      <c r="H53" s="763"/>
      <c r="I53" s="763"/>
      <c r="J53" s="763"/>
      <c r="K53" s="763"/>
      <c r="L53" s="763"/>
      <c r="M53" s="782"/>
      <c r="N53" s="799"/>
      <c r="O53" s="800"/>
      <c r="P53" s="801"/>
      <c r="Q53" s="802"/>
      <c r="R53" s="627" t="s">
        <v>501</v>
      </c>
      <c r="S53" s="803" t="s">
        <v>848</v>
      </c>
      <c r="T53" s="803"/>
      <c r="U53" s="628" t="s">
        <v>501</v>
      </c>
      <c r="V53" s="803" t="s">
        <v>849</v>
      </c>
      <c r="W53" s="803"/>
      <c r="X53" s="628" t="s">
        <v>501</v>
      </c>
      <c r="Y53" s="803" t="s">
        <v>850</v>
      </c>
      <c r="Z53" s="804"/>
      <c r="AA53" s="805"/>
      <c r="AB53" s="806"/>
      <c r="AC53" s="806"/>
      <c r="AD53" s="807"/>
      <c r="AE53" s="805"/>
      <c r="AF53" s="806"/>
      <c r="AG53" s="806"/>
      <c r="AH53" s="807"/>
      <c r="AI53" s="819"/>
      <c r="AJ53" s="820"/>
      <c r="AK53" s="821"/>
    </row>
    <row r="54" spans="2:37" ht="14.25" customHeight="1" x14ac:dyDescent="0.15">
      <c r="B54" s="629"/>
      <c r="C54" s="762" t="s">
        <v>859</v>
      </c>
      <c r="D54" s="763"/>
      <c r="E54" s="763"/>
      <c r="F54" s="763"/>
      <c r="G54" s="763"/>
      <c r="H54" s="763"/>
      <c r="I54" s="763"/>
      <c r="J54" s="763"/>
      <c r="K54" s="763"/>
      <c r="L54" s="763"/>
      <c r="M54" s="782"/>
      <c r="N54" s="799"/>
      <c r="O54" s="800"/>
      <c r="P54" s="801"/>
      <c r="Q54" s="802"/>
      <c r="R54" s="627" t="s">
        <v>501</v>
      </c>
      <c r="S54" s="803" t="s">
        <v>848</v>
      </c>
      <c r="T54" s="803"/>
      <c r="U54" s="628" t="s">
        <v>501</v>
      </c>
      <c r="V54" s="803" t="s">
        <v>849</v>
      </c>
      <c r="W54" s="803"/>
      <c r="X54" s="628" t="s">
        <v>501</v>
      </c>
      <c r="Y54" s="803" t="s">
        <v>850</v>
      </c>
      <c r="Z54" s="804"/>
      <c r="AA54" s="805"/>
      <c r="AB54" s="806"/>
      <c r="AC54" s="806"/>
      <c r="AD54" s="807"/>
      <c r="AE54" s="805"/>
      <c r="AF54" s="806"/>
      <c r="AG54" s="806"/>
      <c r="AH54" s="807"/>
      <c r="AI54" s="819"/>
      <c r="AJ54" s="820"/>
      <c r="AK54" s="821"/>
    </row>
    <row r="55" spans="2:37" ht="14.25" customHeight="1" x14ac:dyDescent="0.15">
      <c r="B55" s="822" t="s">
        <v>860</v>
      </c>
      <c r="C55" s="811"/>
      <c r="D55" s="811"/>
      <c r="E55" s="811"/>
      <c r="F55" s="811"/>
      <c r="G55" s="811"/>
      <c r="H55" s="811"/>
      <c r="I55" s="811"/>
      <c r="J55" s="811"/>
      <c r="K55" s="823"/>
      <c r="L55" s="61"/>
      <c r="M55" s="630"/>
      <c r="N55" s="630"/>
      <c r="O55" s="630"/>
      <c r="P55" s="630"/>
      <c r="Q55" s="630"/>
      <c r="R55" s="631"/>
      <c r="S55" s="631"/>
      <c r="T55" s="631"/>
      <c r="U55" s="632"/>
      <c r="V55" s="490"/>
      <c r="W55" s="1"/>
      <c r="X55" s="1"/>
      <c r="Y55" s="1"/>
      <c r="Z55" s="1"/>
      <c r="AA55" s="1"/>
      <c r="AB55" s="633"/>
      <c r="AC55" s="633"/>
      <c r="AD55" s="633"/>
      <c r="AJ55" s="14"/>
      <c r="AK55" s="17"/>
    </row>
    <row r="56" spans="2:37" ht="14.25" customHeight="1" x14ac:dyDescent="0.15">
      <c r="B56" s="824" t="s">
        <v>861</v>
      </c>
      <c r="C56" s="824"/>
      <c r="D56" s="824"/>
      <c r="E56" s="824"/>
      <c r="F56" s="824"/>
      <c r="G56" s="824"/>
      <c r="H56" s="824"/>
      <c r="I56" s="824"/>
      <c r="J56" s="824"/>
      <c r="K56" s="825"/>
      <c r="L56" s="826"/>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8"/>
    </row>
    <row r="57" spans="2:37" ht="14.25" customHeight="1" x14ac:dyDescent="0.15">
      <c r="B57" s="829" t="s">
        <v>21</v>
      </c>
      <c r="C57" s="829"/>
      <c r="D57" s="829"/>
      <c r="E57" s="829"/>
      <c r="F57" s="829"/>
      <c r="G57" s="829"/>
      <c r="H57" s="829"/>
      <c r="I57" s="829"/>
      <c r="J57" s="829"/>
      <c r="K57" s="829"/>
      <c r="L57" s="634"/>
      <c r="M57" s="630"/>
      <c r="N57" s="630"/>
      <c r="O57" s="630"/>
      <c r="P57" s="630"/>
      <c r="Q57" s="630"/>
      <c r="R57" s="631"/>
      <c r="S57" s="631"/>
      <c r="T57" s="631"/>
      <c r="U57" s="632"/>
      <c r="V57" s="490" t="s">
        <v>1</v>
      </c>
      <c r="W57" s="1"/>
      <c r="X57" s="1"/>
      <c r="Y57" s="1"/>
      <c r="Z57" s="1"/>
      <c r="AA57" s="1"/>
      <c r="AB57" s="633"/>
      <c r="AC57" s="633"/>
      <c r="AD57" s="633"/>
      <c r="AJ57" s="14"/>
      <c r="AK57" s="17"/>
    </row>
    <row r="58" spans="2:37" ht="14.25" customHeight="1" x14ac:dyDescent="0.15">
      <c r="B58" s="822" t="s">
        <v>51</v>
      </c>
      <c r="C58" s="811"/>
      <c r="D58" s="811"/>
      <c r="E58" s="811"/>
      <c r="F58" s="811"/>
      <c r="G58" s="811"/>
      <c r="H58" s="811"/>
      <c r="I58" s="811"/>
      <c r="J58" s="811"/>
      <c r="K58" s="811"/>
      <c r="L58" s="754"/>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831"/>
    </row>
    <row r="59" spans="2:37" ht="14.25" customHeight="1" x14ac:dyDescent="0.15">
      <c r="B59" s="788" t="s">
        <v>42</v>
      </c>
      <c r="C59" s="789"/>
      <c r="D59" s="789"/>
      <c r="E59" s="789"/>
      <c r="F59" s="789"/>
      <c r="G59" s="789"/>
      <c r="H59" s="789"/>
      <c r="I59" s="789"/>
      <c r="J59" s="789"/>
      <c r="K59" s="789"/>
      <c r="L59" s="832"/>
      <c r="M59" s="832"/>
      <c r="N59" s="832"/>
      <c r="O59" s="635"/>
      <c r="P59" s="636"/>
      <c r="Q59" s="637"/>
      <c r="R59" s="637"/>
      <c r="S59" s="637"/>
      <c r="T59" s="637"/>
      <c r="U59" s="631"/>
      <c r="V59" s="490"/>
      <c r="W59" s="1"/>
      <c r="X59" s="1"/>
      <c r="Y59" s="1"/>
      <c r="Z59" s="1"/>
      <c r="AA59" s="1"/>
      <c r="AB59" s="633"/>
      <c r="AC59" s="633"/>
      <c r="AD59" s="633"/>
      <c r="AJ59" s="14"/>
      <c r="AK59" s="17"/>
    </row>
    <row r="60" spans="2:37" ht="14.25" customHeight="1" x14ac:dyDescent="0.15">
      <c r="B60" s="737" t="s">
        <v>22</v>
      </c>
      <c r="C60" s="759" t="s">
        <v>83</v>
      </c>
      <c r="D60" s="760"/>
      <c r="E60" s="760"/>
      <c r="F60" s="760"/>
      <c r="G60" s="760"/>
      <c r="H60" s="760"/>
      <c r="I60" s="760"/>
      <c r="J60" s="760"/>
      <c r="K60" s="760"/>
      <c r="L60" s="760"/>
      <c r="M60" s="760"/>
      <c r="N60" s="760"/>
      <c r="O60" s="760"/>
      <c r="P60" s="760"/>
      <c r="Q60" s="760"/>
      <c r="R60" s="760"/>
      <c r="S60" s="760"/>
      <c r="T60" s="760"/>
      <c r="U60" s="759" t="s">
        <v>35</v>
      </c>
      <c r="V60" s="760"/>
      <c r="W60" s="760"/>
      <c r="X60" s="760"/>
      <c r="Y60" s="760"/>
      <c r="Z60" s="760"/>
      <c r="AA60" s="760"/>
      <c r="AB60" s="760"/>
      <c r="AC60" s="760"/>
      <c r="AD60" s="760"/>
      <c r="AE60" s="760"/>
      <c r="AF60" s="760"/>
      <c r="AG60" s="760"/>
      <c r="AH60" s="760"/>
      <c r="AI60" s="760"/>
      <c r="AJ60" s="760"/>
      <c r="AK60" s="761"/>
    </row>
    <row r="61" spans="2:37" x14ac:dyDescent="0.15">
      <c r="B61" s="738"/>
      <c r="C61" s="780"/>
      <c r="D61" s="833"/>
      <c r="E61" s="833"/>
      <c r="F61" s="833"/>
      <c r="G61" s="833"/>
      <c r="H61" s="833"/>
      <c r="I61" s="833"/>
      <c r="J61" s="833"/>
      <c r="K61" s="833"/>
      <c r="L61" s="833"/>
      <c r="M61" s="833"/>
      <c r="N61" s="833"/>
      <c r="O61" s="833"/>
      <c r="P61" s="833"/>
      <c r="Q61" s="833"/>
      <c r="R61" s="833"/>
      <c r="S61" s="833"/>
      <c r="T61" s="833"/>
      <c r="U61" s="780"/>
      <c r="V61" s="833"/>
      <c r="W61" s="833"/>
      <c r="X61" s="833"/>
      <c r="Y61" s="833"/>
      <c r="Z61" s="833"/>
      <c r="AA61" s="833"/>
      <c r="AB61" s="833"/>
      <c r="AC61" s="833"/>
      <c r="AD61" s="833"/>
      <c r="AE61" s="833"/>
      <c r="AF61" s="833"/>
      <c r="AG61" s="833"/>
      <c r="AH61" s="833"/>
      <c r="AI61" s="833"/>
      <c r="AJ61" s="833"/>
      <c r="AK61" s="837"/>
    </row>
    <row r="62" spans="2:37" x14ac:dyDescent="0.15">
      <c r="B62" s="738"/>
      <c r="C62" s="834"/>
      <c r="D62" s="781"/>
      <c r="E62" s="781"/>
      <c r="F62" s="781"/>
      <c r="G62" s="781"/>
      <c r="H62" s="781"/>
      <c r="I62" s="781"/>
      <c r="J62" s="781"/>
      <c r="K62" s="781"/>
      <c r="L62" s="781"/>
      <c r="M62" s="781"/>
      <c r="N62" s="781"/>
      <c r="O62" s="781"/>
      <c r="P62" s="781"/>
      <c r="Q62" s="781"/>
      <c r="R62" s="781"/>
      <c r="S62" s="781"/>
      <c r="T62" s="781"/>
      <c r="U62" s="834"/>
      <c r="V62" s="781"/>
      <c r="W62" s="781"/>
      <c r="X62" s="781"/>
      <c r="Y62" s="781"/>
      <c r="Z62" s="781"/>
      <c r="AA62" s="781"/>
      <c r="AB62" s="781"/>
      <c r="AC62" s="781"/>
      <c r="AD62" s="781"/>
      <c r="AE62" s="781"/>
      <c r="AF62" s="781"/>
      <c r="AG62" s="781"/>
      <c r="AH62" s="781"/>
      <c r="AI62" s="781"/>
      <c r="AJ62" s="781"/>
      <c r="AK62" s="838"/>
    </row>
    <row r="63" spans="2:37" x14ac:dyDescent="0.15">
      <c r="B63" s="738"/>
      <c r="C63" s="834"/>
      <c r="D63" s="781"/>
      <c r="E63" s="781"/>
      <c r="F63" s="781"/>
      <c r="G63" s="781"/>
      <c r="H63" s="781"/>
      <c r="I63" s="781"/>
      <c r="J63" s="781"/>
      <c r="K63" s="781"/>
      <c r="L63" s="781"/>
      <c r="M63" s="781"/>
      <c r="N63" s="781"/>
      <c r="O63" s="781"/>
      <c r="P63" s="781"/>
      <c r="Q63" s="781"/>
      <c r="R63" s="781"/>
      <c r="S63" s="781"/>
      <c r="T63" s="781"/>
      <c r="U63" s="834"/>
      <c r="V63" s="781"/>
      <c r="W63" s="781"/>
      <c r="X63" s="781"/>
      <c r="Y63" s="781"/>
      <c r="Z63" s="781"/>
      <c r="AA63" s="781"/>
      <c r="AB63" s="781"/>
      <c r="AC63" s="781"/>
      <c r="AD63" s="781"/>
      <c r="AE63" s="781"/>
      <c r="AF63" s="781"/>
      <c r="AG63" s="781"/>
      <c r="AH63" s="781"/>
      <c r="AI63" s="781"/>
      <c r="AJ63" s="781"/>
      <c r="AK63" s="838"/>
    </row>
    <row r="64" spans="2:37" x14ac:dyDescent="0.15">
      <c r="B64" s="739"/>
      <c r="C64" s="835"/>
      <c r="D64" s="836"/>
      <c r="E64" s="836"/>
      <c r="F64" s="836"/>
      <c r="G64" s="836"/>
      <c r="H64" s="836"/>
      <c r="I64" s="836"/>
      <c r="J64" s="836"/>
      <c r="K64" s="836"/>
      <c r="L64" s="836"/>
      <c r="M64" s="836"/>
      <c r="N64" s="836"/>
      <c r="O64" s="836"/>
      <c r="P64" s="836"/>
      <c r="Q64" s="836"/>
      <c r="R64" s="836"/>
      <c r="S64" s="836"/>
      <c r="T64" s="836"/>
      <c r="U64" s="835"/>
      <c r="V64" s="836"/>
      <c r="W64" s="836"/>
      <c r="X64" s="836"/>
      <c r="Y64" s="836"/>
      <c r="Z64" s="836"/>
      <c r="AA64" s="836"/>
      <c r="AB64" s="836"/>
      <c r="AC64" s="836"/>
      <c r="AD64" s="836"/>
      <c r="AE64" s="836"/>
      <c r="AF64" s="836"/>
      <c r="AG64" s="836"/>
      <c r="AH64" s="836"/>
      <c r="AI64" s="836"/>
      <c r="AJ64" s="836"/>
      <c r="AK64" s="839"/>
    </row>
    <row r="65" spans="2:37" ht="14.25" customHeight="1" x14ac:dyDescent="0.15">
      <c r="B65" s="722" t="s">
        <v>23</v>
      </c>
      <c r="C65" s="723"/>
      <c r="D65" s="723"/>
      <c r="E65" s="723"/>
      <c r="F65" s="724"/>
      <c r="G65" s="829" t="s">
        <v>24</v>
      </c>
      <c r="H65" s="829"/>
      <c r="I65" s="829"/>
      <c r="J65" s="829"/>
      <c r="K65" s="829"/>
      <c r="L65" s="829"/>
      <c r="M65" s="829"/>
      <c r="N65" s="829"/>
      <c r="O65" s="829"/>
      <c r="P65" s="829"/>
      <c r="Q65" s="829"/>
      <c r="R65" s="829"/>
      <c r="S65" s="829"/>
      <c r="T65" s="829"/>
      <c r="U65" s="830"/>
      <c r="V65" s="830"/>
      <c r="W65" s="830"/>
      <c r="X65" s="830"/>
      <c r="Y65" s="830"/>
      <c r="Z65" s="830"/>
      <c r="AA65" s="830"/>
      <c r="AB65" s="830"/>
      <c r="AC65" s="830"/>
      <c r="AD65" s="830"/>
      <c r="AE65" s="830"/>
      <c r="AF65" s="830"/>
      <c r="AG65" s="830"/>
      <c r="AH65" s="830"/>
      <c r="AI65" s="830"/>
      <c r="AJ65" s="830"/>
      <c r="AK65" s="830"/>
    </row>
    <row r="67" spans="2:37" x14ac:dyDescent="0.15">
      <c r="B67" s="14" t="s">
        <v>54</v>
      </c>
    </row>
    <row r="68" spans="2:37" x14ac:dyDescent="0.15">
      <c r="B68" s="14" t="s">
        <v>92</v>
      </c>
    </row>
    <row r="69" spans="2:37" x14ac:dyDescent="0.15">
      <c r="B69" s="14" t="s">
        <v>93</v>
      </c>
    </row>
    <row r="70" spans="2:37" x14ac:dyDescent="0.15">
      <c r="B70" s="14" t="s">
        <v>862</v>
      </c>
    </row>
    <row r="71" spans="2:37" x14ac:dyDescent="0.15">
      <c r="B71" s="14" t="s">
        <v>61</v>
      </c>
    </row>
    <row r="72" spans="2:37" x14ac:dyDescent="0.15">
      <c r="B72" s="14" t="s">
        <v>863</v>
      </c>
    </row>
    <row r="73" spans="2:37" x14ac:dyDescent="0.15">
      <c r="B73" s="14" t="s">
        <v>864</v>
      </c>
    </row>
    <row r="74" spans="2:37" x14ac:dyDescent="0.15">
      <c r="B74" s="14"/>
      <c r="E74" s="3" t="s">
        <v>865</v>
      </c>
    </row>
    <row r="75" spans="2:37" x14ac:dyDescent="0.15">
      <c r="B75" s="14" t="s">
        <v>866</v>
      </c>
    </row>
    <row r="76" spans="2:37" x14ac:dyDescent="0.15">
      <c r="B76" s="14" t="s">
        <v>867</v>
      </c>
    </row>
    <row r="77" spans="2:37" x14ac:dyDescent="0.15">
      <c r="E77" s="14" t="s">
        <v>868</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638"/>
    </row>
    <row r="231" spans="1:1" x14ac:dyDescent="0.15">
      <c r="A231" s="638"/>
    </row>
    <row r="280" spans="1:1" x14ac:dyDescent="0.15">
      <c r="A280" s="638"/>
    </row>
    <row r="307" spans="1:1" x14ac:dyDescent="0.15">
      <c r="A307" s="59"/>
    </row>
    <row r="357" spans="1:1" x14ac:dyDescent="0.15">
      <c r="A357" s="63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638"/>
    </row>
    <row r="599" spans="1:1" x14ac:dyDescent="0.15">
      <c r="A599" s="638"/>
    </row>
    <row r="643" spans="1:1" x14ac:dyDescent="0.15">
      <c r="A643" s="638"/>
    </row>
    <row r="679" spans="1:1" x14ac:dyDescent="0.15">
      <c r="A679" s="59"/>
    </row>
    <row r="718" spans="1:1" x14ac:dyDescent="0.15">
      <c r="A718" s="638"/>
    </row>
    <row r="747" spans="1:1" x14ac:dyDescent="0.15">
      <c r="A747" s="638"/>
    </row>
    <row r="786" spans="1:1" x14ac:dyDescent="0.15">
      <c r="A786" s="638"/>
    </row>
    <row r="825" spans="1:1" x14ac:dyDescent="0.15">
      <c r="A825" s="638"/>
    </row>
    <row r="853" spans="1:1" x14ac:dyDescent="0.15">
      <c r="A853" s="638"/>
    </row>
    <row r="893" spans="1:1" x14ac:dyDescent="0.15">
      <c r="A893" s="638"/>
    </row>
    <row r="933" spans="1:1" x14ac:dyDescent="0.15">
      <c r="A933" s="638"/>
    </row>
    <row r="962" spans="1:1" x14ac:dyDescent="0.15">
      <c r="A962" s="638"/>
    </row>
  </sheetData>
  <mergeCells count="252">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B6:AK6"/>
    <mergeCell ref="AF7:AG7"/>
    <mergeCell ref="B8:J8"/>
    <mergeCell ref="Y15:AK15"/>
    <mergeCell ref="M16:P16"/>
    <mergeCell ref="R16:U16"/>
    <mergeCell ref="V16:W16"/>
    <mergeCell ref="X16:AK16"/>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18860DF9-FAA7-4950-8DBC-65A3CFC5FA7F}">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AF948C22-6E18-4916-97F4-A6526008E764}">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5A01-F91B-4862-ABB2-A6673447EA2C}">
  <sheetPr>
    <tabColor theme="6" tint="0.79998168889431442"/>
    <pageSetUpPr fitToPage="1"/>
  </sheetPr>
  <dimension ref="A1:AI104"/>
  <sheetViews>
    <sheetView view="pageBreakPreview" zoomScale="70" zoomScaleNormal="100" zoomScaleSheetLayoutView="70" workbookViewId="0">
      <selection activeCell="G53" sqref="G53"/>
    </sheetView>
  </sheetViews>
  <sheetFormatPr defaultRowHeight="14.25" x14ac:dyDescent="0.15"/>
  <cols>
    <col min="1" max="2" width="4.25" style="368" customWidth="1"/>
    <col min="3" max="3" width="25" style="366" customWidth="1"/>
    <col min="4" max="4" width="4.875" style="366" customWidth="1"/>
    <col min="5" max="5" width="41.625" style="366" customWidth="1"/>
    <col min="6" max="6" width="4.875" style="366" customWidth="1"/>
    <col min="7" max="7" width="19.625" style="367" customWidth="1"/>
    <col min="8" max="8" width="33.875" style="366" customWidth="1"/>
    <col min="9" max="22" width="4.875" style="366" customWidth="1"/>
    <col min="23" max="23" width="7.25" style="366" customWidth="1"/>
    <col min="24" max="24" width="13.25" style="366" customWidth="1"/>
    <col min="25" max="29" width="4.875" style="366" customWidth="1"/>
    <col min="30" max="30" width="9.25" style="366" bestFit="1" customWidth="1"/>
    <col min="31" max="32" width="4.875" style="366" customWidth="1"/>
    <col min="33" max="33" width="9" style="366"/>
    <col min="34" max="34" width="20" style="110" customWidth="1"/>
    <col min="35" max="35" width="12.375" style="110" customWidth="1"/>
    <col min="36" max="16384" width="9" style="366"/>
  </cols>
  <sheetData>
    <row r="1" spans="1:35" ht="18.75" x14ac:dyDescent="0.15">
      <c r="A1" s="371"/>
      <c r="B1" s="371"/>
      <c r="C1" s="369"/>
      <c r="D1" s="369"/>
      <c r="E1" s="369"/>
      <c r="F1" s="369"/>
      <c r="G1" s="370"/>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H1" s="90"/>
      <c r="AI1" s="90"/>
    </row>
    <row r="2" spans="1:35" ht="20.25" customHeight="1" thickBot="1" x14ac:dyDescent="0.2">
      <c r="A2" s="476" t="s">
        <v>872</v>
      </c>
      <c r="B2" s="476"/>
      <c r="C2" s="369"/>
      <c r="D2" s="369"/>
      <c r="E2" s="369"/>
      <c r="F2" s="369"/>
      <c r="G2" s="370"/>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H2" s="1"/>
      <c r="AI2" s="279"/>
    </row>
    <row r="3" spans="1:35" ht="20.25" customHeight="1" thickTop="1" x14ac:dyDescent="0.15">
      <c r="A3" s="840" t="s">
        <v>112</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H3" s="866" t="s">
        <v>468</v>
      </c>
      <c r="AI3" s="867"/>
    </row>
    <row r="4" spans="1:35" ht="20.25" customHeight="1" thickBot="1" x14ac:dyDescent="0.2">
      <c r="A4" s="371"/>
      <c r="B4" s="371"/>
      <c r="C4" s="369"/>
      <c r="D4" s="369"/>
      <c r="E4" s="369"/>
      <c r="F4" s="369"/>
      <c r="G4" s="370"/>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H4" s="868"/>
      <c r="AI4" s="869"/>
    </row>
    <row r="5" spans="1:35" ht="30" customHeight="1" thickTop="1" x14ac:dyDescent="0.15">
      <c r="A5" s="371"/>
      <c r="B5" s="371"/>
      <c r="C5" s="369"/>
      <c r="D5" s="369"/>
      <c r="E5" s="369"/>
      <c r="F5" s="369"/>
      <c r="G5" s="370"/>
      <c r="H5" s="369"/>
      <c r="I5" s="369"/>
      <c r="J5" s="371"/>
      <c r="K5" s="371"/>
      <c r="L5" s="371"/>
      <c r="M5" s="371"/>
      <c r="N5" s="371"/>
      <c r="O5" s="371"/>
      <c r="P5" s="371"/>
      <c r="Q5" s="371"/>
      <c r="R5" s="371"/>
      <c r="S5" s="841" t="s">
        <v>113</v>
      </c>
      <c r="T5" s="841"/>
      <c r="U5" s="841"/>
      <c r="V5" s="841"/>
      <c r="W5" s="454"/>
      <c r="X5" s="453"/>
      <c r="Y5" s="453"/>
      <c r="Z5" s="453"/>
      <c r="AA5" s="453"/>
      <c r="AB5" s="453"/>
      <c r="AC5" s="453"/>
      <c r="AD5" s="453"/>
      <c r="AE5" s="453"/>
      <c r="AF5" s="452"/>
      <c r="AH5" s="331"/>
      <c r="AI5" s="279"/>
    </row>
    <row r="6" spans="1:35" ht="20.25" customHeight="1" x14ac:dyDescent="0.15">
      <c r="A6" s="371"/>
      <c r="B6" s="371"/>
      <c r="C6" s="369"/>
      <c r="D6" s="369"/>
      <c r="E6" s="369"/>
      <c r="F6" s="369"/>
      <c r="G6" s="370"/>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H6" s="94"/>
      <c r="AI6" s="94"/>
    </row>
    <row r="7" spans="1:35" ht="18" customHeight="1" x14ac:dyDescent="0.15">
      <c r="A7" s="841" t="s">
        <v>114</v>
      </c>
      <c r="B7" s="841"/>
      <c r="C7" s="841"/>
      <c r="D7" s="841" t="s">
        <v>115</v>
      </c>
      <c r="E7" s="841"/>
      <c r="F7" s="842" t="s">
        <v>116</v>
      </c>
      <c r="G7" s="842"/>
      <c r="H7" s="841" t="s">
        <v>117</v>
      </c>
      <c r="I7" s="841"/>
      <c r="J7" s="841"/>
      <c r="K7" s="841"/>
      <c r="L7" s="841"/>
      <c r="M7" s="841"/>
      <c r="N7" s="841"/>
      <c r="O7" s="841"/>
      <c r="P7" s="841"/>
      <c r="Q7" s="841"/>
      <c r="R7" s="841"/>
      <c r="S7" s="841"/>
      <c r="T7" s="841"/>
      <c r="U7" s="841"/>
      <c r="V7" s="841"/>
      <c r="W7" s="841"/>
      <c r="X7" s="841"/>
      <c r="Y7" s="841" t="s">
        <v>118</v>
      </c>
      <c r="Z7" s="841"/>
      <c r="AA7" s="841"/>
      <c r="AB7" s="841"/>
      <c r="AC7" s="841" t="s">
        <v>119</v>
      </c>
      <c r="AD7" s="841"/>
      <c r="AE7" s="841"/>
      <c r="AF7" s="843"/>
      <c r="AH7" s="94"/>
      <c r="AI7" s="94"/>
    </row>
    <row r="8" spans="1:35" ht="18.75" customHeight="1" x14ac:dyDescent="0.15">
      <c r="A8" s="844" t="s">
        <v>120</v>
      </c>
      <c r="B8" s="844"/>
      <c r="C8" s="845"/>
      <c r="D8" s="451"/>
      <c r="E8" s="434"/>
      <c r="F8" s="403"/>
      <c r="G8" s="450"/>
      <c r="H8" s="846" t="s">
        <v>121</v>
      </c>
      <c r="I8" s="448" t="s">
        <v>501</v>
      </c>
      <c r="J8" s="447" t="s">
        <v>537</v>
      </c>
      <c r="K8" s="475"/>
      <c r="L8" s="475"/>
      <c r="M8" s="448" t="s">
        <v>501</v>
      </c>
      <c r="N8" s="447" t="s">
        <v>536</v>
      </c>
      <c r="O8" s="475"/>
      <c r="P8" s="475"/>
      <c r="Q8" s="448" t="s">
        <v>501</v>
      </c>
      <c r="R8" s="447" t="s">
        <v>535</v>
      </c>
      <c r="S8" s="475"/>
      <c r="T8" s="475"/>
      <c r="U8" s="448" t="s">
        <v>501</v>
      </c>
      <c r="V8" s="447" t="s">
        <v>534</v>
      </c>
      <c r="W8" s="475"/>
      <c r="X8" s="469"/>
      <c r="Y8" s="848"/>
      <c r="Z8" s="848"/>
      <c r="AA8" s="848"/>
      <c r="AB8" s="848"/>
      <c r="AC8" s="848"/>
      <c r="AD8" s="848"/>
      <c r="AE8" s="848"/>
      <c r="AF8" s="854"/>
      <c r="AH8" s="93"/>
      <c r="AI8" s="93"/>
    </row>
    <row r="9" spans="1:35" ht="18.75" customHeight="1" x14ac:dyDescent="0.15">
      <c r="A9" s="841"/>
      <c r="B9" s="841"/>
      <c r="C9" s="843"/>
      <c r="D9" s="445"/>
      <c r="E9" s="380"/>
      <c r="F9" s="381"/>
      <c r="G9" s="376"/>
      <c r="H9" s="847"/>
      <c r="I9" s="443" t="s">
        <v>501</v>
      </c>
      <c r="J9" s="441" t="s">
        <v>533</v>
      </c>
      <c r="K9" s="474"/>
      <c r="L9" s="474"/>
      <c r="M9" s="442" t="s">
        <v>501</v>
      </c>
      <c r="N9" s="441" t="s">
        <v>532</v>
      </c>
      <c r="O9" s="474"/>
      <c r="P9" s="474"/>
      <c r="Q9" s="442" t="s">
        <v>501</v>
      </c>
      <c r="R9" s="441" t="s">
        <v>531</v>
      </c>
      <c r="S9" s="474"/>
      <c r="T9" s="474"/>
      <c r="U9" s="442" t="s">
        <v>501</v>
      </c>
      <c r="V9" s="441" t="s">
        <v>530</v>
      </c>
      <c r="W9" s="474"/>
      <c r="X9" s="407"/>
      <c r="Y9" s="849"/>
      <c r="Z9" s="849"/>
      <c r="AA9" s="849"/>
      <c r="AB9" s="849"/>
      <c r="AC9" s="849"/>
      <c r="AD9" s="849"/>
      <c r="AE9" s="849"/>
      <c r="AF9" s="855"/>
      <c r="AH9" s="93"/>
      <c r="AI9" s="93"/>
    </row>
    <row r="10" spans="1:35" ht="18.75" customHeight="1" x14ac:dyDescent="0.15">
      <c r="A10" s="405"/>
      <c r="B10" s="404"/>
      <c r="C10" s="435"/>
      <c r="D10" s="402"/>
      <c r="E10" s="469"/>
      <c r="F10" s="402"/>
      <c r="G10" s="401"/>
      <c r="H10" s="640" t="s">
        <v>101</v>
      </c>
      <c r="I10" s="648" t="s">
        <v>501</v>
      </c>
      <c r="J10" s="649" t="s">
        <v>515</v>
      </c>
      <c r="K10" s="649"/>
      <c r="L10" s="650"/>
      <c r="M10" s="651" t="s">
        <v>501</v>
      </c>
      <c r="N10" s="649" t="s">
        <v>514</v>
      </c>
      <c r="O10" s="649"/>
      <c r="P10" s="650"/>
      <c r="Q10" s="651" t="s">
        <v>501</v>
      </c>
      <c r="R10" s="652" t="s">
        <v>513</v>
      </c>
      <c r="S10" s="652"/>
      <c r="T10" s="652"/>
      <c r="U10" s="652"/>
      <c r="V10" s="652"/>
      <c r="W10" s="652"/>
      <c r="X10" s="653"/>
      <c r="Y10" s="449" t="s">
        <v>501</v>
      </c>
      <c r="Z10" s="447" t="s">
        <v>549</v>
      </c>
      <c r="AA10" s="447"/>
      <c r="AB10" s="466"/>
      <c r="AC10" s="449" t="s">
        <v>501</v>
      </c>
      <c r="AD10" s="447" t="s">
        <v>549</v>
      </c>
      <c r="AE10" s="447"/>
      <c r="AF10" s="466"/>
      <c r="AH10" s="93"/>
      <c r="AI10" s="93"/>
    </row>
    <row r="11" spans="1:35" ht="19.5" customHeight="1" x14ac:dyDescent="0.15">
      <c r="A11" s="390"/>
      <c r="B11" s="389"/>
      <c r="C11" s="440"/>
      <c r="D11" s="433"/>
      <c r="E11" s="387"/>
      <c r="F11" s="386"/>
      <c r="G11" s="439"/>
      <c r="H11" s="641" t="s">
        <v>870</v>
      </c>
      <c r="I11" s="654" t="s">
        <v>501</v>
      </c>
      <c r="J11" s="655" t="s">
        <v>506</v>
      </c>
      <c r="K11" s="656"/>
      <c r="L11" s="657"/>
      <c r="M11" s="658" t="s">
        <v>501</v>
      </c>
      <c r="N11" s="655" t="s">
        <v>505</v>
      </c>
      <c r="O11" s="658"/>
      <c r="P11" s="655"/>
      <c r="Q11" s="659"/>
      <c r="R11" s="659"/>
      <c r="S11" s="659"/>
      <c r="T11" s="659"/>
      <c r="U11" s="659"/>
      <c r="V11" s="659"/>
      <c r="W11" s="659"/>
      <c r="X11" s="660"/>
      <c r="Y11" s="458" t="s">
        <v>501</v>
      </c>
      <c r="Z11" s="374" t="s">
        <v>548</v>
      </c>
      <c r="AA11" s="456"/>
      <c r="AB11" s="455"/>
      <c r="AC11" s="458" t="s">
        <v>501</v>
      </c>
      <c r="AD11" s="374" t="s">
        <v>548</v>
      </c>
      <c r="AE11" s="456"/>
      <c r="AF11" s="455"/>
      <c r="AH11" s="93"/>
      <c r="AI11" s="93"/>
    </row>
    <row r="12" spans="1:35" ht="19.5" customHeight="1" x14ac:dyDescent="0.15">
      <c r="A12" s="390"/>
      <c r="B12" s="389"/>
      <c r="C12" s="440"/>
      <c r="D12" s="433"/>
      <c r="E12" s="387"/>
      <c r="F12" s="386"/>
      <c r="G12" s="439"/>
      <c r="H12" s="642" t="s">
        <v>510</v>
      </c>
      <c r="I12" s="648" t="s">
        <v>501</v>
      </c>
      <c r="J12" s="649" t="s">
        <v>506</v>
      </c>
      <c r="K12" s="661"/>
      <c r="L12" s="650"/>
      <c r="M12" s="651" t="s">
        <v>501</v>
      </c>
      <c r="N12" s="649" t="s">
        <v>505</v>
      </c>
      <c r="O12" s="651"/>
      <c r="P12" s="649"/>
      <c r="Q12" s="662"/>
      <c r="R12" s="662"/>
      <c r="S12" s="662"/>
      <c r="T12" s="662"/>
      <c r="U12" s="662"/>
      <c r="V12" s="662"/>
      <c r="W12" s="662"/>
      <c r="X12" s="663"/>
      <c r="Y12" s="457"/>
      <c r="Z12" s="456"/>
      <c r="AA12" s="456"/>
      <c r="AB12" s="455"/>
      <c r="AC12" s="457"/>
      <c r="AD12" s="456"/>
      <c r="AE12" s="456"/>
      <c r="AF12" s="455"/>
      <c r="AH12" s="93"/>
      <c r="AI12" s="93"/>
    </row>
    <row r="13" spans="1:35" ht="18.75" customHeight="1" x14ac:dyDescent="0.15">
      <c r="A13" s="390"/>
      <c r="B13" s="389"/>
      <c r="C13" s="388"/>
      <c r="D13" s="386"/>
      <c r="E13" s="387"/>
      <c r="F13" s="386"/>
      <c r="G13" s="385"/>
      <c r="H13" s="641" t="s">
        <v>507</v>
      </c>
      <c r="I13" s="654" t="s">
        <v>501</v>
      </c>
      <c r="J13" s="655" t="s">
        <v>506</v>
      </c>
      <c r="K13" s="656"/>
      <c r="L13" s="657"/>
      <c r="M13" s="658" t="s">
        <v>501</v>
      </c>
      <c r="N13" s="655" t="s">
        <v>505</v>
      </c>
      <c r="O13" s="658"/>
      <c r="P13" s="655"/>
      <c r="Q13" s="659"/>
      <c r="R13" s="659"/>
      <c r="S13" s="659"/>
      <c r="T13" s="659"/>
      <c r="U13" s="659"/>
      <c r="V13" s="659"/>
      <c r="W13" s="659"/>
      <c r="X13" s="660"/>
      <c r="Y13" s="457"/>
      <c r="Z13" s="456"/>
      <c r="AA13" s="456"/>
      <c r="AB13" s="455"/>
      <c r="AC13" s="457"/>
      <c r="AD13" s="456"/>
      <c r="AE13" s="456"/>
      <c r="AF13" s="455"/>
      <c r="AH13" s="93"/>
      <c r="AI13" s="93"/>
    </row>
    <row r="14" spans="1:35" ht="18.75" customHeight="1" x14ac:dyDescent="0.15">
      <c r="A14" s="390"/>
      <c r="B14" s="389"/>
      <c r="C14" s="388"/>
      <c r="D14" s="386"/>
      <c r="E14" s="387"/>
      <c r="F14" s="386"/>
      <c r="G14" s="385"/>
      <c r="H14" s="643" t="s">
        <v>106</v>
      </c>
      <c r="I14" s="664" t="s">
        <v>501</v>
      </c>
      <c r="J14" s="655" t="s">
        <v>515</v>
      </c>
      <c r="K14" s="656"/>
      <c r="L14" s="665" t="s">
        <v>501</v>
      </c>
      <c r="M14" s="655" t="s">
        <v>516</v>
      </c>
      <c r="N14" s="666"/>
      <c r="O14" s="666"/>
      <c r="P14" s="666"/>
      <c r="Q14" s="666"/>
      <c r="R14" s="666"/>
      <c r="S14" s="666"/>
      <c r="T14" s="666"/>
      <c r="U14" s="666"/>
      <c r="V14" s="666"/>
      <c r="W14" s="666"/>
      <c r="X14" s="667"/>
      <c r="Y14" s="457"/>
      <c r="Z14" s="456"/>
      <c r="AA14" s="456"/>
      <c r="AB14" s="455"/>
      <c r="AC14" s="457"/>
      <c r="AD14" s="456"/>
      <c r="AE14" s="456"/>
      <c r="AF14" s="455"/>
      <c r="AH14" s="93"/>
      <c r="AI14" s="93"/>
    </row>
    <row r="15" spans="1:35" ht="20.25" customHeight="1" x14ac:dyDescent="0.15">
      <c r="A15" s="390"/>
      <c r="B15" s="389"/>
      <c r="C15" s="388"/>
      <c r="D15" s="386"/>
      <c r="E15" s="387"/>
      <c r="F15" s="386"/>
      <c r="G15" s="385"/>
      <c r="H15" s="859" t="s">
        <v>87</v>
      </c>
      <c r="I15" s="850" t="s">
        <v>501</v>
      </c>
      <c r="J15" s="852" t="s">
        <v>502</v>
      </c>
      <c r="K15" s="852"/>
      <c r="L15" s="852"/>
      <c r="M15" s="850" t="s">
        <v>501</v>
      </c>
      <c r="N15" s="852" t="s">
        <v>500</v>
      </c>
      <c r="O15" s="852"/>
      <c r="P15" s="852"/>
      <c r="Q15" s="668"/>
      <c r="R15" s="668"/>
      <c r="S15" s="668"/>
      <c r="T15" s="668"/>
      <c r="U15" s="668"/>
      <c r="V15" s="668"/>
      <c r="W15" s="668"/>
      <c r="X15" s="669"/>
      <c r="Y15" s="457"/>
      <c r="Z15" s="456"/>
      <c r="AA15" s="456"/>
      <c r="AB15" s="455"/>
      <c r="AC15" s="457"/>
      <c r="AD15" s="456"/>
      <c r="AE15" s="456"/>
      <c r="AF15" s="455"/>
      <c r="AH15" s="112"/>
    </row>
    <row r="16" spans="1:35" ht="18.75" customHeight="1" x14ac:dyDescent="0.15">
      <c r="A16" s="390"/>
      <c r="B16" s="389"/>
      <c r="C16" s="388"/>
      <c r="D16" s="386"/>
      <c r="E16" s="387"/>
      <c r="F16" s="386"/>
      <c r="G16" s="385"/>
      <c r="H16" s="860"/>
      <c r="I16" s="851"/>
      <c r="J16" s="853"/>
      <c r="K16" s="853"/>
      <c r="L16" s="853"/>
      <c r="M16" s="851"/>
      <c r="N16" s="853"/>
      <c r="O16" s="853"/>
      <c r="P16" s="853"/>
      <c r="Q16" s="662"/>
      <c r="R16" s="662"/>
      <c r="S16" s="662"/>
      <c r="T16" s="662"/>
      <c r="U16" s="662"/>
      <c r="V16" s="662"/>
      <c r="W16" s="662"/>
      <c r="X16" s="663"/>
      <c r="Y16" s="457"/>
      <c r="Z16" s="456"/>
      <c r="AA16" s="456"/>
      <c r="AB16" s="455"/>
      <c r="AC16" s="457"/>
      <c r="AD16" s="456"/>
      <c r="AE16" s="456"/>
      <c r="AF16" s="455"/>
    </row>
    <row r="17" spans="1:32" ht="18.75" customHeight="1" x14ac:dyDescent="0.15">
      <c r="A17" s="390"/>
      <c r="B17" s="389"/>
      <c r="C17" s="388"/>
      <c r="D17" s="386"/>
      <c r="E17" s="387"/>
      <c r="F17" s="386"/>
      <c r="G17" s="385"/>
      <c r="H17" s="644" t="s">
        <v>529</v>
      </c>
      <c r="I17" s="664" t="s">
        <v>501</v>
      </c>
      <c r="J17" s="655" t="s">
        <v>515</v>
      </c>
      <c r="K17" s="655"/>
      <c r="L17" s="658" t="s">
        <v>501</v>
      </c>
      <c r="M17" s="655" t="s">
        <v>528</v>
      </c>
      <c r="N17" s="655"/>
      <c r="O17" s="670" t="s">
        <v>501</v>
      </c>
      <c r="P17" s="655" t="s">
        <v>527</v>
      </c>
      <c r="Q17" s="666"/>
      <c r="R17" s="670"/>
      <c r="S17" s="655"/>
      <c r="T17" s="666"/>
      <c r="U17" s="670"/>
      <c r="V17" s="655"/>
      <c r="W17" s="666"/>
      <c r="X17" s="663"/>
      <c r="Y17" s="457"/>
      <c r="Z17" s="456"/>
      <c r="AA17" s="456"/>
      <c r="AB17" s="455"/>
      <c r="AC17" s="457"/>
      <c r="AD17" s="456"/>
      <c r="AE17" s="456"/>
      <c r="AF17" s="455"/>
    </row>
    <row r="18" spans="1:32" ht="18.75" customHeight="1" x14ac:dyDescent="0.15">
      <c r="A18" s="390"/>
      <c r="B18" s="389"/>
      <c r="C18" s="388"/>
      <c r="D18" s="386"/>
      <c r="E18" s="387"/>
      <c r="F18" s="386"/>
      <c r="G18" s="385"/>
      <c r="H18" s="645" t="s">
        <v>105</v>
      </c>
      <c r="I18" s="664" t="s">
        <v>501</v>
      </c>
      <c r="J18" s="655" t="s">
        <v>515</v>
      </c>
      <c r="K18" s="656"/>
      <c r="L18" s="665" t="s">
        <v>501</v>
      </c>
      <c r="M18" s="655" t="s">
        <v>516</v>
      </c>
      <c r="N18" s="666"/>
      <c r="O18" s="666"/>
      <c r="P18" s="666"/>
      <c r="Q18" s="666"/>
      <c r="R18" s="666"/>
      <c r="S18" s="666"/>
      <c r="T18" s="666"/>
      <c r="U18" s="666"/>
      <c r="V18" s="666"/>
      <c r="W18" s="666"/>
      <c r="X18" s="667"/>
      <c r="Y18" s="457"/>
      <c r="Z18" s="456"/>
      <c r="AA18" s="456"/>
      <c r="AB18" s="455"/>
      <c r="AC18" s="457"/>
      <c r="AD18" s="456"/>
      <c r="AE18" s="456"/>
      <c r="AF18" s="455"/>
    </row>
    <row r="19" spans="1:32" ht="18.75" customHeight="1" x14ac:dyDescent="0.15">
      <c r="A19" s="395" t="s">
        <v>501</v>
      </c>
      <c r="B19" s="389">
        <v>73</v>
      </c>
      <c r="C19" s="388" t="s">
        <v>70</v>
      </c>
      <c r="D19" s="395" t="s">
        <v>501</v>
      </c>
      <c r="E19" s="387" t="s">
        <v>551</v>
      </c>
      <c r="F19" s="386"/>
      <c r="G19" s="385"/>
      <c r="H19" s="645" t="s">
        <v>89</v>
      </c>
      <c r="I19" s="664" t="s">
        <v>501</v>
      </c>
      <c r="J19" s="655" t="s">
        <v>515</v>
      </c>
      <c r="K19" s="655"/>
      <c r="L19" s="658" t="s">
        <v>501</v>
      </c>
      <c r="M19" s="655" t="s">
        <v>528</v>
      </c>
      <c r="N19" s="655"/>
      <c r="O19" s="670" t="s">
        <v>501</v>
      </c>
      <c r="P19" s="655" t="s">
        <v>527</v>
      </c>
      <c r="Q19" s="666"/>
      <c r="R19" s="670" t="s">
        <v>501</v>
      </c>
      <c r="S19" s="655" t="s">
        <v>526</v>
      </c>
      <c r="T19" s="666"/>
      <c r="U19" s="666"/>
      <c r="V19" s="666"/>
      <c r="W19" s="666"/>
      <c r="X19" s="667"/>
      <c r="Y19" s="457"/>
      <c r="Z19" s="456"/>
      <c r="AA19" s="456"/>
      <c r="AB19" s="455"/>
      <c r="AC19" s="457"/>
      <c r="AD19" s="456"/>
      <c r="AE19" s="456"/>
      <c r="AF19" s="455"/>
    </row>
    <row r="20" spans="1:32" ht="18.75" customHeight="1" x14ac:dyDescent="0.15">
      <c r="A20" s="390"/>
      <c r="B20" s="389"/>
      <c r="C20" s="388"/>
      <c r="D20" s="395" t="s">
        <v>501</v>
      </c>
      <c r="E20" s="387" t="s">
        <v>522</v>
      </c>
      <c r="F20" s="386"/>
      <c r="G20" s="385"/>
      <c r="H20" s="645" t="s">
        <v>102</v>
      </c>
      <c r="I20" s="654" t="s">
        <v>501</v>
      </c>
      <c r="J20" s="655" t="s">
        <v>515</v>
      </c>
      <c r="K20" s="656"/>
      <c r="L20" s="658" t="s">
        <v>501</v>
      </c>
      <c r="M20" s="655" t="s">
        <v>516</v>
      </c>
      <c r="N20" s="666"/>
      <c r="O20" s="666"/>
      <c r="P20" s="666"/>
      <c r="Q20" s="666"/>
      <c r="R20" s="666"/>
      <c r="S20" s="666"/>
      <c r="T20" s="666"/>
      <c r="U20" s="666"/>
      <c r="V20" s="666"/>
      <c r="W20" s="666"/>
      <c r="X20" s="667"/>
      <c r="Y20" s="457"/>
      <c r="Z20" s="456"/>
      <c r="AA20" s="456"/>
      <c r="AB20" s="455"/>
      <c r="AC20" s="457"/>
      <c r="AD20" s="456"/>
      <c r="AE20" s="456"/>
      <c r="AF20" s="455"/>
    </row>
    <row r="21" spans="1:32" ht="18.75" customHeight="1" x14ac:dyDescent="0.15">
      <c r="A21" s="390"/>
      <c r="B21" s="389"/>
      <c r="C21" s="388"/>
      <c r="D21" s="386"/>
      <c r="E21" s="387" t="s">
        <v>519</v>
      </c>
      <c r="F21" s="386"/>
      <c r="G21" s="385"/>
      <c r="H21" s="645" t="s">
        <v>98</v>
      </c>
      <c r="I21" s="654" t="s">
        <v>501</v>
      </c>
      <c r="J21" s="655" t="s">
        <v>515</v>
      </c>
      <c r="K21" s="656"/>
      <c r="L21" s="658" t="s">
        <v>501</v>
      </c>
      <c r="M21" s="655" t="s">
        <v>516</v>
      </c>
      <c r="N21" s="666"/>
      <c r="O21" s="666"/>
      <c r="P21" s="666"/>
      <c r="Q21" s="666"/>
      <c r="R21" s="666"/>
      <c r="S21" s="666"/>
      <c r="T21" s="666"/>
      <c r="U21" s="666"/>
      <c r="V21" s="666"/>
      <c r="W21" s="666"/>
      <c r="X21" s="667"/>
      <c r="Y21" s="457"/>
      <c r="Z21" s="456"/>
      <c r="AA21" s="456"/>
      <c r="AB21" s="455"/>
      <c r="AC21" s="457"/>
      <c r="AD21" s="456"/>
      <c r="AE21" s="456"/>
      <c r="AF21" s="455"/>
    </row>
    <row r="22" spans="1:32" ht="18.75" customHeight="1" x14ac:dyDescent="0.15">
      <c r="A22" s="390"/>
      <c r="B22" s="389"/>
      <c r="C22" s="388"/>
      <c r="D22" s="386"/>
      <c r="E22" s="387"/>
      <c r="F22" s="386"/>
      <c r="G22" s="385"/>
      <c r="H22" s="645" t="s">
        <v>97</v>
      </c>
      <c r="I22" s="654" t="s">
        <v>501</v>
      </c>
      <c r="J22" s="655" t="s">
        <v>515</v>
      </c>
      <c r="K22" s="656"/>
      <c r="L22" s="658" t="s">
        <v>501</v>
      </c>
      <c r="M22" s="655" t="s">
        <v>518</v>
      </c>
      <c r="N22" s="655"/>
      <c r="O22" s="670" t="s">
        <v>501</v>
      </c>
      <c r="P22" s="671" t="s">
        <v>517</v>
      </c>
      <c r="Q22" s="655"/>
      <c r="R22" s="655"/>
      <c r="S22" s="656"/>
      <c r="T22" s="655"/>
      <c r="U22" s="656"/>
      <c r="V22" s="656"/>
      <c r="W22" s="656"/>
      <c r="X22" s="672"/>
      <c r="Y22" s="457"/>
      <c r="Z22" s="456"/>
      <c r="AA22" s="456"/>
      <c r="AB22" s="455"/>
      <c r="AC22" s="457"/>
      <c r="AD22" s="456"/>
      <c r="AE22" s="456"/>
      <c r="AF22" s="455"/>
    </row>
    <row r="23" spans="1:32" ht="18.75" customHeight="1" x14ac:dyDescent="0.15">
      <c r="A23" s="390"/>
      <c r="B23" s="389"/>
      <c r="C23" s="388"/>
      <c r="D23" s="386"/>
      <c r="E23" s="387"/>
      <c r="F23" s="386"/>
      <c r="G23" s="385"/>
      <c r="H23" s="643" t="s">
        <v>123</v>
      </c>
      <c r="I23" s="654" t="s">
        <v>501</v>
      </c>
      <c r="J23" s="655" t="s">
        <v>515</v>
      </c>
      <c r="K23" s="656"/>
      <c r="L23" s="658" t="s">
        <v>501</v>
      </c>
      <c r="M23" s="655" t="s">
        <v>516</v>
      </c>
      <c r="N23" s="666"/>
      <c r="O23" s="666"/>
      <c r="P23" s="666"/>
      <c r="Q23" s="666"/>
      <c r="R23" s="666"/>
      <c r="S23" s="666"/>
      <c r="T23" s="666"/>
      <c r="U23" s="666"/>
      <c r="V23" s="666"/>
      <c r="W23" s="666"/>
      <c r="X23" s="667"/>
      <c r="Y23" s="457"/>
      <c r="Z23" s="456"/>
      <c r="AA23" s="456"/>
      <c r="AB23" s="455"/>
      <c r="AC23" s="457"/>
      <c r="AD23" s="456"/>
      <c r="AE23" s="456"/>
      <c r="AF23" s="455"/>
    </row>
    <row r="24" spans="1:32" ht="18.75" customHeight="1" x14ac:dyDescent="0.15">
      <c r="A24" s="390"/>
      <c r="B24" s="389"/>
      <c r="C24" s="388"/>
      <c r="D24" s="386"/>
      <c r="E24" s="387"/>
      <c r="F24" s="386"/>
      <c r="G24" s="385"/>
      <c r="H24" s="646" t="s">
        <v>546</v>
      </c>
      <c r="I24" s="654" t="s">
        <v>501</v>
      </c>
      <c r="J24" s="655" t="s">
        <v>515</v>
      </c>
      <c r="K24" s="655"/>
      <c r="L24" s="658" t="s">
        <v>501</v>
      </c>
      <c r="M24" s="655" t="s">
        <v>528</v>
      </c>
      <c r="N24" s="655"/>
      <c r="O24" s="658" t="s">
        <v>501</v>
      </c>
      <c r="P24" s="655" t="s">
        <v>527</v>
      </c>
      <c r="Q24" s="659"/>
      <c r="R24" s="659"/>
      <c r="S24" s="659"/>
      <c r="T24" s="659"/>
      <c r="U24" s="673"/>
      <c r="V24" s="673"/>
      <c r="W24" s="673"/>
      <c r="X24" s="674"/>
      <c r="Y24" s="457"/>
      <c r="Z24" s="456"/>
      <c r="AA24" s="456"/>
      <c r="AB24" s="455"/>
      <c r="AC24" s="457"/>
      <c r="AD24" s="456"/>
      <c r="AE24" s="456"/>
      <c r="AF24" s="455"/>
    </row>
    <row r="25" spans="1:32" ht="18.75" customHeight="1" x14ac:dyDescent="0.15">
      <c r="A25" s="390"/>
      <c r="B25" s="389"/>
      <c r="C25" s="440"/>
      <c r="D25" s="433"/>
      <c r="E25" s="387"/>
      <c r="F25" s="386"/>
      <c r="G25" s="439"/>
      <c r="H25" s="645" t="s">
        <v>88</v>
      </c>
      <c r="I25" s="654" t="s">
        <v>501</v>
      </c>
      <c r="J25" s="655" t="s">
        <v>515</v>
      </c>
      <c r="K25" s="655"/>
      <c r="L25" s="658" t="s">
        <v>501</v>
      </c>
      <c r="M25" s="655" t="s">
        <v>545</v>
      </c>
      <c r="N25" s="655"/>
      <c r="O25" s="658" t="s">
        <v>501</v>
      </c>
      <c r="P25" s="655" t="s">
        <v>544</v>
      </c>
      <c r="Q25" s="666"/>
      <c r="R25" s="658" t="s">
        <v>501</v>
      </c>
      <c r="S25" s="655" t="s">
        <v>543</v>
      </c>
      <c r="T25" s="666"/>
      <c r="U25" s="666"/>
      <c r="V25" s="666"/>
      <c r="W25" s="666"/>
      <c r="X25" s="667"/>
      <c r="Y25" s="456"/>
      <c r="Z25" s="456"/>
      <c r="AA25" s="456"/>
      <c r="AB25" s="455"/>
      <c r="AC25" s="457"/>
      <c r="AD25" s="456"/>
      <c r="AE25" s="456"/>
      <c r="AF25" s="455"/>
    </row>
    <row r="26" spans="1:32" ht="18.75" customHeight="1" x14ac:dyDescent="0.15">
      <c r="A26" s="390"/>
      <c r="B26" s="389"/>
      <c r="C26" s="440"/>
      <c r="D26" s="433"/>
      <c r="E26" s="387"/>
      <c r="F26" s="386"/>
      <c r="G26" s="439"/>
      <c r="H26" s="647" t="s">
        <v>542</v>
      </c>
      <c r="I26" s="675" t="s">
        <v>501</v>
      </c>
      <c r="J26" s="676" t="s">
        <v>515</v>
      </c>
      <c r="K26" s="676"/>
      <c r="L26" s="677" t="s">
        <v>501</v>
      </c>
      <c r="M26" s="676" t="s">
        <v>541</v>
      </c>
      <c r="N26" s="678"/>
      <c r="O26" s="677" t="s">
        <v>501</v>
      </c>
      <c r="P26" s="679" t="s">
        <v>540</v>
      </c>
      <c r="Q26" s="680"/>
      <c r="R26" s="677" t="s">
        <v>501</v>
      </c>
      <c r="S26" s="676" t="s">
        <v>539</v>
      </c>
      <c r="T26" s="680"/>
      <c r="U26" s="677" t="s">
        <v>501</v>
      </c>
      <c r="V26" s="676" t="s">
        <v>538</v>
      </c>
      <c r="W26" s="681"/>
      <c r="X26" s="682"/>
      <c r="Y26" s="456"/>
      <c r="Z26" s="456"/>
      <c r="AA26" s="456"/>
      <c r="AB26" s="455"/>
      <c r="AC26" s="457"/>
      <c r="AD26" s="456"/>
      <c r="AE26" s="456"/>
      <c r="AF26" s="455"/>
    </row>
    <row r="27" spans="1:32" ht="18.75" customHeight="1" x14ac:dyDescent="0.15">
      <c r="A27" s="403"/>
      <c r="B27" s="434"/>
      <c r="C27" s="444"/>
      <c r="D27" s="473"/>
      <c r="E27" s="473"/>
      <c r="F27" s="402"/>
      <c r="G27" s="401"/>
      <c r="H27" s="468" t="s">
        <v>85</v>
      </c>
      <c r="I27" s="400" t="s">
        <v>501</v>
      </c>
      <c r="J27" s="472" t="s">
        <v>515</v>
      </c>
      <c r="K27" s="396"/>
      <c r="L27" s="399"/>
      <c r="M27" s="398" t="s">
        <v>501</v>
      </c>
      <c r="N27" s="396" t="s">
        <v>514</v>
      </c>
      <c r="O27" s="396"/>
      <c r="P27" s="399"/>
      <c r="Q27" s="398" t="s">
        <v>501</v>
      </c>
      <c r="R27" s="397" t="s">
        <v>513</v>
      </c>
      <c r="S27" s="397"/>
      <c r="T27" s="397"/>
      <c r="U27" s="397"/>
      <c r="V27" s="397"/>
      <c r="W27" s="397"/>
      <c r="X27" s="467"/>
      <c r="Y27" s="449" t="s">
        <v>501</v>
      </c>
      <c r="Z27" s="447" t="s">
        <v>549</v>
      </c>
      <c r="AA27" s="447"/>
      <c r="AB27" s="466"/>
      <c r="AC27" s="449" t="s">
        <v>501</v>
      </c>
      <c r="AD27" s="447" t="s">
        <v>549</v>
      </c>
      <c r="AE27" s="447"/>
      <c r="AF27" s="466"/>
    </row>
    <row r="28" spans="1:32" ht="19.5" customHeight="1" x14ac:dyDescent="0.15">
      <c r="A28" s="390"/>
      <c r="B28" s="389"/>
      <c r="C28" s="388"/>
      <c r="D28" s="395"/>
      <c r="E28" s="387"/>
      <c r="F28" s="386"/>
      <c r="G28" s="439"/>
      <c r="H28" s="471" t="s">
        <v>510</v>
      </c>
      <c r="I28" s="418" t="s">
        <v>501</v>
      </c>
      <c r="J28" s="414" t="s">
        <v>506</v>
      </c>
      <c r="K28" s="417"/>
      <c r="L28" s="416"/>
      <c r="M28" s="415" t="s">
        <v>501</v>
      </c>
      <c r="N28" s="414" t="s">
        <v>505</v>
      </c>
      <c r="O28" s="415"/>
      <c r="P28" s="414"/>
      <c r="Q28" s="413"/>
      <c r="R28" s="413"/>
      <c r="S28" s="413"/>
      <c r="T28" s="413"/>
      <c r="U28" s="413"/>
      <c r="V28" s="413"/>
      <c r="W28" s="413"/>
      <c r="X28" s="412"/>
      <c r="Y28" s="395" t="s">
        <v>501</v>
      </c>
      <c r="Z28" s="374" t="s">
        <v>548</v>
      </c>
      <c r="AA28" s="374"/>
      <c r="AB28" s="455"/>
      <c r="AC28" s="395" t="s">
        <v>501</v>
      </c>
      <c r="AD28" s="374" t="s">
        <v>548</v>
      </c>
      <c r="AE28" s="456"/>
      <c r="AF28" s="455"/>
    </row>
    <row r="29" spans="1:32" ht="19.5" customHeight="1" x14ac:dyDescent="0.15">
      <c r="A29" s="390"/>
      <c r="B29" s="389"/>
      <c r="C29" s="388"/>
      <c r="D29" s="395"/>
      <c r="E29" s="387"/>
      <c r="F29" s="386"/>
      <c r="G29" s="439"/>
      <c r="H29" s="470" t="s">
        <v>507</v>
      </c>
      <c r="I29" s="418" t="s">
        <v>501</v>
      </c>
      <c r="J29" s="414" t="s">
        <v>506</v>
      </c>
      <c r="K29" s="417"/>
      <c r="L29" s="416"/>
      <c r="M29" s="415" t="s">
        <v>501</v>
      </c>
      <c r="N29" s="414" t="s">
        <v>505</v>
      </c>
      <c r="O29" s="415"/>
      <c r="P29" s="414"/>
      <c r="Q29" s="413"/>
      <c r="R29" s="413"/>
      <c r="S29" s="413"/>
      <c r="T29" s="413"/>
      <c r="U29" s="413"/>
      <c r="V29" s="413"/>
      <c r="W29" s="413"/>
      <c r="X29" s="412"/>
      <c r="Y29" s="395"/>
      <c r="Z29" s="374"/>
      <c r="AA29" s="374"/>
      <c r="AB29" s="455"/>
      <c r="AC29" s="395"/>
      <c r="AD29" s="374"/>
      <c r="AE29" s="456"/>
      <c r="AF29" s="455"/>
    </row>
    <row r="30" spans="1:32" ht="18.75" customHeight="1" x14ac:dyDescent="0.15">
      <c r="A30" s="433"/>
      <c r="B30" s="431"/>
      <c r="C30" s="432"/>
      <c r="D30" s="369"/>
      <c r="E30" s="369"/>
      <c r="F30" s="386"/>
      <c r="G30" s="385"/>
      <c r="H30" s="858" t="s">
        <v>87</v>
      </c>
      <c r="I30" s="856" t="s">
        <v>501</v>
      </c>
      <c r="J30" s="857" t="s">
        <v>502</v>
      </c>
      <c r="K30" s="857"/>
      <c r="L30" s="857"/>
      <c r="M30" s="856" t="s">
        <v>501</v>
      </c>
      <c r="N30" s="857" t="s">
        <v>500</v>
      </c>
      <c r="O30" s="857"/>
      <c r="P30" s="857"/>
      <c r="Q30" s="465"/>
      <c r="R30" s="465"/>
      <c r="S30" s="465"/>
      <c r="T30" s="465"/>
      <c r="U30" s="465"/>
      <c r="V30" s="465"/>
      <c r="W30" s="465"/>
      <c r="X30" s="464"/>
      <c r="Y30" s="457"/>
      <c r="Z30" s="456"/>
      <c r="AA30" s="456"/>
      <c r="AB30" s="455"/>
      <c r="AC30" s="457"/>
      <c r="AD30" s="456"/>
      <c r="AE30" s="456"/>
      <c r="AF30" s="455"/>
    </row>
    <row r="31" spans="1:32" ht="18.75" customHeight="1" x14ac:dyDescent="0.15">
      <c r="A31" s="395" t="s">
        <v>501</v>
      </c>
      <c r="B31" s="389">
        <v>68</v>
      </c>
      <c r="C31" s="388" t="s">
        <v>525</v>
      </c>
      <c r="D31" s="458" t="s">
        <v>501</v>
      </c>
      <c r="E31" s="387" t="s">
        <v>551</v>
      </c>
      <c r="F31" s="386"/>
      <c r="G31" s="385"/>
      <c r="H31" s="858"/>
      <c r="I31" s="856"/>
      <c r="J31" s="857"/>
      <c r="K31" s="857"/>
      <c r="L31" s="857"/>
      <c r="M31" s="856"/>
      <c r="N31" s="857"/>
      <c r="O31" s="857"/>
      <c r="P31" s="857"/>
      <c r="Q31" s="413"/>
      <c r="R31" s="413"/>
      <c r="S31" s="413"/>
      <c r="T31" s="413"/>
      <c r="U31" s="413"/>
      <c r="V31" s="413"/>
      <c r="W31" s="413"/>
      <c r="X31" s="412"/>
      <c r="Y31" s="457"/>
      <c r="Z31" s="456"/>
      <c r="AA31" s="456"/>
      <c r="AB31" s="455"/>
      <c r="AC31" s="457"/>
      <c r="AD31" s="456"/>
      <c r="AE31" s="456"/>
      <c r="AF31" s="455"/>
    </row>
    <row r="32" spans="1:32" ht="18.75" customHeight="1" x14ac:dyDescent="0.15">
      <c r="A32" s="390"/>
      <c r="B32" s="389"/>
      <c r="C32" s="388" t="s">
        <v>523</v>
      </c>
      <c r="D32" s="395" t="s">
        <v>501</v>
      </c>
      <c r="E32" s="387" t="s">
        <v>522</v>
      </c>
      <c r="F32" s="386"/>
      <c r="G32" s="385"/>
      <c r="H32" s="463" t="s">
        <v>546</v>
      </c>
      <c r="I32" s="394" t="s">
        <v>501</v>
      </c>
      <c r="J32" s="392" t="s">
        <v>515</v>
      </c>
      <c r="K32" s="392"/>
      <c r="L32" s="393" t="s">
        <v>501</v>
      </c>
      <c r="M32" s="392" t="s">
        <v>528</v>
      </c>
      <c r="N32" s="392"/>
      <c r="O32" s="393" t="s">
        <v>501</v>
      </c>
      <c r="P32" s="392" t="s">
        <v>527</v>
      </c>
      <c r="Q32" s="391"/>
      <c r="R32" s="391"/>
      <c r="S32" s="391"/>
      <c r="T32" s="391"/>
      <c r="U32" s="384"/>
      <c r="V32" s="384"/>
      <c r="W32" s="384"/>
      <c r="X32" s="383"/>
      <c r="Y32" s="457"/>
      <c r="Z32" s="456"/>
      <c r="AA32" s="456"/>
      <c r="AB32" s="455"/>
      <c r="AC32" s="457"/>
      <c r="AD32" s="456"/>
      <c r="AE32" s="456"/>
      <c r="AF32" s="455"/>
    </row>
    <row r="33" spans="1:32" ht="18.75" customHeight="1" x14ac:dyDescent="0.15">
      <c r="A33" s="390"/>
      <c r="B33" s="389"/>
      <c r="C33" s="440"/>
      <c r="D33" s="386"/>
      <c r="E33" s="387" t="s">
        <v>519</v>
      </c>
      <c r="F33" s="386"/>
      <c r="G33" s="385"/>
      <c r="H33" s="411" t="s">
        <v>88</v>
      </c>
      <c r="I33" s="394" t="s">
        <v>501</v>
      </c>
      <c r="J33" s="392" t="s">
        <v>515</v>
      </c>
      <c r="K33" s="392"/>
      <c r="L33" s="393" t="s">
        <v>501</v>
      </c>
      <c r="M33" s="392" t="s">
        <v>545</v>
      </c>
      <c r="N33" s="392"/>
      <c r="O33" s="393" t="s">
        <v>501</v>
      </c>
      <c r="P33" s="392" t="s">
        <v>544</v>
      </c>
      <c r="Q33" s="406"/>
      <c r="R33" s="393" t="s">
        <v>501</v>
      </c>
      <c r="S33" s="392" t="s">
        <v>543</v>
      </c>
      <c r="T33" s="406"/>
      <c r="U33" s="406"/>
      <c r="V33" s="406"/>
      <c r="W33" s="406"/>
      <c r="X33" s="462"/>
      <c r="Y33" s="457"/>
      <c r="Z33" s="456"/>
      <c r="AA33" s="456"/>
      <c r="AB33" s="455"/>
      <c r="AC33" s="457"/>
      <c r="AD33" s="456"/>
      <c r="AE33" s="456"/>
      <c r="AF33" s="455"/>
    </row>
    <row r="34" spans="1:32" ht="18.75" customHeight="1" x14ac:dyDescent="0.15">
      <c r="A34" s="433"/>
      <c r="B34" s="431"/>
      <c r="C34" s="432"/>
      <c r="D34" s="369"/>
      <c r="E34" s="369"/>
      <c r="F34" s="386"/>
      <c r="G34" s="439"/>
      <c r="H34" s="639" t="s">
        <v>542</v>
      </c>
      <c r="I34" s="438" t="s">
        <v>501</v>
      </c>
      <c r="J34" s="436" t="s">
        <v>515</v>
      </c>
      <c r="K34" s="436"/>
      <c r="L34" s="461"/>
      <c r="M34" s="460"/>
      <c r="N34" s="460"/>
      <c r="O34" s="461"/>
      <c r="P34" s="460"/>
      <c r="Q34" s="459"/>
      <c r="R34" s="461"/>
      <c r="S34" s="460"/>
      <c r="T34" s="459"/>
      <c r="U34" s="437" t="s">
        <v>501</v>
      </c>
      <c r="V34" s="436" t="s">
        <v>541</v>
      </c>
      <c r="W34" s="384"/>
      <c r="X34" s="383"/>
      <c r="Y34" s="456"/>
      <c r="Z34" s="456"/>
      <c r="AA34" s="456"/>
      <c r="AB34" s="455"/>
      <c r="AC34" s="457"/>
      <c r="AD34" s="456"/>
      <c r="AE34" s="456"/>
      <c r="AF34" s="455"/>
    </row>
    <row r="35" spans="1:32" ht="18.75" customHeight="1" x14ac:dyDescent="0.15">
      <c r="A35" s="405"/>
      <c r="B35" s="404"/>
      <c r="C35" s="435"/>
      <c r="D35" s="402"/>
      <c r="E35" s="469"/>
      <c r="F35" s="402"/>
      <c r="G35" s="401"/>
      <c r="H35" s="683" t="s">
        <v>101</v>
      </c>
      <c r="I35" s="684" t="s">
        <v>501</v>
      </c>
      <c r="J35" s="685" t="s">
        <v>515</v>
      </c>
      <c r="K35" s="685"/>
      <c r="L35" s="686"/>
      <c r="M35" s="687" t="s">
        <v>501</v>
      </c>
      <c r="N35" s="685" t="s">
        <v>514</v>
      </c>
      <c r="O35" s="685"/>
      <c r="P35" s="686"/>
      <c r="Q35" s="687" t="s">
        <v>501</v>
      </c>
      <c r="R35" s="688" t="s">
        <v>513</v>
      </c>
      <c r="S35" s="688"/>
      <c r="T35" s="688"/>
      <c r="U35" s="688"/>
      <c r="V35" s="688"/>
      <c r="W35" s="688"/>
      <c r="X35" s="689"/>
      <c r="Y35" s="449" t="s">
        <v>501</v>
      </c>
      <c r="Z35" s="447" t="s">
        <v>549</v>
      </c>
      <c r="AA35" s="447"/>
      <c r="AB35" s="466"/>
      <c r="AC35" s="449" t="s">
        <v>501</v>
      </c>
      <c r="AD35" s="447" t="s">
        <v>549</v>
      </c>
      <c r="AE35" s="447"/>
      <c r="AF35" s="466"/>
    </row>
    <row r="36" spans="1:32" ht="19.5" customHeight="1" x14ac:dyDescent="0.15">
      <c r="A36" s="390"/>
      <c r="B36" s="389"/>
      <c r="C36" s="440"/>
      <c r="D36" s="386"/>
      <c r="E36" s="387"/>
      <c r="F36" s="386"/>
      <c r="G36" s="439"/>
      <c r="H36" s="641" t="s">
        <v>870</v>
      </c>
      <c r="I36" s="654" t="s">
        <v>501</v>
      </c>
      <c r="J36" s="655" t="s">
        <v>506</v>
      </c>
      <c r="K36" s="656"/>
      <c r="L36" s="657"/>
      <c r="M36" s="658" t="s">
        <v>501</v>
      </c>
      <c r="N36" s="655" t="s">
        <v>505</v>
      </c>
      <c r="O36" s="658"/>
      <c r="P36" s="655"/>
      <c r="Q36" s="659"/>
      <c r="R36" s="659"/>
      <c r="S36" s="659"/>
      <c r="T36" s="659"/>
      <c r="U36" s="659"/>
      <c r="V36" s="659"/>
      <c r="W36" s="659"/>
      <c r="X36" s="660"/>
      <c r="Y36" s="395" t="s">
        <v>501</v>
      </c>
      <c r="Z36" s="374" t="s">
        <v>548</v>
      </c>
      <c r="AA36" s="456"/>
      <c r="AB36" s="455"/>
      <c r="AC36" s="395" t="s">
        <v>501</v>
      </c>
      <c r="AD36" s="374" t="s">
        <v>548</v>
      </c>
      <c r="AE36" s="456"/>
      <c r="AF36" s="455"/>
    </row>
    <row r="37" spans="1:32" ht="19.5" customHeight="1" x14ac:dyDescent="0.15">
      <c r="A37" s="390"/>
      <c r="B37" s="389"/>
      <c r="C37" s="440"/>
      <c r="D37" s="386"/>
      <c r="E37" s="387"/>
      <c r="F37" s="386"/>
      <c r="G37" s="439"/>
      <c r="H37" s="641" t="s">
        <v>510</v>
      </c>
      <c r="I37" s="654" t="s">
        <v>501</v>
      </c>
      <c r="J37" s="655" t="s">
        <v>506</v>
      </c>
      <c r="K37" s="656"/>
      <c r="L37" s="657"/>
      <c r="M37" s="658" t="s">
        <v>501</v>
      </c>
      <c r="N37" s="655" t="s">
        <v>505</v>
      </c>
      <c r="O37" s="658"/>
      <c r="P37" s="655"/>
      <c r="Q37" s="659"/>
      <c r="R37" s="659"/>
      <c r="S37" s="659"/>
      <c r="T37" s="659"/>
      <c r="U37" s="659"/>
      <c r="V37" s="659"/>
      <c r="W37" s="659"/>
      <c r="X37" s="660"/>
      <c r="Y37" s="395"/>
      <c r="Z37" s="374"/>
      <c r="AA37" s="456"/>
      <c r="AB37" s="455"/>
      <c r="AC37" s="395"/>
      <c r="AD37" s="374"/>
      <c r="AE37" s="456"/>
      <c r="AF37" s="455"/>
    </row>
    <row r="38" spans="1:32" ht="18.75" customHeight="1" x14ac:dyDescent="0.15">
      <c r="A38" s="390"/>
      <c r="B38" s="389"/>
      <c r="C38" s="388"/>
      <c r="D38" s="386"/>
      <c r="E38" s="387"/>
      <c r="F38" s="386"/>
      <c r="G38" s="385"/>
      <c r="H38" s="641" t="s">
        <v>507</v>
      </c>
      <c r="I38" s="654" t="s">
        <v>501</v>
      </c>
      <c r="J38" s="655" t="s">
        <v>506</v>
      </c>
      <c r="K38" s="656"/>
      <c r="L38" s="657"/>
      <c r="M38" s="658" t="s">
        <v>501</v>
      </c>
      <c r="N38" s="655" t="s">
        <v>505</v>
      </c>
      <c r="O38" s="658"/>
      <c r="P38" s="655"/>
      <c r="Q38" s="659"/>
      <c r="R38" s="659"/>
      <c r="S38" s="659"/>
      <c r="T38" s="659"/>
      <c r="U38" s="659"/>
      <c r="V38" s="659"/>
      <c r="W38" s="659"/>
      <c r="X38" s="660"/>
      <c r="Y38" s="457"/>
      <c r="Z38" s="456"/>
      <c r="AA38" s="456"/>
      <c r="AB38" s="455"/>
      <c r="AC38" s="457"/>
      <c r="AD38" s="456"/>
      <c r="AE38" s="456"/>
      <c r="AF38" s="455"/>
    </row>
    <row r="39" spans="1:32" ht="18.75" customHeight="1" x14ac:dyDescent="0.15">
      <c r="A39" s="390"/>
      <c r="B39" s="389"/>
      <c r="C39" s="388"/>
      <c r="D39" s="386"/>
      <c r="E39" s="387"/>
      <c r="F39" s="386"/>
      <c r="G39" s="385"/>
      <c r="H39" s="645" t="s">
        <v>100</v>
      </c>
      <c r="I39" s="654" t="s">
        <v>501</v>
      </c>
      <c r="J39" s="655" t="s">
        <v>515</v>
      </c>
      <c r="K39" s="656"/>
      <c r="L39" s="658" t="s">
        <v>501</v>
      </c>
      <c r="M39" s="655" t="s">
        <v>516</v>
      </c>
      <c r="N39" s="666"/>
      <c r="O39" s="666"/>
      <c r="P39" s="666"/>
      <c r="Q39" s="666"/>
      <c r="R39" s="666"/>
      <c r="S39" s="666"/>
      <c r="T39" s="666"/>
      <c r="U39" s="666"/>
      <c r="V39" s="666"/>
      <c r="W39" s="666"/>
      <c r="X39" s="667"/>
      <c r="Y39" s="457"/>
      <c r="Z39" s="456"/>
      <c r="AA39" s="456"/>
      <c r="AB39" s="455"/>
      <c r="AC39" s="457"/>
      <c r="AD39" s="456"/>
      <c r="AE39" s="456"/>
      <c r="AF39" s="455"/>
    </row>
    <row r="40" spans="1:32" ht="18.75" customHeight="1" x14ac:dyDescent="0.15">
      <c r="A40" s="390"/>
      <c r="B40" s="389"/>
      <c r="C40" s="388"/>
      <c r="D40" s="386"/>
      <c r="E40" s="387"/>
      <c r="F40" s="386"/>
      <c r="G40" s="385"/>
      <c r="H40" s="859" t="s">
        <v>87</v>
      </c>
      <c r="I40" s="850" t="s">
        <v>501</v>
      </c>
      <c r="J40" s="852" t="s">
        <v>502</v>
      </c>
      <c r="K40" s="852"/>
      <c r="L40" s="852"/>
      <c r="M40" s="850" t="s">
        <v>501</v>
      </c>
      <c r="N40" s="852" t="s">
        <v>500</v>
      </c>
      <c r="O40" s="852"/>
      <c r="P40" s="852"/>
      <c r="Q40" s="668"/>
      <c r="R40" s="668"/>
      <c r="S40" s="668"/>
      <c r="T40" s="668"/>
      <c r="U40" s="668"/>
      <c r="V40" s="668"/>
      <c r="W40" s="668"/>
      <c r="X40" s="669"/>
      <c r="Y40" s="457"/>
      <c r="Z40" s="456"/>
      <c r="AA40" s="456"/>
      <c r="AB40" s="455"/>
      <c r="AC40" s="457"/>
      <c r="AD40" s="456"/>
      <c r="AE40" s="456"/>
      <c r="AF40" s="455"/>
    </row>
    <row r="41" spans="1:32" ht="18.75" customHeight="1" x14ac:dyDescent="0.15">
      <c r="A41" s="395" t="s">
        <v>501</v>
      </c>
      <c r="B41" s="389">
        <v>75</v>
      </c>
      <c r="C41" s="388" t="s">
        <v>550</v>
      </c>
      <c r="D41" s="395" t="s">
        <v>501</v>
      </c>
      <c r="E41" s="387" t="s">
        <v>547</v>
      </c>
      <c r="F41" s="386"/>
      <c r="G41" s="385"/>
      <c r="H41" s="860"/>
      <c r="I41" s="851"/>
      <c r="J41" s="853"/>
      <c r="K41" s="853"/>
      <c r="L41" s="853"/>
      <c r="M41" s="851"/>
      <c r="N41" s="853"/>
      <c r="O41" s="853"/>
      <c r="P41" s="853"/>
      <c r="Q41" s="662"/>
      <c r="R41" s="662"/>
      <c r="S41" s="662"/>
      <c r="T41" s="662"/>
      <c r="U41" s="662"/>
      <c r="V41" s="662"/>
      <c r="W41" s="662"/>
      <c r="X41" s="663"/>
      <c r="Y41" s="457"/>
      <c r="Z41" s="456"/>
      <c r="AA41" s="456"/>
      <c r="AB41" s="455"/>
      <c r="AC41" s="457"/>
      <c r="AD41" s="456"/>
      <c r="AE41" s="456"/>
      <c r="AF41" s="455"/>
    </row>
    <row r="42" spans="1:32" ht="18.75" customHeight="1" x14ac:dyDescent="0.15">
      <c r="A42" s="390"/>
      <c r="B42" s="389"/>
      <c r="C42" s="388" t="s">
        <v>521</v>
      </c>
      <c r="D42" s="395" t="s">
        <v>501</v>
      </c>
      <c r="E42" s="387" t="s">
        <v>520</v>
      </c>
      <c r="F42" s="386"/>
      <c r="G42" s="385"/>
      <c r="H42" s="645" t="s">
        <v>105</v>
      </c>
      <c r="I42" s="654" t="s">
        <v>501</v>
      </c>
      <c r="J42" s="655" t="s">
        <v>515</v>
      </c>
      <c r="K42" s="656"/>
      <c r="L42" s="658" t="s">
        <v>501</v>
      </c>
      <c r="M42" s="655" t="s">
        <v>516</v>
      </c>
      <c r="N42" s="666"/>
      <c r="O42" s="666"/>
      <c r="P42" s="666"/>
      <c r="Q42" s="666"/>
      <c r="R42" s="666"/>
      <c r="S42" s="666"/>
      <c r="T42" s="666"/>
      <c r="U42" s="666"/>
      <c r="V42" s="666"/>
      <c r="W42" s="666"/>
      <c r="X42" s="667"/>
      <c r="Y42" s="457"/>
      <c r="Z42" s="456"/>
      <c r="AA42" s="456"/>
      <c r="AB42" s="455"/>
      <c r="AC42" s="457"/>
      <c r="AD42" s="456"/>
      <c r="AE42" s="456"/>
      <c r="AF42" s="455"/>
    </row>
    <row r="43" spans="1:32" ht="18.75" customHeight="1" x14ac:dyDescent="0.15">
      <c r="A43" s="390"/>
      <c r="B43" s="389"/>
      <c r="C43" s="440"/>
      <c r="D43" s="433"/>
      <c r="E43" s="387" t="s">
        <v>519</v>
      </c>
      <c r="F43" s="386"/>
      <c r="G43" s="385"/>
      <c r="H43" s="645" t="s">
        <v>97</v>
      </c>
      <c r="I43" s="654" t="s">
        <v>501</v>
      </c>
      <c r="J43" s="655" t="s">
        <v>515</v>
      </c>
      <c r="K43" s="656"/>
      <c r="L43" s="658" t="s">
        <v>501</v>
      </c>
      <c r="M43" s="655" t="s">
        <v>518</v>
      </c>
      <c r="N43" s="655"/>
      <c r="O43" s="670" t="s">
        <v>501</v>
      </c>
      <c r="P43" s="671" t="s">
        <v>517</v>
      </c>
      <c r="Q43" s="655"/>
      <c r="R43" s="655"/>
      <c r="S43" s="656"/>
      <c r="T43" s="655"/>
      <c r="U43" s="656"/>
      <c r="V43" s="656"/>
      <c r="W43" s="656"/>
      <c r="X43" s="672"/>
      <c r="Y43" s="457"/>
      <c r="Z43" s="456"/>
      <c r="AA43" s="456"/>
      <c r="AB43" s="455"/>
      <c r="AC43" s="457"/>
      <c r="AD43" s="456"/>
      <c r="AE43" s="456"/>
      <c r="AF43" s="455"/>
    </row>
    <row r="44" spans="1:32" ht="18.75" customHeight="1" x14ac:dyDescent="0.15">
      <c r="A44" s="433"/>
      <c r="B44" s="431"/>
      <c r="C44" s="432"/>
      <c r="D44" s="369"/>
      <c r="E44" s="369"/>
      <c r="F44" s="386"/>
      <c r="G44" s="385"/>
      <c r="H44" s="643" t="s">
        <v>123</v>
      </c>
      <c r="I44" s="654" t="s">
        <v>501</v>
      </c>
      <c r="J44" s="655" t="s">
        <v>515</v>
      </c>
      <c r="K44" s="656"/>
      <c r="L44" s="658" t="s">
        <v>501</v>
      </c>
      <c r="M44" s="655" t="s">
        <v>516</v>
      </c>
      <c r="N44" s="666"/>
      <c r="O44" s="666"/>
      <c r="P44" s="666"/>
      <c r="Q44" s="666"/>
      <c r="R44" s="666"/>
      <c r="S44" s="666"/>
      <c r="T44" s="666"/>
      <c r="U44" s="666"/>
      <c r="V44" s="666"/>
      <c r="W44" s="666"/>
      <c r="X44" s="667"/>
      <c r="Y44" s="457"/>
      <c r="Z44" s="456"/>
      <c r="AA44" s="456"/>
      <c r="AB44" s="455"/>
      <c r="AC44" s="457"/>
      <c r="AD44" s="456"/>
      <c r="AE44" s="456"/>
      <c r="AF44" s="455"/>
    </row>
    <row r="45" spans="1:32" ht="18.75" customHeight="1" x14ac:dyDescent="0.15">
      <c r="A45" s="433"/>
      <c r="B45" s="431"/>
      <c r="C45" s="432"/>
      <c r="D45" s="369"/>
      <c r="E45" s="369"/>
      <c r="F45" s="386"/>
      <c r="G45" s="385"/>
      <c r="H45" s="646" t="s">
        <v>546</v>
      </c>
      <c r="I45" s="654" t="s">
        <v>501</v>
      </c>
      <c r="J45" s="655" t="s">
        <v>515</v>
      </c>
      <c r="K45" s="655"/>
      <c r="L45" s="658" t="s">
        <v>501</v>
      </c>
      <c r="M45" s="655" t="s">
        <v>528</v>
      </c>
      <c r="N45" s="655"/>
      <c r="O45" s="658" t="s">
        <v>501</v>
      </c>
      <c r="P45" s="655" t="s">
        <v>527</v>
      </c>
      <c r="Q45" s="659"/>
      <c r="R45" s="659"/>
      <c r="S45" s="659"/>
      <c r="T45" s="659"/>
      <c r="U45" s="673"/>
      <c r="V45" s="673"/>
      <c r="W45" s="673"/>
      <c r="X45" s="674"/>
      <c r="Y45" s="457"/>
      <c r="Z45" s="456"/>
      <c r="AA45" s="456"/>
      <c r="AB45" s="455"/>
      <c r="AC45" s="457"/>
      <c r="AD45" s="456"/>
      <c r="AE45" s="456"/>
      <c r="AF45" s="455"/>
    </row>
    <row r="46" spans="1:32" ht="18.75" customHeight="1" x14ac:dyDescent="0.15">
      <c r="A46" s="433"/>
      <c r="B46" s="431"/>
      <c r="C46" s="432"/>
      <c r="D46" s="369"/>
      <c r="E46" s="369"/>
      <c r="F46" s="386"/>
      <c r="G46" s="439"/>
      <c r="H46" s="645" t="s">
        <v>88</v>
      </c>
      <c r="I46" s="654" t="s">
        <v>501</v>
      </c>
      <c r="J46" s="655" t="s">
        <v>515</v>
      </c>
      <c r="K46" s="655"/>
      <c r="L46" s="658" t="s">
        <v>501</v>
      </c>
      <c r="M46" s="655" t="s">
        <v>545</v>
      </c>
      <c r="N46" s="655"/>
      <c r="O46" s="658" t="s">
        <v>501</v>
      </c>
      <c r="P46" s="655" t="s">
        <v>544</v>
      </c>
      <c r="Q46" s="666"/>
      <c r="R46" s="658" t="s">
        <v>501</v>
      </c>
      <c r="S46" s="655" t="s">
        <v>543</v>
      </c>
      <c r="T46" s="666"/>
      <c r="U46" s="666"/>
      <c r="V46" s="666"/>
      <c r="W46" s="666"/>
      <c r="X46" s="667"/>
      <c r="Y46" s="456"/>
      <c r="Z46" s="456"/>
      <c r="AA46" s="456"/>
      <c r="AB46" s="455"/>
      <c r="AC46" s="457"/>
      <c r="AD46" s="456"/>
      <c r="AE46" s="456"/>
      <c r="AF46" s="455"/>
    </row>
    <row r="47" spans="1:32" ht="18.75" customHeight="1" x14ac:dyDescent="0.15">
      <c r="A47" s="390"/>
      <c r="B47" s="389"/>
      <c r="C47" s="440"/>
      <c r="D47" s="369"/>
      <c r="E47" s="387"/>
      <c r="F47" s="386"/>
      <c r="G47" s="439"/>
      <c r="H47" s="647" t="s">
        <v>542</v>
      </c>
      <c r="I47" s="675" t="s">
        <v>501</v>
      </c>
      <c r="J47" s="676" t="s">
        <v>515</v>
      </c>
      <c r="K47" s="676"/>
      <c r="L47" s="677" t="s">
        <v>501</v>
      </c>
      <c r="M47" s="676" t="s">
        <v>541</v>
      </c>
      <c r="N47" s="678"/>
      <c r="O47" s="677" t="s">
        <v>501</v>
      </c>
      <c r="P47" s="679" t="s">
        <v>540</v>
      </c>
      <c r="Q47" s="680"/>
      <c r="R47" s="677" t="s">
        <v>501</v>
      </c>
      <c r="S47" s="676" t="s">
        <v>539</v>
      </c>
      <c r="T47" s="680"/>
      <c r="U47" s="677" t="s">
        <v>501</v>
      </c>
      <c r="V47" s="676" t="s">
        <v>538</v>
      </c>
      <c r="W47" s="681"/>
      <c r="X47" s="682"/>
      <c r="Y47" s="456"/>
      <c r="Z47" s="456"/>
      <c r="AA47" s="456"/>
      <c r="AB47" s="455"/>
      <c r="AC47" s="457"/>
      <c r="AD47" s="456"/>
      <c r="AE47" s="456"/>
      <c r="AF47" s="455"/>
    </row>
    <row r="48" spans="1:32" ht="18.75" customHeight="1" x14ac:dyDescent="0.15">
      <c r="A48" s="405"/>
      <c r="B48" s="404"/>
      <c r="C48" s="435"/>
      <c r="D48" s="402"/>
      <c r="E48" s="469"/>
      <c r="F48" s="402"/>
      <c r="G48" s="401"/>
      <c r="H48" s="683" t="s">
        <v>125</v>
      </c>
      <c r="I48" s="684" t="s">
        <v>501</v>
      </c>
      <c r="J48" s="685" t="s">
        <v>515</v>
      </c>
      <c r="K48" s="685"/>
      <c r="L48" s="686"/>
      <c r="M48" s="687" t="s">
        <v>501</v>
      </c>
      <c r="N48" s="685" t="s">
        <v>514</v>
      </c>
      <c r="O48" s="685"/>
      <c r="P48" s="686"/>
      <c r="Q48" s="687" t="s">
        <v>501</v>
      </c>
      <c r="R48" s="688" t="s">
        <v>513</v>
      </c>
      <c r="S48" s="688"/>
      <c r="T48" s="688"/>
      <c r="U48" s="688"/>
      <c r="V48" s="688"/>
      <c r="W48" s="688"/>
      <c r="X48" s="689"/>
      <c r="Y48" s="449" t="s">
        <v>501</v>
      </c>
      <c r="Z48" s="447" t="s">
        <v>549</v>
      </c>
      <c r="AA48" s="447"/>
      <c r="AB48" s="466"/>
      <c r="AC48" s="449" t="s">
        <v>501</v>
      </c>
      <c r="AD48" s="447" t="s">
        <v>549</v>
      </c>
      <c r="AE48" s="447"/>
      <c r="AF48" s="466"/>
    </row>
    <row r="49" spans="1:35" ht="19.5" customHeight="1" x14ac:dyDescent="0.15">
      <c r="A49" s="390"/>
      <c r="B49" s="389"/>
      <c r="C49" s="388"/>
      <c r="D49" s="433"/>
      <c r="E49" s="387"/>
      <c r="F49" s="386"/>
      <c r="G49" s="439"/>
      <c r="H49" s="641" t="s">
        <v>870</v>
      </c>
      <c r="I49" s="654" t="s">
        <v>501</v>
      </c>
      <c r="J49" s="655" t="s">
        <v>506</v>
      </c>
      <c r="K49" s="656"/>
      <c r="L49" s="657"/>
      <c r="M49" s="658" t="s">
        <v>501</v>
      </c>
      <c r="N49" s="655" t="s">
        <v>505</v>
      </c>
      <c r="O49" s="658"/>
      <c r="P49" s="655"/>
      <c r="Q49" s="659"/>
      <c r="R49" s="659"/>
      <c r="S49" s="659"/>
      <c r="T49" s="659"/>
      <c r="U49" s="659"/>
      <c r="V49" s="659"/>
      <c r="W49" s="659"/>
      <c r="X49" s="660"/>
      <c r="Y49" s="395" t="s">
        <v>501</v>
      </c>
      <c r="Z49" s="374" t="s">
        <v>548</v>
      </c>
      <c r="AA49" s="456"/>
      <c r="AB49" s="455"/>
      <c r="AC49" s="395" t="s">
        <v>501</v>
      </c>
      <c r="AD49" s="374" t="s">
        <v>548</v>
      </c>
      <c r="AE49" s="456"/>
      <c r="AF49" s="455"/>
    </row>
    <row r="50" spans="1:35" ht="19.5" customHeight="1" x14ac:dyDescent="0.15">
      <c r="A50" s="433"/>
      <c r="B50" s="431"/>
      <c r="C50" s="432"/>
      <c r="D50" s="369"/>
      <c r="E50" s="369"/>
      <c r="F50" s="386"/>
      <c r="G50" s="439"/>
      <c r="H50" s="641" t="s">
        <v>510</v>
      </c>
      <c r="I50" s="654" t="s">
        <v>501</v>
      </c>
      <c r="J50" s="655" t="s">
        <v>506</v>
      </c>
      <c r="K50" s="656"/>
      <c r="L50" s="657"/>
      <c r="M50" s="658" t="s">
        <v>501</v>
      </c>
      <c r="N50" s="655" t="s">
        <v>505</v>
      </c>
      <c r="O50" s="658"/>
      <c r="P50" s="655"/>
      <c r="Q50" s="659"/>
      <c r="R50" s="659"/>
      <c r="S50" s="659"/>
      <c r="T50" s="659"/>
      <c r="U50" s="659"/>
      <c r="V50" s="659"/>
      <c r="W50" s="659"/>
      <c r="X50" s="660"/>
      <c r="Y50" s="395"/>
      <c r="Z50" s="374"/>
      <c r="AA50" s="456"/>
      <c r="AB50" s="455"/>
      <c r="AC50" s="395"/>
      <c r="AD50" s="374"/>
      <c r="AE50" s="456"/>
      <c r="AF50" s="455"/>
    </row>
    <row r="51" spans="1:35" ht="18.75" customHeight="1" x14ac:dyDescent="0.15">
      <c r="A51" s="433"/>
      <c r="B51" s="431"/>
      <c r="C51" s="432"/>
      <c r="D51" s="369"/>
      <c r="E51" s="369"/>
      <c r="F51" s="386"/>
      <c r="G51" s="385"/>
      <c r="H51" s="641" t="s">
        <v>507</v>
      </c>
      <c r="I51" s="654" t="s">
        <v>501</v>
      </c>
      <c r="J51" s="655" t="s">
        <v>506</v>
      </c>
      <c r="K51" s="656"/>
      <c r="L51" s="657"/>
      <c r="M51" s="658" t="s">
        <v>501</v>
      </c>
      <c r="N51" s="655" t="s">
        <v>505</v>
      </c>
      <c r="O51" s="658"/>
      <c r="P51" s="655"/>
      <c r="Q51" s="659"/>
      <c r="R51" s="659"/>
      <c r="S51" s="659"/>
      <c r="T51" s="659"/>
      <c r="U51" s="659"/>
      <c r="V51" s="659"/>
      <c r="W51" s="659"/>
      <c r="X51" s="660"/>
      <c r="Y51" s="457"/>
      <c r="Z51" s="456"/>
      <c r="AA51" s="456"/>
      <c r="AB51" s="455"/>
      <c r="AC51" s="457"/>
      <c r="AD51" s="456"/>
      <c r="AE51" s="456"/>
      <c r="AF51" s="455"/>
    </row>
    <row r="52" spans="1:35" ht="18.75" customHeight="1" x14ac:dyDescent="0.15">
      <c r="A52" s="395" t="s">
        <v>501</v>
      </c>
      <c r="B52" s="389">
        <v>69</v>
      </c>
      <c r="C52" s="388" t="s">
        <v>512</v>
      </c>
      <c r="D52" s="458" t="s">
        <v>501</v>
      </c>
      <c r="E52" s="387" t="s">
        <v>547</v>
      </c>
      <c r="F52" s="386"/>
      <c r="G52" s="385"/>
      <c r="H52" s="859" t="s">
        <v>87</v>
      </c>
      <c r="I52" s="850" t="s">
        <v>501</v>
      </c>
      <c r="J52" s="852" t="s">
        <v>502</v>
      </c>
      <c r="K52" s="852"/>
      <c r="L52" s="852"/>
      <c r="M52" s="850" t="s">
        <v>501</v>
      </c>
      <c r="N52" s="852" t="s">
        <v>500</v>
      </c>
      <c r="O52" s="852"/>
      <c r="P52" s="852"/>
      <c r="Q52" s="668"/>
      <c r="R52" s="668"/>
      <c r="S52" s="668"/>
      <c r="T52" s="668"/>
      <c r="U52" s="668"/>
      <c r="V52" s="668"/>
      <c r="W52" s="668"/>
      <c r="X52" s="669"/>
      <c r="Y52" s="457"/>
      <c r="Z52" s="456"/>
      <c r="AA52" s="456"/>
      <c r="AB52" s="455"/>
      <c r="AC52" s="457"/>
      <c r="AD52" s="456"/>
      <c r="AE52" s="456"/>
      <c r="AF52" s="455"/>
    </row>
    <row r="53" spans="1:35" ht="18.75" customHeight="1" x14ac:dyDescent="0.15">
      <c r="A53" s="433"/>
      <c r="B53" s="431"/>
      <c r="C53" s="388" t="s">
        <v>521</v>
      </c>
      <c r="D53" s="395" t="s">
        <v>501</v>
      </c>
      <c r="E53" s="387" t="s">
        <v>520</v>
      </c>
      <c r="F53" s="386"/>
      <c r="G53" s="385"/>
      <c r="H53" s="860"/>
      <c r="I53" s="851"/>
      <c r="J53" s="853"/>
      <c r="K53" s="853"/>
      <c r="L53" s="853"/>
      <c r="M53" s="851"/>
      <c r="N53" s="853"/>
      <c r="O53" s="853"/>
      <c r="P53" s="853"/>
      <c r="Q53" s="662"/>
      <c r="R53" s="662"/>
      <c r="S53" s="662"/>
      <c r="T53" s="662"/>
      <c r="U53" s="662"/>
      <c r="V53" s="662"/>
      <c r="W53" s="662"/>
      <c r="X53" s="663"/>
      <c r="Y53" s="457"/>
      <c r="Z53" s="456"/>
      <c r="AA53" s="456"/>
      <c r="AB53" s="455"/>
      <c r="AC53" s="457"/>
      <c r="AD53" s="456"/>
      <c r="AE53" s="456"/>
      <c r="AF53" s="455"/>
    </row>
    <row r="54" spans="1:35" ht="18.75" customHeight="1" x14ac:dyDescent="0.15">
      <c r="A54" s="395"/>
      <c r="B54" s="389"/>
      <c r="C54" s="388" t="s">
        <v>523</v>
      </c>
      <c r="D54" s="395"/>
      <c r="E54" s="387" t="s">
        <v>519</v>
      </c>
      <c r="F54" s="386"/>
      <c r="G54" s="385"/>
      <c r="H54" s="646" t="s">
        <v>546</v>
      </c>
      <c r="I54" s="654" t="s">
        <v>501</v>
      </c>
      <c r="J54" s="655" t="s">
        <v>515</v>
      </c>
      <c r="K54" s="655"/>
      <c r="L54" s="658" t="s">
        <v>501</v>
      </c>
      <c r="M54" s="655" t="s">
        <v>528</v>
      </c>
      <c r="N54" s="655"/>
      <c r="O54" s="658" t="s">
        <v>501</v>
      </c>
      <c r="P54" s="655" t="s">
        <v>527</v>
      </c>
      <c r="Q54" s="659"/>
      <c r="R54" s="659"/>
      <c r="S54" s="659"/>
      <c r="T54" s="659"/>
      <c r="U54" s="673"/>
      <c r="V54" s="673"/>
      <c r="W54" s="673"/>
      <c r="X54" s="674"/>
      <c r="Y54" s="457"/>
      <c r="Z54" s="456"/>
      <c r="AA54" s="456"/>
      <c r="AB54" s="455"/>
      <c r="AC54" s="457"/>
      <c r="AD54" s="456"/>
      <c r="AE54" s="456"/>
      <c r="AF54" s="455"/>
    </row>
    <row r="55" spans="1:35" ht="18.75" customHeight="1" x14ac:dyDescent="0.15">
      <c r="A55" s="433"/>
      <c r="B55" s="431"/>
      <c r="C55" s="432"/>
      <c r="D55" s="369"/>
      <c r="E55" s="369"/>
      <c r="F55" s="386"/>
      <c r="G55" s="439"/>
      <c r="H55" s="645" t="s">
        <v>88</v>
      </c>
      <c r="I55" s="654" t="s">
        <v>501</v>
      </c>
      <c r="J55" s="655" t="s">
        <v>515</v>
      </c>
      <c r="K55" s="655"/>
      <c r="L55" s="658" t="s">
        <v>501</v>
      </c>
      <c r="M55" s="655" t="s">
        <v>545</v>
      </c>
      <c r="N55" s="655"/>
      <c r="O55" s="658" t="s">
        <v>501</v>
      </c>
      <c r="P55" s="655" t="s">
        <v>544</v>
      </c>
      <c r="Q55" s="666"/>
      <c r="R55" s="658" t="s">
        <v>501</v>
      </c>
      <c r="S55" s="655" t="s">
        <v>543</v>
      </c>
      <c r="T55" s="666"/>
      <c r="U55" s="666"/>
      <c r="V55" s="666"/>
      <c r="W55" s="666"/>
      <c r="X55" s="667"/>
      <c r="Y55" s="456"/>
      <c r="Z55" s="456"/>
      <c r="AA55" s="456"/>
      <c r="AB55" s="455"/>
      <c r="AC55" s="457"/>
      <c r="AD55" s="456"/>
      <c r="AE55" s="456"/>
      <c r="AF55" s="455"/>
    </row>
    <row r="56" spans="1:35" ht="18.75" customHeight="1" x14ac:dyDescent="0.15">
      <c r="A56" s="381"/>
      <c r="B56" s="380"/>
      <c r="C56" s="382"/>
      <c r="D56" s="377"/>
      <c r="E56" s="377"/>
      <c r="F56" s="379"/>
      <c r="G56" s="706"/>
      <c r="H56" s="647" t="s">
        <v>542</v>
      </c>
      <c r="I56" s="675" t="s">
        <v>501</v>
      </c>
      <c r="J56" s="676" t="s">
        <v>515</v>
      </c>
      <c r="K56" s="676"/>
      <c r="L56" s="677" t="s">
        <v>501</v>
      </c>
      <c r="M56" s="676" t="s">
        <v>541</v>
      </c>
      <c r="N56" s="678"/>
      <c r="O56" s="677" t="s">
        <v>501</v>
      </c>
      <c r="P56" s="679" t="s">
        <v>540</v>
      </c>
      <c r="Q56" s="680"/>
      <c r="R56" s="677" t="s">
        <v>501</v>
      </c>
      <c r="S56" s="676" t="s">
        <v>539</v>
      </c>
      <c r="T56" s="680"/>
      <c r="U56" s="677" t="s">
        <v>501</v>
      </c>
      <c r="V56" s="676" t="s">
        <v>538</v>
      </c>
      <c r="W56" s="681"/>
      <c r="X56" s="682"/>
      <c r="Y56" s="707"/>
      <c r="Z56" s="707"/>
      <c r="AA56" s="707"/>
      <c r="AB56" s="708"/>
      <c r="AC56" s="709"/>
      <c r="AD56" s="707"/>
      <c r="AE56" s="707"/>
      <c r="AF56" s="708"/>
    </row>
    <row r="57" spans="1:35" ht="20.25" customHeight="1" x14ac:dyDescent="0.15">
      <c r="A57" s="371"/>
      <c r="B57" s="371"/>
      <c r="C57" s="369"/>
      <c r="D57" s="369"/>
      <c r="E57" s="369"/>
      <c r="F57" s="369"/>
      <c r="G57" s="370"/>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row>
    <row r="58" spans="1:35" ht="20.25" customHeight="1" x14ac:dyDescent="0.15">
      <c r="A58" s="840" t="s">
        <v>126</v>
      </c>
      <c r="B58" s="840"/>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H58" s="173"/>
      <c r="AI58" s="173"/>
    </row>
    <row r="59" spans="1:35" ht="20.25" customHeight="1" x14ac:dyDescent="0.15">
      <c r="A59" s="371"/>
      <c r="B59" s="371"/>
      <c r="C59" s="369"/>
      <c r="D59" s="369"/>
      <c r="E59" s="369"/>
      <c r="F59" s="369"/>
      <c r="G59" s="370"/>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row>
    <row r="60" spans="1:35" ht="30" customHeight="1" x14ac:dyDescent="0.15">
      <c r="A60" s="371"/>
      <c r="B60" s="371"/>
      <c r="C60" s="369"/>
      <c r="D60" s="369"/>
      <c r="E60" s="369"/>
      <c r="F60" s="369"/>
      <c r="G60" s="370"/>
      <c r="H60" s="369"/>
      <c r="I60" s="369"/>
      <c r="J60" s="369"/>
      <c r="K60" s="369"/>
      <c r="L60" s="369"/>
      <c r="M60" s="369"/>
      <c r="N60" s="369"/>
      <c r="O60" s="369"/>
      <c r="P60" s="369"/>
      <c r="Q60" s="369"/>
      <c r="R60" s="369"/>
      <c r="S60" s="841" t="s">
        <v>127</v>
      </c>
      <c r="T60" s="841"/>
      <c r="U60" s="841"/>
      <c r="V60" s="841"/>
      <c r="W60" s="454"/>
      <c r="X60" s="453"/>
      <c r="Y60" s="453"/>
      <c r="Z60" s="453"/>
      <c r="AA60" s="453"/>
      <c r="AB60" s="453"/>
      <c r="AC60" s="453"/>
      <c r="AD60" s="453"/>
      <c r="AE60" s="453"/>
      <c r="AF60" s="452"/>
    </row>
    <row r="61" spans="1:35" ht="20.25" customHeight="1" x14ac:dyDescent="0.15">
      <c r="A61" s="371"/>
      <c r="B61" s="371"/>
      <c r="C61" s="369"/>
      <c r="D61" s="369"/>
      <c r="E61" s="369"/>
      <c r="F61" s="369"/>
      <c r="G61" s="370"/>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row>
    <row r="62" spans="1:35" ht="18" customHeight="1" x14ac:dyDescent="0.15">
      <c r="A62" s="841" t="s">
        <v>114</v>
      </c>
      <c r="B62" s="841"/>
      <c r="C62" s="841"/>
      <c r="D62" s="841" t="s">
        <v>115</v>
      </c>
      <c r="E62" s="841"/>
      <c r="F62" s="842" t="s">
        <v>116</v>
      </c>
      <c r="G62" s="842"/>
      <c r="H62" s="841" t="s">
        <v>128</v>
      </c>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3"/>
    </row>
    <row r="63" spans="1:35" ht="18.75" customHeight="1" x14ac:dyDescent="0.15">
      <c r="A63" s="844" t="s">
        <v>120</v>
      </c>
      <c r="B63" s="844"/>
      <c r="C63" s="845"/>
      <c r="D63" s="451"/>
      <c r="E63" s="434"/>
      <c r="F63" s="403"/>
      <c r="G63" s="450"/>
      <c r="H63" s="846" t="s">
        <v>121</v>
      </c>
      <c r="I63" s="449" t="s">
        <v>501</v>
      </c>
      <c r="J63" s="447" t="s">
        <v>537</v>
      </c>
      <c r="K63" s="447"/>
      <c r="L63" s="447"/>
      <c r="M63" s="448" t="s">
        <v>501</v>
      </c>
      <c r="N63" s="447" t="s">
        <v>536</v>
      </c>
      <c r="O63" s="447"/>
      <c r="P63" s="447"/>
      <c r="Q63" s="448" t="s">
        <v>501</v>
      </c>
      <c r="R63" s="447" t="s">
        <v>535</v>
      </c>
      <c r="S63" s="447"/>
      <c r="T63" s="447"/>
      <c r="U63" s="448" t="s">
        <v>501</v>
      </c>
      <c r="V63" s="447" t="s">
        <v>534</v>
      </c>
      <c r="W63" s="447"/>
      <c r="X63" s="447"/>
      <c r="Y63" s="447"/>
      <c r="Z63" s="447"/>
      <c r="AA63" s="447"/>
      <c r="AB63" s="447"/>
      <c r="AC63" s="447"/>
      <c r="AD63" s="447"/>
      <c r="AE63" s="447"/>
      <c r="AF63" s="446"/>
    </row>
    <row r="64" spans="1:35" ht="18.75" customHeight="1" x14ac:dyDescent="0.15">
      <c r="A64" s="841"/>
      <c r="B64" s="841"/>
      <c r="C64" s="843"/>
      <c r="D64" s="445"/>
      <c r="E64" s="380"/>
      <c r="F64" s="381"/>
      <c r="G64" s="376"/>
      <c r="H64" s="873"/>
      <c r="I64" s="443" t="s">
        <v>501</v>
      </c>
      <c r="J64" s="441" t="s">
        <v>533</v>
      </c>
      <c r="K64" s="441"/>
      <c r="L64" s="441"/>
      <c r="M64" s="442" t="s">
        <v>501</v>
      </c>
      <c r="N64" s="441" t="s">
        <v>532</v>
      </c>
      <c r="O64" s="441"/>
      <c r="P64" s="441"/>
      <c r="Q64" s="442" t="s">
        <v>501</v>
      </c>
      <c r="R64" s="441" t="s">
        <v>531</v>
      </c>
      <c r="S64" s="441"/>
      <c r="T64" s="441"/>
      <c r="U64" s="442" t="s">
        <v>501</v>
      </c>
      <c r="V64" s="441" t="s">
        <v>530</v>
      </c>
      <c r="W64" s="441"/>
      <c r="X64" s="441"/>
      <c r="Y64" s="377"/>
      <c r="Z64" s="377"/>
      <c r="AA64" s="377"/>
      <c r="AB64" s="377"/>
      <c r="AC64" s="377"/>
      <c r="AD64" s="377"/>
      <c r="AE64" s="377"/>
      <c r="AF64" s="380"/>
    </row>
    <row r="65" spans="1:32" ht="18.75" customHeight="1" x14ac:dyDescent="0.15">
      <c r="A65" s="390"/>
      <c r="B65" s="389"/>
      <c r="C65" s="388"/>
      <c r="D65" s="386"/>
      <c r="E65" s="387"/>
      <c r="F65" s="386"/>
      <c r="G65" s="385"/>
      <c r="H65" s="690" t="s">
        <v>125</v>
      </c>
      <c r="I65" s="648" t="s">
        <v>501</v>
      </c>
      <c r="J65" s="649" t="s">
        <v>515</v>
      </c>
      <c r="K65" s="649"/>
      <c r="L65" s="650"/>
      <c r="M65" s="651" t="s">
        <v>501</v>
      </c>
      <c r="N65" s="649" t="s">
        <v>514</v>
      </c>
      <c r="O65" s="649"/>
      <c r="P65" s="650"/>
      <c r="Q65" s="651" t="s">
        <v>501</v>
      </c>
      <c r="R65" s="652" t="s">
        <v>513</v>
      </c>
      <c r="S65" s="652"/>
      <c r="T65" s="652"/>
      <c r="U65" s="652"/>
      <c r="V65" s="649"/>
      <c r="W65" s="649"/>
      <c r="X65" s="649"/>
      <c r="Y65" s="649"/>
      <c r="Z65" s="649"/>
      <c r="AA65" s="649"/>
      <c r="AB65" s="649"/>
      <c r="AC65" s="649"/>
      <c r="AD65" s="649"/>
      <c r="AE65" s="649"/>
      <c r="AF65" s="691"/>
    </row>
    <row r="66" spans="1:32" ht="18.75" customHeight="1" x14ac:dyDescent="0.15">
      <c r="A66" s="390"/>
      <c r="B66" s="389"/>
      <c r="C66" s="388"/>
      <c r="D66" s="386"/>
      <c r="E66" s="387"/>
      <c r="F66" s="386"/>
      <c r="G66" s="385"/>
      <c r="H66" s="641" t="s">
        <v>870</v>
      </c>
      <c r="I66" s="654" t="s">
        <v>501</v>
      </c>
      <c r="J66" s="655" t="s">
        <v>506</v>
      </c>
      <c r="K66" s="656"/>
      <c r="L66" s="657"/>
      <c r="M66" s="658" t="s">
        <v>501</v>
      </c>
      <c r="N66" s="655" t="s">
        <v>505</v>
      </c>
      <c r="O66" s="658"/>
      <c r="P66" s="655"/>
      <c r="Q66" s="659"/>
      <c r="R66" s="659"/>
      <c r="S66" s="659"/>
      <c r="T66" s="659"/>
      <c r="U66" s="659"/>
      <c r="V66" s="659"/>
      <c r="W66" s="659"/>
      <c r="X66" s="659"/>
      <c r="Y66" s="659"/>
      <c r="Z66" s="659"/>
      <c r="AA66" s="659"/>
      <c r="AB66" s="659"/>
      <c r="AC66" s="659"/>
      <c r="AD66" s="659"/>
      <c r="AE66" s="659"/>
      <c r="AF66" s="692"/>
    </row>
    <row r="67" spans="1:32" ht="19.5" customHeight="1" x14ac:dyDescent="0.15">
      <c r="A67" s="390"/>
      <c r="B67" s="389"/>
      <c r="C67" s="440"/>
      <c r="D67" s="433"/>
      <c r="E67" s="387"/>
      <c r="F67" s="386"/>
      <c r="G67" s="439"/>
      <c r="H67" s="641" t="s">
        <v>510</v>
      </c>
      <c r="I67" s="654" t="s">
        <v>501</v>
      </c>
      <c r="J67" s="655" t="s">
        <v>506</v>
      </c>
      <c r="K67" s="656"/>
      <c r="L67" s="657"/>
      <c r="M67" s="658" t="s">
        <v>501</v>
      </c>
      <c r="N67" s="655" t="s">
        <v>505</v>
      </c>
      <c r="O67" s="658"/>
      <c r="P67" s="655"/>
      <c r="Q67" s="659"/>
      <c r="R67" s="659"/>
      <c r="S67" s="659"/>
      <c r="T67" s="659"/>
      <c r="U67" s="659"/>
      <c r="V67" s="659"/>
      <c r="W67" s="659"/>
      <c r="X67" s="659"/>
      <c r="Y67" s="659"/>
      <c r="Z67" s="659"/>
      <c r="AA67" s="659"/>
      <c r="AB67" s="659"/>
      <c r="AC67" s="659"/>
      <c r="AD67" s="659"/>
      <c r="AE67" s="659"/>
      <c r="AF67" s="692"/>
    </row>
    <row r="68" spans="1:32" ht="18.75" customHeight="1" x14ac:dyDescent="0.15">
      <c r="A68" s="433"/>
      <c r="B68" s="369"/>
      <c r="C68" s="433"/>
      <c r="D68" s="433"/>
      <c r="E68" s="369"/>
      <c r="F68" s="386"/>
      <c r="G68" s="385"/>
      <c r="H68" s="641" t="s">
        <v>507</v>
      </c>
      <c r="I68" s="693" t="s">
        <v>501</v>
      </c>
      <c r="J68" s="655" t="s">
        <v>506</v>
      </c>
      <c r="K68" s="655"/>
      <c r="L68" s="657"/>
      <c r="M68" s="694" t="s">
        <v>501</v>
      </c>
      <c r="N68" s="655" t="s">
        <v>505</v>
      </c>
      <c r="O68" s="694"/>
      <c r="P68" s="655"/>
      <c r="Q68" s="666"/>
      <c r="R68" s="666"/>
      <c r="S68" s="666"/>
      <c r="T68" s="666"/>
      <c r="U68" s="666"/>
      <c r="V68" s="666"/>
      <c r="W68" s="666"/>
      <c r="X68" s="666"/>
      <c r="Y68" s="666"/>
      <c r="Z68" s="666"/>
      <c r="AA68" s="666"/>
      <c r="AB68" s="666"/>
      <c r="AC68" s="666"/>
      <c r="AD68" s="666"/>
      <c r="AE68" s="666"/>
      <c r="AF68" s="692"/>
    </row>
    <row r="69" spans="1:32" ht="18.75" customHeight="1" x14ac:dyDescent="0.15">
      <c r="A69" s="395" t="s">
        <v>501</v>
      </c>
      <c r="B69" s="389">
        <v>73</v>
      </c>
      <c r="C69" s="388" t="s">
        <v>70</v>
      </c>
      <c r="D69" s="395" t="s">
        <v>501</v>
      </c>
      <c r="E69" s="387" t="s">
        <v>524</v>
      </c>
      <c r="F69" s="386"/>
      <c r="G69" s="385"/>
      <c r="H69" s="695" t="s">
        <v>106</v>
      </c>
      <c r="I69" s="654" t="s">
        <v>501</v>
      </c>
      <c r="J69" s="655" t="s">
        <v>515</v>
      </c>
      <c r="K69" s="656"/>
      <c r="L69" s="658" t="s">
        <v>501</v>
      </c>
      <c r="M69" s="655" t="s">
        <v>516</v>
      </c>
      <c r="N69" s="666"/>
      <c r="O69" s="655"/>
      <c r="P69" s="655"/>
      <c r="Q69" s="655"/>
      <c r="R69" s="655"/>
      <c r="S69" s="655"/>
      <c r="T69" s="655"/>
      <c r="U69" s="655"/>
      <c r="V69" s="655"/>
      <c r="W69" s="655"/>
      <c r="X69" s="655"/>
      <c r="Y69" s="655"/>
      <c r="Z69" s="655"/>
      <c r="AA69" s="655"/>
      <c r="AB69" s="655"/>
      <c r="AC69" s="655"/>
      <c r="AD69" s="655"/>
      <c r="AE69" s="655"/>
      <c r="AF69" s="696"/>
    </row>
    <row r="70" spans="1:32" ht="18.75" customHeight="1" x14ac:dyDescent="0.15">
      <c r="A70" s="395"/>
      <c r="B70" s="389"/>
      <c r="C70" s="388"/>
      <c r="D70" s="395" t="s">
        <v>501</v>
      </c>
      <c r="E70" s="387" t="s">
        <v>522</v>
      </c>
      <c r="F70" s="386"/>
      <c r="G70" s="385"/>
      <c r="H70" s="870" t="s">
        <v>129</v>
      </c>
      <c r="I70" s="863" t="s">
        <v>501</v>
      </c>
      <c r="J70" s="852" t="s">
        <v>502</v>
      </c>
      <c r="K70" s="852"/>
      <c r="L70" s="852"/>
      <c r="M70" s="863" t="s">
        <v>501</v>
      </c>
      <c r="N70" s="852" t="s">
        <v>500</v>
      </c>
      <c r="O70" s="852"/>
      <c r="P70" s="852"/>
      <c r="Q70" s="673"/>
      <c r="R70" s="673"/>
      <c r="S70" s="673"/>
      <c r="T70" s="673"/>
      <c r="U70" s="673"/>
      <c r="V70" s="673"/>
      <c r="W70" s="673"/>
      <c r="X70" s="673"/>
      <c r="Y70" s="673"/>
      <c r="Z70" s="673"/>
      <c r="AA70" s="673"/>
      <c r="AB70" s="673"/>
      <c r="AC70" s="673"/>
      <c r="AD70" s="673"/>
      <c r="AE70" s="673"/>
      <c r="AF70" s="674"/>
    </row>
    <row r="71" spans="1:32" ht="18.75" customHeight="1" x14ac:dyDescent="0.15">
      <c r="A71" s="395"/>
      <c r="B71" s="389"/>
      <c r="C71" s="388"/>
      <c r="D71" s="395"/>
      <c r="E71" s="387" t="s">
        <v>519</v>
      </c>
      <c r="F71" s="386"/>
      <c r="G71" s="385"/>
      <c r="H71" s="874"/>
      <c r="I71" s="872"/>
      <c r="J71" s="853"/>
      <c r="K71" s="853"/>
      <c r="L71" s="853"/>
      <c r="M71" s="872"/>
      <c r="N71" s="853"/>
      <c r="O71" s="853"/>
      <c r="P71" s="853"/>
      <c r="Q71" s="662"/>
      <c r="R71" s="662"/>
      <c r="S71" s="662"/>
      <c r="T71" s="662"/>
      <c r="U71" s="662"/>
      <c r="V71" s="662"/>
      <c r="W71" s="662"/>
      <c r="X71" s="662"/>
      <c r="Y71" s="662"/>
      <c r="Z71" s="662"/>
      <c r="AA71" s="662"/>
      <c r="AB71" s="662"/>
      <c r="AC71" s="662"/>
      <c r="AD71" s="662"/>
      <c r="AE71" s="662"/>
      <c r="AF71" s="663"/>
    </row>
    <row r="72" spans="1:32" ht="18.75" customHeight="1" x14ac:dyDescent="0.15">
      <c r="A72" s="390"/>
      <c r="B72" s="389"/>
      <c r="C72" s="388"/>
      <c r="D72" s="369"/>
      <c r="E72" s="369"/>
      <c r="F72" s="386"/>
      <c r="G72" s="385"/>
      <c r="H72" s="644" t="s">
        <v>529</v>
      </c>
      <c r="I72" s="664" t="s">
        <v>501</v>
      </c>
      <c r="J72" s="655" t="s">
        <v>515</v>
      </c>
      <c r="K72" s="655"/>
      <c r="L72" s="658" t="s">
        <v>501</v>
      </c>
      <c r="M72" s="655" t="s">
        <v>528</v>
      </c>
      <c r="N72" s="655"/>
      <c r="O72" s="670" t="s">
        <v>501</v>
      </c>
      <c r="P72" s="655" t="s">
        <v>527</v>
      </c>
      <c r="Q72" s="666"/>
      <c r="R72" s="670"/>
      <c r="S72" s="655"/>
      <c r="T72" s="666"/>
      <c r="U72" s="670"/>
      <c r="V72" s="655"/>
      <c r="W72" s="666"/>
      <c r="X72" s="662"/>
      <c r="Y72" s="659"/>
      <c r="Z72" s="659"/>
      <c r="AA72" s="659"/>
      <c r="AB72" s="659"/>
      <c r="AC72" s="659"/>
      <c r="AD72" s="659"/>
      <c r="AE72" s="659"/>
      <c r="AF72" s="660"/>
    </row>
    <row r="73" spans="1:32" ht="18.75" customHeight="1" x14ac:dyDescent="0.15">
      <c r="A73" s="433"/>
      <c r="B73" s="431"/>
      <c r="C73" s="432"/>
      <c r="D73" s="369"/>
      <c r="E73" s="369"/>
      <c r="F73" s="386"/>
      <c r="G73" s="385"/>
      <c r="H73" s="697" t="s">
        <v>105</v>
      </c>
      <c r="I73" s="654" t="s">
        <v>501</v>
      </c>
      <c r="J73" s="655" t="s">
        <v>515</v>
      </c>
      <c r="K73" s="656"/>
      <c r="L73" s="658" t="s">
        <v>501</v>
      </c>
      <c r="M73" s="655" t="s">
        <v>516</v>
      </c>
      <c r="N73" s="666"/>
      <c r="O73" s="655"/>
      <c r="P73" s="655"/>
      <c r="Q73" s="655"/>
      <c r="R73" s="655"/>
      <c r="S73" s="655"/>
      <c r="T73" s="655"/>
      <c r="U73" s="655"/>
      <c r="V73" s="655"/>
      <c r="W73" s="655"/>
      <c r="X73" s="655"/>
      <c r="Y73" s="655"/>
      <c r="Z73" s="655"/>
      <c r="AA73" s="655"/>
      <c r="AB73" s="655"/>
      <c r="AC73" s="655"/>
      <c r="AD73" s="655"/>
      <c r="AE73" s="655"/>
      <c r="AF73" s="696"/>
    </row>
    <row r="74" spans="1:32" ht="18.75" customHeight="1" x14ac:dyDescent="0.15">
      <c r="A74" s="433"/>
      <c r="B74" s="431"/>
      <c r="C74" s="432"/>
      <c r="D74" s="369"/>
      <c r="E74" s="369"/>
      <c r="F74" s="386"/>
      <c r="G74" s="385"/>
      <c r="H74" s="697" t="s">
        <v>89</v>
      </c>
      <c r="I74" s="654" t="s">
        <v>501</v>
      </c>
      <c r="J74" s="655" t="s">
        <v>515</v>
      </c>
      <c r="K74" s="655"/>
      <c r="L74" s="658" t="s">
        <v>501</v>
      </c>
      <c r="M74" s="655" t="s">
        <v>528</v>
      </c>
      <c r="N74" s="655"/>
      <c r="O74" s="658" t="s">
        <v>501</v>
      </c>
      <c r="P74" s="655" t="s">
        <v>527</v>
      </c>
      <c r="Q74" s="666"/>
      <c r="R74" s="658" t="s">
        <v>501</v>
      </c>
      <c r="S74" s="655" t="s">
        <v>526</v>
      </c>
      <c r="T74" s="666"/>
      <c r="U74" s="655"/>
      <c r="V74" s="655"/>
      <c r="W74" s="655"/>
      <c r="X74" s="655"/>
      <c r="Y74" s="655"/>
      <c r="Z74" s="655"/>
      <c r="AA74" s="655"/>
      <c r="AB74" s="655"/>
      <c r="AC74" s="655"/>
      <c r="AD74" s="655"/>
      <c r="AE74" s="655"/>
      <c r="AF74" s="696"/>
    </row>
    <row r="75" spans="1:32" ht="18.75" customHeight="1" x14ac:dyDescent="0.15">
      <c r="A75" s="390"/>
      <c r="B75" s="389"/>
      <c r="C75" s="388"/>
      <c r="D75" s="420"/>
      <c r="E75" s="387"/>
      <c r="F75" s="386"/>
      <c r="G75" s="385"/>
      <c r="H75" s="697" t="s">
        <v>130</v>
      </c>
      <c r="I75" s="654" t="s">
        <v>501</v>
      </c>
      <c r="J75" s="655" t="s">
        <v>515</v>
      </c>
      <c r="K75" s="656"/>
      <c r="L75" s="658" t="s">
        <v>501</v>
      </c>
      <c r="M75" s="655" t="s">
        <v>516</v>
      </c>
      <c r="N75" s="666"/>
      <c r="O75" s="655"/>
      <c r="P75" s="655"/>
      <c r="Q75" s="655"/>
      <c r="R75" s="655"/>
      <c r="S75" s="655"/>
      <c r="T75" s="655"/>
      <c r="U75" s="655"/>
      <c r="V75" s="655"/>
      <c r="W75" s="655"/>
      <c r="X75" s="655"/>
      <c r="Y75" s="655"/>
      <c r="Z75" s="655"/>
      <c r="AA75" s="655"/>
      <c r="AB75" s="655"/>
      <c r="AC75" s="655"/>
      <c r="AD75" s="655"/>
      <c r="AE75" s="655"/>
      <c r="AF75" s="696"/>
    </row>
    <row r="76" spans="1:32" ht="18.75" customHeight="1" x14ac:dyDescent="0.15">
      <c r="A76" s="390"/>
      <c r="B76" s="389"/>
      <c r="C76" s="388"/>
      <c r="D76" s="386"/>
      <c r="E76" s="387"/>
      <c r="F76" s="386"/>
      <c r="G76" s="385"/>
      <c r="H76" s="697" t="s">
        <v>98</v>
      </c>
      <c r="I76" s="654" t="s">
        <v>501</v>
      </c>
      <c r="J76" s="655" t="s">
        <v>515</v>
      </c>
      <c r="K76" s="656"/>
      <c r="L76" s="658" t="s">
        <v>501</v>
      </c>
      <c r="M76" s="655" t="s">
        <v>516</v>
      </c>
      <c r="N76" s="666"/>
      <c r="O76" s="655"/>
      <c r="P76" s="655"/>
      <c r="Q76" s="655"/>
      <c r="R76" s="655"/>
      <c r="S76" s="655"/>
      <c r="T76" s="655"/>
      <c r="U76" s="655"/>
      <c r="V76" s="655"/>
      <c r="W76" s="655"/>
      <c r="X76" s="655"/>
      <c r="Y76" s="655"/>
      <c r="Z76" s="655"/>
      <c r="AA76" s="655"/>
      <c r="AB76" s="655"/>
      <c r="AC76" s="655"/>
      <c r="AD76" s="655"/>
      <c r="AE76" s="655"/>
      <c r="AF76" s="696"/>
    </row>
    <row r="77" spans="1:32" ht="18.75" customHeight="1" x14ac:dyDescent="0.15">
      <c r="A77" s="390"/>
      <c r="B77" s="389"/>
      <c r="C77" s="388"/>
      <c r="D77" s="386"/>
      <c r="E77" s="387"/>
      <c r="F77" s="386"/>
      <c r="G77" s="385"/>
      <c r="H77" s="645" t="s">
        <v>97</v>
      </c>
      <c r="I77" s="654" t="s">
        <v>501</v>
      </c>
      <c r="J77" s="655" t="s">
        <v>515</v>
      </c>
      <c r="K77" s="656"/>
      <c r="L77" s="658" t="s">
        <v>501</v>
      </c>
      <c r="M77" s="655" t="s">
        <v>518</v>
      </c>
      <c r="N77" s="655"/>
      <c r="O77" s="670" t="s">
        <v>501</v>
      </c>
      <c r="P77" s="671" t="s">
        <v>517</v>
      </c>
      <c r="Q77" s="655"/>
      <c r="R77" s="655"/>
      <c r="S77" s="656"/>
      <c r="T77" s="655"/>
      <c r="U77" s="656"/>
      <c r="V77" s="656"/>
      <c r="W77" s="656"/>
      <c r="X77" s="656"/>
      <c r="Y77" s="655"/>
      <c r="Z77" s="655"/>
      <c r="AA77" s="655"/>
      <c r="AB77" s="655"/>
      <c r="AC77" s="655"/>
      <c r="AD77" s="655"/>
      <c r="AE77" s="655"/>
      <c r="AF77" s="696"/>
    </row>
    <row r="78" spans="1:32" ht="18.75" customHeight="1" x14ac:dyDescent="0.15">
      <c r="A78" s="390"/>
      <c r="B78" s="389"/>
      <c r="C78" s="388"/>
      <c r="D78" s="386"/>
      <c r="E78" s="387"/>
      <c r="F78" s="386"/>
      <c r="G78" s="385"/>
      <c r="H78" s="698" t="s">
        <v>123</v>
      </c>
      <c r="I78" s="654" t="s">
        <v>501</v>
      </c>
      <c r="J78" s="655" t="s">
        <v>515</v>
      </c>
      <c r="K78" s="656"/>
      <c r="L78" s="658" t="s">
        <v>501</v>
      </c>
      <c r="M78" s="655" t="s">
        <v>516</v>
      </c>
      <c r="N78" s="666"/>
      <c r="O78" s="676"/>
      <c r="P78" s="676"/>
      <c r="Q78" s="676"/>
      <c r="R78" s="676"/>
      <c r="S78" s="676"/>
      <c r="T78" s="676"/>
      <c r="U78" s="676"/>
      <c r="V78" s="676"/>
      <c r="W78" s="676"/>
      <c r="X78" s="676"/>
      <c r="Y78" s="676"/>
      <c r="Z78" s="676"/>
      <c r="AA78" s="676"/>
      <c r="AB78" s="676"/>
      <c r="AC78" s="676"/>
      <c r="AD78" s="676"/>
      <c r="AE78" s="676"/>
      <c r="AF78" s="699"/>
    </row>
    <row r="79" spans="1:32" ht="18.75" customHeight="1" x14ac:dyDescent="0.15">
      <c r="A79" s="405"/>
      <c r="B79" s="404"/>
      <c r="C79" s="435"/>
      <c r="D79" s="403"/>
      <c r="E79" s="434"/>
      <c r="F79" s="402"/>
      <c r="G79" s="401"/>
      <c r="H79" s="700" t="s">
        <v>125</v>
      </c>
      <c r="I79" s="684" t="s">
        <v>501</v>
      </c>
      <c r="J79" s="685" t="s">
        <v>515</v>
      </c>
      <c r="K79" s="685"/>
      <c r="L79" s="686"/>
      <c r="M79" s="687" t="s">
        <v>501</v>
      </c>
      <c r="N79" s="685" t="s">
        <v>514</v>
      </c>
      <c r="O79" s="685"/>
      <c r="P79" s="686"/>
      <c r="Q79" s="687" t="s">
        <v>501</v>
      </c>
      <c r="R79" s="688" t="s">
        <v>513</v>
      </c>
      <c r="S79" s="688"/>
      <c r="T79" s="688"/>
      <c r="U79" s="688"/>
      <c r="V79" s="685"/>
      <c r="W79" s="685"/>
      <c r="X79" s="685"/>
      <c r="Y79" s="685"/>
      <c r="Z79" s="685"/>
      <c r="AA79" s="685"/>
      <c r="AB79" s="685"/>
      <c r="AC79" s="685"/>
      <c r="AD79" s="685"/>
      <c r="AE79" s="685"/>
      <c r="AF79" s="701"/>
    </row>
    <row r="80" spans="1:32" ht="18.75" customHeight="1" x14ac:dyDescent="0.15">
      <c r="A80" s="395" t="s">
        <v>501</v>
      </c>
      <c r="B80" s="389">
        <v>68</v>
      </c>
      <c r="C80" s="388" t="s">
        <v>525</v>
      </c>
      <c r="D80" s="395" t="s">
        <v>501</v>
      </c>
      <c r="E80" s="387" t="s">
        <v>524</v>
      </c>
      <c r="F80" s="386"/>
      <c r="G80" s="385"/>
      <c r="H80" s="641" t="s">
        <v>870</v>
      </c>
      <c r="I80" s="654" t="s">
        <v>501</v>
      </c>
      <c r="J80" s="655" t="s">
        <v>506</v>
      </c>
      <c r="K80" s="656"/>
      <c r="L80" s="657"/>
      <c r="M80" s="658" t="s">
        <v>501</v>
      </c>
      <c r="N80" s="655" t="s">
        <v>505</v>
      </c>
      <c r="O80" s="658"/>
      <c r="P80" s="655"/>
      <c r="Q80" s="659"/>
      <c r="R80" s="659"/>
      <c r="S80" s="659"/>
      <c r="T80" s="659"/>
      <c r="U80" s="659"/>
      <c r="V80" s="659"/>
      <c r="W80" s="659"/>
      <c r="X80" s="659"/>
      <c r="Y80" s="659"/>
      <c r="Z80" s="659"/>
      <c r="AA80" s="659"/>
      <c r="AB80" s="659"/>
      <c r="AC80" s="659"/>
      <c r="AD80" s="659"/>
      <c r="AE80" s="659"/>
      <c r="AF80" s="692"/>
    </row>
    <row r="81" spans="1:32" ht="18.75" customHeight="1" x14ac:dyDescent="0.15">
      <c r="A81" s="390"/>
      <c r="B81" s="389"/>
      <c r="C81" s="388" t="s">
        <v>523</v>
      </c>
      <c r="D81" s="395" t="s">
        <v>501</v>
      </c>
      <c r="E81" s="387" t="s">
        <v>522</v>
      </c>
      <c r="F81" s="386"/>
      <c r="G81" s="385"/>
      <c r="H81" s="641" t="s">
        <v>510</v>
      </c>
      <c r="I81" s="654" t="s">
        <v>501</v>
      </c>
      <c r="J81" s="655" t="s">
        <v>506</v>
      </c>
      <c r="K81" s="656"/>
      <c r="L81" s="657"/>
      <c r="M81" s="658" t="s">
        <v>501</v>
      </c>
      <c r="N81" s="655" t="s">
        <v>505</v>
      </c>
      <c r="O81" s="658"/>
      <c r="P81" s="655"/>
      <c r="Q81" s="659"/>
      <c r="R81" s="659"/>
      <c r="S81" s="659"/>
      <c r="T81" s="659"/>
      <c r="U81" s="659"/>
      <c r="V81" s="659"/>
      <c r="W81" s="659"/>
      <c r="X81" s="659"/>
      <c r="Y81" s="659"/>
      <c r="Z81" s="659"/>
      <c r="AA81" s="659"/>
      <c r="AB81" s="659"/>
      <c r="AC81" s="659"/>
      <c r="AD81" s="659"/>
      <c r="AE81" s="659"/>
      <c r="AF81" s="692"/>
    </row>
    <row r="82" spans="1:32" ht="18.75" customHeight="1" x14ac:dyDescent="0.15">
      <c r="A82" s="390"/>
      <c r="B82" s="389"/>
      <c r="C82" s="387"/>
      <c r="D82" s="395"/>
      <c r="E82" s="387" t="s">
        <v>519</v>
      </c>
      <c r="F82" s="386"/>
      <c r="G82" s="385"/>
      <c r="H82" s="641" t="s">
        <v>507</v>
      </c>
      <c r="I82" s="654" t="s">
        <v>501</v>
      </c>
      <c r="J82" s="655" t="s">
        <v>506</v>
      </c>
      <c r="K82" s="656"/>
      <c r="L82" s="657"/>
      <c r="M82" s="658" t="s">
        <v>501</v>
      </c>
      <c r="N82" s="655" t="s">
        <v>505</v>
      </c>
      <c r="O82" s="658"/>
      <c r="P82" s="655"/>
      <c r="Q82" s="659"/>
      <c r="R82" s="659"/>
      <c r="S82" s="659"/>
      <c r="T82" s="659"/>
      <c r="U82" s="659"/>
      <c r="V82" s="659"/>
      <c r="W82" s="659"/>
      <c r="X82" s="659"/>
      <c r="Y82" s="659"/>
      <c r="Z82" s="659"/>
      <c r="AA82" s="659"/>
      <c r="AB82" s="659"/>
      <c r="AC82" s="659"/>
      <c r="AD82" s="659"/>
      <c r="AE82" s="659"/>
      <c r="AF82" s="692"/>
    </row>
    <row r="83" spans="1:32" ht="18.75" customHeight="1" x14ac:dyDescent="0.15">
      <c r="A83" s="433"/>
      <c r="B83" s="431"/>
      <c r="C83" s="431"/>
      <c r="D83" s="386"/>
      <c r="F83" s="386"/>
      <c r="G83" s="385"/>
      <c r="H83" s="870" t="s">
        <v>129</v>
      </c>
      <c r="I83" s="863" t="s">
        <v>501</v>
      </c>
      <c r="J83" s="852" t="s">
        <v>502</v>
      </c>
      <c r="K83" s="852"/>
      <c r="L83" s="852"/>
      <c r="M83" s="863" t="s">
        <v>501</v>
      </c>
      <c r="N83" s="852" t="s">
        <v>500</v>
      </c>
      <c r="O83" s="852"/>
      <c r="P83" s="852"/>
      <c r="Q83" s="673"/>
      <c r="R83" s="673"/>
      <c r="S83" s="673"/>
      <c r="T83" s="673"/>
      <c r="U83" s="673"/>
      <c r="V83" s="673"/>
      <c r="W83" s="673"/>
      <c r="X83" s="673"/>
      <c r="Y83" s="673"/>
      <c r="Z83" s="673"/>
      <c r="AA83" s="673"/>
      <c r="AB83" s="673"/>
      <c r="AC83" s="673"/>
      <c r="AD83" s="673"/>
      <c r="AE83" s="673"/>
      <c r="AF83" s="674"/>
    </row>
    <row r="84" spans="1:32" ht="18.75" customHeight="1" x14ac:dyDescent="0.15">
      <c r="A84" s="433"/>
      <c r="B84" s="431"/>
      <c r="C84" s="432"/>
      <c r="D84" s="369"/>
      <c r="E84" s="431"/>
      <c r="F84" s="386"/>
      <c r="G84" s="385"/>
      <c r="H84" s="871"/>
      <c r="I84" s="872"/>
      <c r="J84" s="853"/>
      <c r="K84" s="853"/>
      <c r="L84" s="853"/>
      <c r="M84" s="872"/>
      <c r="N84" s="853"/>
      <c r="O84" s="853"/>
      <c r="P84" s="853"/>
      <c r="Q84" s="662"/>
      <c r="R84" s="662"/>
      <c r="S84" s="662"/>
      <c r="T84" s="662"/>
      <c r="U84" s="662"/>
      <c r="V84" s="662"/>
      <c r="W84" s="662"/>
      <c r="X84" s="662"/>
      <c r="Y84" s="662"/>
      <c r="Z84" s="662"/>
      <c r="AA84" s="662"/>
      <c r="AB84" s="662"/>
      <c r="AC84" s="662"/>
      <c r="AD84" s="662"/>
      <c r="AE84" s="662"/>
      <c r="AF84" s="663"/>
    </row>
    <row r="85" spans="1:32" ht="18.75" customHeight="1" x14ac:dyDescent="0.15">
      <c r="A85" s="430"/>
      <c r="B85" s="429"/>
      <c r="C85" s="428"/>
      <c r="D85" s="425"/>
      <c r="E85" s="427"/>
      <c r="F85" s="425"/>
      <c r="G85" s="426"/>
      <c r="H85" s="700" t="s">
        <v>125</v>
      </c>
      <c r="I85" s="684" t="s">
        <v>501</v>
      </c>
      <c r="J85" s="685" t="s">
        <v>515</v>
      </c>
      <c r="K85" s="685"/>
      <c r="L85" s="686"/>
      <c r="M85" s="687" t="s">
        <v>501</v>
      </c>
      <c r="N85" s="685" t="s">
        <v>514</v>
      </c>
      <c r="O85" s="685"/>
      <c r="P85" s="686"/>
      <c r="Q85" s="687" t="s">
        <v>501</v>
      </c>
      <c r="R85" s="688" t="s">
        <v>513</v>
      </c>
      <c r="S85" s="688"/>
      <c r="T85" s="688"/>
      <c r="U85" s="688"/>
      <c r="V85" s="685"/>
      <c r="W85" s="685"/>
      <c r="X85" s="685"/>
      <c r="Y85" s="685"/>
      <c r="Z85" s="685"/>
      <c r="AA85" s="685"/>
      <c r="AB85" s="685"/>
      <c r="AC85" s="685"/>
      <c r="AD85" s="685"/>
      <c r="AE85" s="685"/>
      <c r="AF85" s="701"/>
    </row>
    <row r="86" spans="1:32" ht="19.5" customHeight="1" x14ac:dyDescent="0.15">
      <c r="A86" s="390"/>
      <c r="B86" s="424"/>
      <c r="C86" s="423"/>
      <c r="D86" s="369"/>
      <c r="E86" s="421"/>
      <c r="F86" s="420"/>
      <c r="G86" s="374"/>
      <c r="H86" s="641" t="s">
        <v>870</v>
      </c>
      <c r="I86" s="654" t="s">
        <v>501</v>
      </c>
      <c r="J86" s="655" t="s">
        <v>506</v>
      </c>
      <c r="K86" s="656"/>
      <c r="L86" s="657"/>
      <c r="M86" s="658" t="s">
        <v>501</v>
      </c>
      <c r="N86" s="655" t="s">
        <v>505</v>
      </c>
      <c r="O86" s="658"/>
      <c r="P86" s="655"/>
      <c r="Q86" s="659"/>
      <c r="R86" s="659"/>
      <c r="S86" s="659"/>
      <c r="T86" s="659"/>
      <c r="U86" s="659"/>
      <c r="V86" s="659"/>
      <c r="W86" s="659"/>
      <c r="X86" s="659"/>
      <c r="Y86" s="659"/>
      <c r="Z86" s="659"/>
      <c r="AA86" s="659"/>
      <c r="AB86" s="659"/>
      <c r="AC86" s="659"/>
      <c r="AD86" s="659"/>
      <c r="AE86" s="659"/>
      <c r="AF86" s="692"/>
    </row>
    <row r="87" spans="1:32" ht="19.5" customHeight="1" x14ac:dyDescent="0.15">
      <c r="A87" s="390"/>
      <c r="B87" s="389"/>
      <c r="C87" s="422"/>
      <c r="D87" s="369"/>
      <c r="E87" s="421"/>
      <c r="F87" s="420"/>
      <c r="G87" s="419"/>
      <c r="H87" s="641" t="s">
        <v>510</v>
      </c>
      <c r="I87" s="654" t="s">
        <v>501</v>
      </c>
      <c r="J87" s="655" t="s">
        <v>506</v>
      </c>
      <c r="K87" s="656"/>
      <c r="L87" s="657"/>
      <c r="M87" s="658" t="s">
        <v>501</v>
      </c>
      <c r="N87" s="655" t="s">
        <v>505</v>
      </c>
      <c r="O87" s="658"/>
      <c r="P87" s="655"/>
      <c r="Q87" s="659"/>
      <c r="R87" s="659"/>
      <c r="S87" s="659"/>
      <c r="T87" s="659"/>
      <c r="U87" s="659"/>
      <c r="V87" s="659"/>
      <c r="W87" s="659"/>
      <c r="X87" s="659"/>
      <c r="Y87" s="659"/>
      <c r="Z87" s="659"/>
      <c r="AA87" s="659"/>
      <c r="AB87" s="659"/>
      <c r="AC87" s="659"/>
      <c r="AD87" s="659"/>
      <c r="AE87" s="659"/>
      <c r="AF87" s="692"/>
    </row>
    <row r="88" spans="1:32" ht="18.75" customHeight="1" x14ac:dyDescent="0.15">
      <c r="A88" s="390"/>
      <c r="B88" s="389"/>
      <c r="C88" s="388"/>
      <c r="D88" s="386"/>
      <c r="E88" s="387"/>
      <c r="F88" s="386"/>
      <c r="G88" s="385"/>
      <c r="H88" s="641" t="s">
        <v>507</v>
      </c>
      <c r="I88" s="654" t="s">
        <v>501</v>
      </c>
      <c r="J88" s="655" t="s">
        <v>506</v>
      </c>
      <c r="K88" s="656"/>
      <c r="L88" s="657"/>
      <c r="M88" s="658" t="s">
        <v>501</v>
      </c>
      <c r="N88" s="655" t="s">
        <v>505</v>
      </c>
      <c r="O88" s="658"/>
      <c r="P88" s="655"/>
      <c r="Q88" s="659"/>
      <c r="R88" s="659"/>
      <c r="S88" s="659"/>
      <c r="T88" s="659"/>
      <c r="U88" s="659"/>
      <c r="V88" s="659"/>
      <c r="W88" s="659"/>
      <c r="X88" s="659"/>
      <c r="Y88" s="659"/>
      <c r="Z88" s="659"/>
      <c r="AA88" s="659"/>
      <c r="AB88" s="659"/>
      <c r="AC88" s="659"/>
      <c r="AD88" s="659"/>
      <c r="AE88" s="659"/>
      <c r="AF88" s="692"/>
    </row>
    <row r="89" spans="1:32" ht="18.75" customHeight="1" x14ac:dyDescent="0.15">
      <c r="A89" s="395" t="s">
        <v>501</v>
      </c>
      <c r="B89" s="389">
        <v>75</v>
      </c>
      <c r="C89" s="388" t="s">
        <v>512</v>
      </c>
      <c r="D89" s="395" t="s">
        <v>501</v>
      </c>
      <c r="E89" s="387" t="s">
        <v>511</v>
      </c>
      <c r="F89" s="386"/>
      <c r="G89" s="385"/>
      <c r="H89" s="697" t="s">
        <v>100</v>
      </c>
      <c r="I89" s="654" t="s">
        <v>501</v>
      </c>
      <c r="J89" s="655" t="s">
        <v>515</v>
      </c>
      <c r="K89" s="656"/>
      <c r="L89" s="658" t="s">
        <v>501</v>
      </c>
      <c r="M89" s="655" t="s">
        <v>516</v>
      </c>
      <c r="N89" s="666"/>
      <c r="O89" s="655"/>
      <c r="P89" s="655"/>
      <c r="Q89" s="655"/>
      <c r="R89" s="655"/>
      <c r="S89" s="655"/>
      <c r="T89" s="655"/>
      <c r="U89" s="655"/>
      <c r="V89" s="655"/>
      <c r="W89" s="655"/>
      <c r="X89" s="655"/>
      <c r="Y89" s="655"/>
      <c r="Z89" s="655"/>
      <c r="AA89" s="655"/>
      <c r="AB89" s="655"/>
      <c r="AC89" s="655"/>
      <c r="AD89" s="655"/>
      <c r="AE89" s="655"/>
      <c r="AF89" s="696"/>
    </row>
    <row r="90" spans="1:32" ht="18.75" customHeight="1" x14ac:dyDescent="0.15">
      <c r="A90" s="390"/>
      <c r="B90" s="389"/>
      <c r="C90" s="388" t="s">
        <v>521</v>
      </c>
      <c r="D90" s="395" t="s">
        <v>501</v>
      </c>
      <c r="E90" s="387" t="s">
        <v>520</v>
      </c>
      <c r="F90" s="386"/>
      <c r="G90" s="385"/>
      <c r="H90" s="870" t="s">
        <v>122</v>
      </c>
      <c r="I90" s="863" t="s">
        <v>501</v>
      </c>
      <c r="J90" s="852" t="s">
        <v>502</v>
      </c>
      <c r="K90" s="852"/>
      <c r="L90" s="852"/>
      <c r="M90" s="863" t="s">
        <v>501</v>
      </c>
      <c r="N90" s="852" t="s">
        <v>500</v>
      </c>
      <c r="O90" s="852"/>
      <c r="P90" s="852"/>
      <c r="Q90" s="673"/>
      <c r="R90" s="673"/>
      <c r="S90" s="673"/>
      <c r="T90" s="673"/>
      <c r="U90" s="673"/>
      <c r="V90" s="673"/>
      <c r="W90" s="673"/>
      <c r="X90" s="673"/>
      <c r="Y90" s="673"/>
      <c r="Z90" s="673"/>
      <c r="AA90" s="673"/>
      <c r="AB90" s="673"/>
      <c r="AC90" s="673"/>
      <c r="AD90" s="673"/>
      <c r="AE90" s="673"/>
      <c r="AF90" s="674"/>
    </row>
    <row r="91" spans="1:32" ht="18.75" customHeight="1" x14ac:dyDescent="0.15">
      <c r="A91" s="390"/>
      <c r="B91" s="389"/>
      <c r="C91" s="388"/>
      <c r="D91" s="386"/>
      <c r="E91" s="387" t="s">
        <v>519</v>
      </c>
      <c r="F91" s="386"/>
      <c r="G91" s="385"/>
      <c r="H91" s="874"/>
      <c r="I91" s="872"/>
      <c r="J91" s="853"/>
      <c r="K91" s="853"/>
      <c r="L91" s="853"/>
      <c r="M91" s="872"/>
      <c r="N91" s="853"/>
      <c r="O91" s="853"/>
      <c r="P91" s="853"/>
      <c r="Q91" s="662"/>
      <c r="R91" s="662"/>
      <c r="S91" s="662"/>
      <c r="T91" s="662"/>
      <c r="U91" s="662"/>
      <c r="V91" s="662"/>
      <c r="W91" s="662"/>
      <c r="X91" s="662"/>
      <c r="Y91" s="662"/>
      <c r="Z91" s="662"/>
      <c r="AA91" s="662"/>
      <c r="AB91" s="662"/>
      <c r="AC91" s="662"/>
      <c r="AD91" s="662"/>
      <c r="AE91" s="662"/>
      <c r="AF91" s="663"/>
    </row>
    <row r="92" spans="1:32" ht="18.75" customHeight="1" x14ac:dyDescent="0.15">
      <c r="A92" s="390"/>
      <c r="B92" s="389"/>
      <c r="C92" s="388"/>
      <c r="D92" s="386"/>
      <c r="E92" s="387"/>
      <c r="F92" s="386"/>
      <c r="G92" s="385"/>
      <c r="H92" s="697" t="s">
        <v>105</v>
      </c>
      <c r="I92" s="654" t="s">
        <v>501</v>
      </c>
      <c r="J92" s="655" t="s">
        <v>515</v>
      </c>
      <c r="K92" s="656"/>
      <c r="L92" s="658" t="s">
        <v>501</v>
      </c>
      <c r="M92" s="655" t="s">
        <v>516</v>
      </c>
      <c r="N92" s="666"/>
      <c r="O92" s="655"/>
      <c r="P92" s="655"/>
      <c r="Q92" s="655"/>
      <c r="R92" s="655"/>
      <c r="S92" s="655"/>
      <c r="T92" s="655"/>
      <c r="U92" s="655"/>
      <c r="V92" s="655"/>
      <c r="W92" s="655"/>
      <c r="X92" s="655"/>
      <c r="Y92" s="655"/>
      <c r="Z92" s="655"/>
      <c r="AA92" s="655"/>
      <c r="AB92" s="655"/>
      <c r="AC92" s="655"/>
      <c r="AD92" s="655"/>
      <c r="AE92" s="655"/>
      <c r="AF92" s="696"/>
    </row>
    <row r="93" spans="1:32" ht="18.75" customHeight="1" x14ac:dyDescent="0.15">
      <c r="A93" s="390"/>
      <c r="B93" s="389"/>
      <c r="C93" s="388"/>
      <c r="D93" s="386"/>
      <c r="E93" s="387"/>
      <c r="F93" s="386"/>
      <c r="G93" s="385"/>
      <c r="H93" s="645" t="s">
        <v>97</v>
      </c>
      <c r="I93" s="654" t="s">
        <v>501</v>
      </c>
      <c r="J93" s="655" t="s">
        <v>515</v>
      </c>
      <c r="K93" s="655"/>
      <c r="L93" s="658" t="s">
        <v>501</v>
      </c>
      <c r="M93" s="655" t="s">
        <v>518</v>
      </c>
      <c r="N93" s="655"/>
      <c r="O93" s="658" t="s">
        <v>501</v>
      </c>
      <c r="P93" s="655" t="s">
        <v>517</v>
      </c>
      <c r="Q93" s="666"/>
      <c r="R93" s="666"/>
      <c r="S93" s="666"/>
      <c r="T93" s="655"/>
      <c r="U93" s="655"/>
      <c r="V93" s="655"/>
      <c r="W93" s="655"/>
      <c r="X93" s="655"/>
      <c r="Y93" s="655"/>
      <c r="Z93" s="655"/>
      <c r="AA93" s="655"/>
      <c r="AB93" s="655"/>
      <c r="AC93" s="655"/>
      <c r="AD93" s="655"/>
      <c r="AE93" s="655"/>
      <c r="AF93" s="696"/>
    </row>
    <row r="94" spans="1:32" ht="18.75" customHeight="1" x14ac:dyDescent="0.15">
      <c r="A94" s="410"/>
      <c r="B94" s="409"/>
      <c r="C94" s="408"/>
      <c r="D94" s="379"/>
      <c r="E94" s="407"/>
      <c r="F94" s="379"/>
      <c r="G94" s="378"/>
      <c r="H94" s="698" t="s">
        <v>123</v>
      </c>
      <c r="I94" s="654" t="s">
        <v>501</v>
      </c>
      <c r="J94" s="655" t="s">
        <v>515</v>
      </c>
      <c r="K94" s="656"/>
      <c r="L94" s="658" t="s">
        <v>501</v>
      </c>
      <c r="M94" s="655" t="s">
        <v>516</v>
      </c>
      <c r="N94" s="666"/>
      <c r="O94" s="676"/>
      <c r="P94" s="676"/>
      <c r="Q94" s="676"/>
      <c r="R94" s="676"/>
      <c r="S94" s="676"/>
      <c r="T94" s="676"/>
      <c r="U94" s="676"/>
      <c r="V94" s="676"/>
      <c r="W94" s="676"/>
      <c r="X94" s="676"/>
      <c r="Y94" s="676"/>
      <c r="Z94" s="676"/>
      <c r="AA94" s="676"/>
      <c r="AB94" s="676"/>
      <c r="AC94" s="676"/>
      <c r="AD94" s="676"/>
      <c r="AE94" s="676"/>
      <c r="AF94" s="699"/>
    </row>
    <row r="95" spans="1:32" ht="18.75" customHeight="1" x14ac:dyDescent="0.15">
      <c r="A95" s="405"/>
      <c r="B95" s="404"/>
      <c r="C95" s="369"/>
      <c r="D95" s="403"/>
      <c r="E95" s="369"/>
      <c r="F95" s="402"/>
      <c r="G95" s="401"/>
      <c r="H95" s="700" t="s">
        <v>125</v>
      </c>
      <c r="I95" s="684" t="s">
        <v>501</v>
      </c>
      <c r="J95" s="685" t="s">
        <v>515</v>
      </c>
      <c r="K95" s="685"/>
      <c r="L95" s="686"/>
      <c r="M95" s="687" t="s">
        <v>501</v>
      </c>
      <c r="N95" s="685" t="s">
        <v>514</v>
      </c>
      <c r="O95" s="685"/>
      <c r="P95" s="686"/>
      <c r="Q95" s="687" t="s">
        <v>501</v>
      </c>
      <c r="R95" s="688" t="s">
        <v>513</v>
      </c>
      <c r="S95" s="688"/>
      <c r="T95" s="688"/>
      <c r="U95" s="688"/>
      <c r="V95" s="685"/>
      <c r="W95" s="685"/>
      <c r="X95" s="685"/>
      <c r="Y95" s="685"/>
      <c r="Z95" s="685"/>
      <c r="AA95" s="685"/>
      <c r="AB95" s="685"/>
      <c r="AC95" s="685"/>
      <c r="AD95" s="685"/>
      <c r="AE95" s="685"/>
      <c r="AF95" s="701"/>
    </row>
    <row r="96" spans="1:32" ht="18.75" customHeight="1" x14ac:dyDescent="0.15">
      <c r="A96" s="395" t="s">
        <v>501</v>
      </c>
      <c r="B96" s="389">
        <v>69</v>
      </c>
      <c r="C96" s="388" t="s">
        <v>512</v>
      </c>
      <c r="D96" s="395" t="s">
        <v>501</v>
      </c>
      <c r="E96" s="387" t="s">
        <v>511</v>
      </c>
      <c r="F96" s="386"/>
      <c r="G96" s="385"/>
      <c r="H96" s="641" t="s">
        <v>870</v>
      </c>
      <c r="I96" s="654" t="s">
        <v>501</v>
      </c>
      <c r="J96" s="655" t="s">
        <v>506</v>
      </c>
      <c r="K96" s="656"/>
      <c r="L96" s="657"/>
      <c r="M96" s="658" t="s">
        <v>501</v>
      </c>
      <c r="N96" s="655" t="s">
        <v>505</v>
      </c>
      <c r="O96" s="658"/>
      <c r="P96" s="655"/>
      <c r="Q96" s="659"/>
      <c r="R96" s="659"/>
      <c r="S96" s="659"/>
      <c r="T96" s="659"/>
      <c r="U96" s="659"/>
      <c r="V96" s="659"/>
      <c r="W96" s="659"/>
      <c r="X96" s="659"/>
      <c r="Y96" s="659"/>
      <c r="Z96" s="659"/>
      <c r="AA96" s="659"/>
      <c r="AB96" s="659"/>
      <c r="AC96" s="659"/>
      <c r="AD96" s="659"/>
      <c r="AE96" s="659"/>
      <c r="AF96" s="692"/>
    </row>
    <row r="97" spans="1:32" ht="18.75" customHeight="1" x14ac:dyDescent="0.15">
      <c r="A97" s="390"/>
      <c r="B97" s="389"/>
      <c r="C97" s="388" t="s">
        <v>509</v>
      </c>
      <c r="D97" s="395" t="s">
        <v>501</v>
      </c>
      <c r="E97" s="387" t="s">
        <v>508</v>
      </c>
      <c r="F97" s="386"/>
      <c r="G97" s="385"/>
      <c r="H97" s="641" t="s">
        <v>510</v>
      </c>
      <c r="I97" s="654" t="s">
        <v>501</v>
      </c>
      <c r="J97" s="655" t="s">
        <v>506</v>
      </c>
      <c r="K97" s="656"/>
      <c r="L97" s="657"/>
      <c r="M97" s="658" t="s">
        <v>501</v>
      </c>
      <c r="N97" s="655" t="s">
        <v>505</v>
      </c>
      <c r="O97" s="658"/>
      <c r="P97" s="655"/>
      <c r="Q97" s="659"/>
      <c r="R97" s="659"/>
      <c r="S97" s="659"/>
      <c r="T97" s="659"/>
      <c r="U97" s="659"/>
      <c r="V97" s="659"/>
      <c r="W97" s="659"/>
      <c r="X97" s="659"/>
      <c r="Y97" s="659"/>
      <c r="Z97" s="659"/>
      <c r="AA97" s="659"/>
      <c r="AB97" s="659"/>
      <c r="AC97" s="659"/>
      <c r="AD97" s="659"/>
      <c r="AE97" s="659"/>
      <c r="AF97" s="692"/>
    </row>
    <row r="98" spans="1:32" ht="18.75" customHeight="1" x14ac:dyDescent="0.15">
      <c r="A98" s="390"/>
      <c r="B98" s="389"/>
      <c r="C98" s="388" t="s">
        <v>504</v>
      </c>
      <c r="D98" s="395"/>
      <c r="E98" s="387" t="s">
        <v>503</v>
      </c>
      <c r="F98" s="386"/>
      <c r="G98" s="385"/>
      <c r="H98" s="641" t="s">
        <v>507</v>
      </c>
      <c r="I98" s="654" t="s">
        <v>501</v>
      </c>
      <c r="J98" s="655" t="s">
        <v>506</v>
      </c>
      <c r="K98" s="656"/>
      <c r="L98" s="657"/>
      <c r="M98" s="658" t="s">
        <v>501</v>
      </c>
      <c r="N98" s="655" t="s">
        <v>505</v>
      </c>
      <c r="O98" s="658"/>
      <c r="P98" s="655"/>
      <c r="Q98" s="659"/>
      <c r="R98" s="659"/>
      <c r="S98" s="659"/>
      <c r="T98" s="659"/>
      <c r="U98" s="659"/>
      <c r="V98" s="659"/>
      <c r="W98" s="659"/>
      <c r="X98" s="659"/>
      <c r="Y98" s="659"/>
      <c r="Z98" s="659"/>
      <c r="AA98" s="659"/>
      <c r="AB98" s="659"/>
      <c r="AC98" s="659"/>
      <c r="AD98" s="659"/>
      <c r="AE98" s="659"/>
      <c r="AF98" s="692"/>
    </row>
    <row r="99" spans="1:32" ht="18.75" customHeight="1" x14ac:dyDescent="0.15">
      <c r="A99" s="390"/>
      <c r="B99" s="389"/>
      <c r="D99" s="386"/>
      <c r="F99" s="386"/>
      <c r="G99" s="385"/>
      <c r="H99" s="861" t="s">
        <v>122</v>
      </c>
      <c r="I99" s="863" t="s">
        <v>501</v>
      </c>
      <c r="J99" s="852" t="s">
        <v>502</v>
      </c>
      <c r="K99" s="852"/>
      <c r="L99" s="852"/>
      <c r="M99" s="863" t="s">
        <v>501</v>
      </c>
      <c r="N99" s="852" t="s">
        <v>500</v>
      </c>
      <c r="O99" s="852"/>
      <c r="P99" s="852"/>
      <c r="Q99" s="673"/>
      <c r="R99" s="673"/>
      <c r="S99" s="673"/>
      <c r="T99" s="673"/>
      <c r="U99" s="673"/>
      <c r="V99" s="673"/>
      <c r="W99" s="673"/>
      <c r="X99" s="673"/>
      <c r="Y99" s="673"/>
      <c r="Z99" s="673"/>
      <c r="AA99" s="673"/>
      <c r="AB99" s="673"/>
      <c r="AC99" s="673"/>
      <c r="AD99" s="673"/>
      <c r="AE99" s="673"/>
      <c r="AF99" s="674"/>
    </row>
    <row r="100" spans="1:32" ht="18.75" customHeight="1" x14ac:dyDescent="0.15">
      <c r="A100" s="381"/>
      <c r="B100" s="377"/>
      <c r="C100" s="382"/>
      <c r="D100" s="381"/>
      <c r="E100" s="380"/>
      <c r="F100" s="379"/>
      <c r="G100" s="378"/>
      <c r="H100" s="862"/>
      <c r="I100" s="864"/>
      <c r="J100" s="865"/>
      <c r="K100" s="865"/>
      <c r="L100" s="865"/>
      <c r="M100" s="864"/>
      <c r="N100" s="865"/>
      <c r="O100" s="865"/>
      <c r="P100" s="865"/>
      <c r="Q100" s="702"/>
      <c r="R100" s="702"/>
      <c r="S100" s="702"/>
      <c r="T100" s="702"/>
      <c r="U100" s="702"/>
      <c r="V100" s="702"/>
      <c r="W100" s="702"/>
      <c r="X100" s="702"/>
      <c r="Y100" s="702"/>
      <c r="Z100" s="702"/>
      <c r="AA100" s="702"/>
      <c r="AB100" s="702"/>
      <c r="AC100" s="702"/>
      <c r="AD100" s="702"/>
      <c r="AE100" s="702"/>
      <c r="AF100" s="703"/>
    </row>
    <row r="101" spans="1:32" ht="8.25" customHeight="1" x14ac:dyDescent="0.15">
      <c r="A101" s="371"/>
      <c r="B101" s="371"/>
      <c r="C101" s="374"/>
      <c r="D101" s="374"/>
      <c r="E101" s="369"/>
      <c r="F101" s="369"/>
      <c r="G101" s="370"/>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row>
    <row r="102" spans="1:32" ht="20.25" customHeight="1" x14ac:dyDescent="0.15">
      <c r="A102" s="375"/>
      <c r="B102" s="375"/>
      <c r="C102" s="374" t="s">
        <v>131</v>
      </c>
      <c r="D102" s="374"/>
      <c r="E102" s="372"/>
      <c r="F102" s="372"/>
      <c r="G102" s="373"/>
      <c r="H102" s="372"/>
      <c r="I102" s="372"/>
      <c r="J102" s="372"/>
      <c r="K102" s="372"/>
      <c r="L102" s="372"/>
      <c r="M102" s="372"/>
      <c r="N102" s="372"/>
      <c r="O102" s="372"/>
      <c r="P102" s="372"/>
      <c r="Q102" s="372"/>
      <c r="R102" s="372"/>
      <c r="S102" s="372"/>
      <c r="T102" s="372"/>
      <c r="U102" s="372"/>
      <c r="V102" s="372"/>
      <c r="W102" s="369"/>
      <c r="X102" s="369"/>
      <c r="Y102" s="369"/>
      <c r="Z102" s="369"/>
      <c r="AA102" s="369"/>
      <c r="AB102" s="369"/>
      <c r="AC102" s="369"/>
      <c r="AD102" s="369"/>
      <c r="AE102" s="369"/>
      <c r="AF102" s="369"/>
    </row>
    <row r="103" spans="1:32" x14ac:dyDescent="0.15">
      <c r="A103" s="371"/>
      <c r="B103" s="371"/>
      <c r="C103" s="369"/>
      <c r="D103" s="369"/>
      <c r="E103" s="369"/>
      <c r="F103" s="369"/>
      <c r="G103" s="370"/>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row>
    <row r="104" spans="1:32" x14ac:dyDescent="0.15">
      <c r="A104" s="371"/>
      <c r="B104" s="371"/>
      <c r="C104" s="369"/>
      <c r="D104" s="369"/>
      <c r="E104" s="369"/>
      <c r="F104" s="369"/>
      <c r="G104" s="370"/>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row>
  </sheetData>
  <mergeCells count="61">
    <mergeCell ref="M70:M71"/>
    <mergeCell ref="N70:P71"/>
    <mergeCell ref="H90:H91"/>
    <mergeCell ref="I90:I91"/>
    <mergeCell ref="J90:L91"/>
    <mergeCell ref="M90:M91"/>
    <mergeCell ref="N90:P91"/>
    <mergeCell ref="H40:H41"/>
    <mergeCell ref="I40:I41"/>
    <mergeCell ref="J40:L41"/>
    <mergeCell ref="M40:M41"/>
    <mergeCell ref="N40:P41"/>
    <mergeCell ref="AH3:AI4"/>
    <mergeCell ref="H83:H84"/>
    <mergeCell ref="I83:I84"/>
    <mergeCell ref="J83:L84"/>
    <mergeCell ref="M83:M84"/>
    <mergeCell ref="N83:P84"/>
    <mergeCell ref="A58:AF58"/>
    <mergeCell ref="S60:V60"/>
    <mergeCell ref="A63:C64"/>
    <mergeCell ref="H63:H64"/>
    <mergeCell ref="H70:H71"/>
    <mergeCell ref="I70:I71"/>
    <mergeCell ref="J70:L71"/>
    <mergeCell ref="A62:C62"/>
    <mergeCell ref="D62:E62"/>
    <mergeCell ref="F62:G62"/>
    <mergeCell ref="H99:H100"/>
    <mergeCell ref="I99:I100"/>
    <mergeCell ref="J99:L100"/>
    <mergeCell ref="M99:M100"/>
    <mergeCell ref="N99:P100"/>
    <mergeCell ref="H62:AF62"/>
    <mergeCell ref="H52:H53"/>
    <mergeCell ref="I52:I53"/>
    <mergeCell ref="J52:L53"/>
    <mergeCell ref="M52:M53"/>
    <mergeCell ref="N52:P53"/>
    <mergeCell ref="AC8:AF9"/>
    <mergeCell ref="M30:M31"/>
    <mergeCell ref="N30:P31"/>
    <mergeCell ref="H30:H31"/>
    <mergeCell ref="I30:I31"/>
    <mergeCell ref="J30:L31"/>
    <mergeCell ref="H15:H16"/>
    <mergeCell ref="I15:I16"/>
    <mergeCell ref="J15:L16"/>
    <mergeCell ref="A8:C9"/>
    <mergeCell ref="H8:H9"/>
    <mergeCell ref="Y8:AB9"/>
    <mergeCell ref="M15:M16"/>
    <mergeCell ref="N15:P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96:D98 AC10:AC11 Y10:Y11 Q27 M12:M13 O45:O47 D19:D20 D41:D42 A19 A41 U63:U64 I37:I46 O77 O54:O56 R72 O50:O51 Q48 M79:M88 D89:D90 A89 A80 U26 O24:O26 U34 U47 I12:I25 U56 L54:L56 M8:M10 R33:R34 R25:R26 R46:R47 Q35 L32:L34 AC27:AC29 AC35:AC37 Y35:Y37 M27:M31 M35 AC48:AC50 Y48:Y50 M63:M68 O32:O34 Y27:Y29 O28:O29 U72 O72 Q79 O80:O82 I63:I100 A96 Q63:Q65 L42:L47 M50:M53 I50:I55 R55:R56 I48 D80:D82 I27:I35 A54 Q8:Q10 A52 M48 O86:O88 L92:L94 A31:A33 D31:D32 D28:D29 D52:D54 D69:D71 A69:A71 M70:M71 M90:M91 I8:I10 L17:L26 L14 O19 R19 O22 O17 R17 U17 M15:M16 O12:O13 L39 M37:M38 O37:O38 O43 M40:M41 L69 O66:O68 O74 R74 L72:L78 L89 O93 Q85 M95:M100 O96:O98 Q95" xr:uid="{67788EEF-7B48-44ED-ACD1-A7BA28C8C4F0}">
      <formula1>"□,■"</formula1>
    </dataValidation>
  </dataValidations>
  <hyperlinks>
    <hyperlink ref="AH3" location="添付書類一覧!A1" display="添付書類一覧に戻る" xr:uid="{A196EF4D-A005-4986-921F-B86F9881BA11}"/>
  </hyperlinks>
  <pageMargins left="0.7" right="0.7" top="0.75" bottom="0.75" header="0.3" footer="0.3"/>
  <pageSetup paperSize="9" scale="49" fitToHeight="0" orientation="landscape" r:id="rId1"/>
  <rowBreaks count="2" manualBreakCount="2">
    <brk id="34" max="31" man="1"/>
    <brk id="5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4A2A-8346-4F35-8354-EAD7B0E77468}">
  <sheetPr>
    <tabColor theme="6" tint="0.79998168889431442"/>
    <pageSetUpPr fitToPage="1"/>
  </sheetPr>
  <dimension ref="A1:O123"/>
  <sheetViews>
    <sheetView view="pageBreakPreview" zoomScale="70" zoomScaleNormal="100" zoomScaleSheetLayoutView="70" workbookViewId="0">
      <selection activeCell="B19" sqref="B19:I19"/>
    </sheetView>
  </sheetViews>
  <sheetFormatPr defaultRowHeight="20.25" customHeight="1" x14ac:dyDescent="0.15"/>
  <cols>
    <col min="1" max="1" width="2.375" style="368" customWidth="1"/>
    <col min="2" max="2" width="25" style="366" bestFit="1" customWidth="1"/>
    <col min="3" max="3" width="41.75" style="366" customWidth="1"/>
    <col min="4" max="4" width="15.25" style="366" customWidth="1"/>
    <col min="5" max="5" width="44.25" style="366" customWidth="1"/>
    <col min="6" max="6" width="42" style="366" customWidth="1"/>
    <col min="7" max="7" width="22.5" style="366" customWidth="1"/>
    <col min="8" max="8" width="5.375" style="366" customWidth="1"/>
    <col min="9" max="9" width="14.25" style="366" customWidth="1"/>
    <col min="10" max="11" width="5.375" style="366" customWidth="1"/>
    <col min="12" max="13" width="9" style="366"/>
    <col min="14" max="14" width="20" style="110" customWidth="1"/>
    <col min="15" max="15" width="12.375" style="110" customWidth="1"/>
    <col min="16" max="16384" width="9" style="366"/>
  </cols>
  <sheetData>
    <row r="1" spans="1:15" s="367" customFormat="1" ht="20.25" customHeight="1" x14ac:dyDescent="0.15">
      <c r="A1" s="458"/>
      <c r="B1" s="479" t="s">
        <v>26</v>
      </c>
      <c r="C1" s="370"/>
      <c r="D1" s="370"/>
      <c r="E1" s="370"/>
      <c r="F1" s="370"/>
      <c r="G1" s="370"/>
      <c r="H1" s="370"/>
      <c r="I1" s="370"/>
      <c r="J1" s="370"/>
      <c r="K1" s="370"/>
      <c r="L1" s="370"/>
      <c r="N1" s="90"/>
      <c r="O1" s="90"/>
    </row>
    <row r="2" spans="1:15" ht="18.75" customHeight="1" thickBot="1" x14ac:dyDescent="0.2">
      <c r="A2" s="371"/>
      <c r="B2" s="420"/>
      <c r="C2" s="420"/>
      <c r="D2" s="369"/>
      <c r="E2" s="369"/>
      <c r="F2" s="369"/>
      <c r="G2" s="484"/>
      <c r="H2" s="484"/>
      <c r="I2" s="484"/>
      <c r="J2" s="484"/>
      <c r="K2" s="484"/>
      <c r="L2" s="369"/>
      <c r="N2" s="1"/>
      <c r="O2" s="279"/>
    </row>
    <row r="3" spans="1:15" ht="31.5" customHeight="1" thickTop="1" x14ac:dyDescent="0.15">
      <c r="A3" s="375"/>
      <c r="B3" s="876" t="s">
        <v>584</v>
      </c>
      <c r="C3" s="876"/>
      <c r="D3" s="876"/>
      <c r="E3" s="876"/>
      <c r="F3" s="876"/>
      <c r="G3" s="876"/>
      <c r="H3" s="372"/>
      <c r="I3" s="372"/>
      <c r="J3" s="372"/>
      <c r="K3" s="369"/>
      <c r="L3" s="369"/>
      <c r="N3" s="866" t="s">
        <v>468</v>
      </c>
      <c r="O3" s="867"/>
    </row>
    <row r="4" spans="1:15" ht="20.25" customHeight="1" thickBot="1" x14ac:dyDescent="0.2">
      <c r="A4" s="375"/>
      <c r="B4" s="374" t="s">
        <v>103</v>
      </c>
      <c r="C4" s="372"/>
      <c r="D4" s="372"/>
      <c r="E4" s="372"/>
      <c r="F4" s="372"/>
      <c r="G4" s="372"/>
      <c r="H4" s="372"/>
      <c r="I4" s="372"/>
      <c r="J4" s="372"/>
      <c r="K4" s="372"/>
      <c r="L4" s="369"/>
      <c r="N4" s="868"/>
      <c r="O4" s="869"/>
    </row>
    <row r="5" spans="1:15" ht="20.25" customHeight="1" thickTop="1" x14ac:dyDescent="0.15">
      <c r="A5" s="375"/>
      <c r="B5" s="374" t="s">
        <v>104</v>
      </c>
      <c r="C5" s="372"/>
      <c r="D5" s="372"/>
      <c r="E5" s="372"/>
      <c r="F5" s="372"/>
      <c r="G5" s="372"/>
      <c r="H5" s="372"/>
      <c r="I5" s="372"/>
      <c r="J5" s="372"/>
      <c r="K5" s="372"/>
      <c r="L5" s="369"/>
      <c r="N5" s="331"/>
      <c r="O5" s="279"/>
    </row>
    <row r="6" spans="1:15" ht="20.25" customHeight="1" x14ac:dyDescent="0.15">
      <c r="A6" s="373"/>
      <c r="B6" s="374" t="s">
        <v>90</v>
      </c>
      <c r="C6" s="373"/>
      <c r="D6" s="373"/>
      <c r="E6" s="373"/>
      <c r="F6" s="373"/>
      <c r="G6" s="373"/>
      <c r="H6" s="373"/>
      <c r="I6" s="373"/>
      <c r="J6" s="373"/>
      <c r="K6" s="373"/>
      <c r="L6" s="369"/>
      <c r="N6" s="94"/>
      <c r="O6" s="94"/>
    </row>
    <row r="7" spans="1:15" ht="20.25" customHeight="1" x14ac:dyDescent="0.15">
      <c r="A7" s="373"/>
      <c r="B7" s="374" t="s">
        <v>583</v>
      </c>
      <c r="C7" s="373"/>
      <c r="D7" s="373"/>
      <c r="E7" s="373"/>
      <c r="F7" s="373"/>
      <c r="G7" s="373"/>
      <c r="H7" s="373"/>
      <c r="I7" s="373"/>
      <c r="J7" s="373"/>
      <c r="K7" s="373"/>
      <c r="L7" s="369"/>
      <c r="N7" s="94"/>
      <c r="O7" s="94"/>
    </row>
    <row r="8" spans="1:15" ht="20.25" customHeight="1" x14ac:dyDescent="0.15">
      <c r="A8" s="373"/>
      <c r="B8" s="374" t="s">
        <v>582</v>
      </c>
      <c r="C8" s="373"/>
      <c r="D8" s="373"/>
      <c r="E8" s="373"/>
      <c r="F8" s="373"/>
      <c r="G8" s="373"/>
      <c r="H8" s="373"/>
      <c r="I8" s="373"/>
      <c r="J8" s="373"/>
      <c r="K8" s="373"/>
      <c r="L8" s="369"/>
      <c r="N8" s="93"/>
      <c r="O8" s="93"/>
    </row>
    <row r="9" spans="1:15" ht="20.25" customHeight="1" x14ac:dyDescent="0.15">
      <c r="A9" s="373"/>
      <c r="B9" s="374" t="s">
        <v>581</v>
      </c>
      <c r="C9" s="373"/>
      <c r="D9" s="373"/>
      <c r="E9" s="373"/>
      <c r="F9" s="373"/>
      <c r="G9" s="373"/>
      <c r="H9" s="373"/>
      <c r="I9" s="373"/>
      <c r="J9" s="373"/>
      <c r="K9" s="373"/>
      <c r="L9" s="369"/>
      <c r="N9" s="93"/>
      <c r="O9" s="93"/>
    </row>
    <row r="10" spans="1:15" ht="50.25" customHeight="1" x14ac:dyDescent="0.15">
      <c r="A10" s="373"/>
      <c r="B10" s="875" t="s">
        <v>580</v>
      </c>
      <c r="C10" s="875"/>
      <c r="D10" s="875"/>
      <c r="E10" s="875"/>
      <c r="F10" s="875"/>
      <c r="G10" s="875"/>
      <c r="H10" s="875"/>
      <c r="I10" s="875"/>
      <c r="J10" s="875"/>
      <c r="K10" s="875"/>
      <c r="L10" s="369"/>
      <c r="N10" s="93"/>
      <c r="O10" s="93"/>
    </row>
    <row r="11" spans="1:15" ht="21" customHeight="1" x14ac:dyDescent="0.15">
      <c r="A11" s="373"/>
      <c r="B11" s="875" t="s">
        <v>579</v>
      </c>
      <c r="C11" s="875"/>
      <c r="D11" s="875"/>
      <c r="E11" s="875"/>
      <c r="F11" s="875"/>
      <c r="G11" s="875"/>
      <c r="H11" s="369"/>
      <c r="I11" s="369"/>
      <c r="J11" s="369"/>
      <c r="K11" s="369"/>
      <c r="L11" s="369"/>
      <c r="N11" s="93"/>
      <c r="O11" s="93"/>
    </row>
    <row r="12" spans="1:15" ht="20.25" customHeight="1" x14ac:dyDescent="0.15">
      <c r="A12" s="373"/>
      <c r="B12" s="374" t="s">
        <v>578</v>
      </c>
      <c r="C12" s="373"/>
      <c r="D12" s="373"/>
      <c r="E12" s="373"/>
      <c r="F12" s="373"/>
      <c r="G12" s="373"/>
      <c r="H12" s="373"/>
      <c r="I12" s="373"/>
      <c r="J12" s="373"/>
      <c r="K12" s="373"/>
      <c r="L12" s="369"/>
      <c r="N12" s="93"/>
      <c r="O12" s="93"/>
    </row>
    <row r="13" spans="1:15" ht="20.25" customHeight="1" x14ac:dyDescent="0.15">
      <c r="A13" s="373"/>
      <c r="B13" s="374" t="s">
        <v>577</v>
      </c>
      <c r="C13" s="373"/>
      <c r="D13" s="373"/>
      <c r="E13" s="373"/>
      <c r="F13" s="373"/>
      <c r="G13" s="373"/>
      <c r="H13" s="373"/>
      <c r="I13" s="373"/>
      <c r="J13" s="373"/>
      <c r="K13" s="373"/>
      <c r="L13" s="369"/>
      <c r="N13" s="93"/>
      <c r="O13" s="93"/>
    </row>
    <row r="14" spans="1:15" ht="20.25" customHeight="1" x14ac:dyDescent="0.15">
      <c r="A14" s="373"/>
      <c r="B14" s="374" t="s">
        <v>576</v>
      </c>
      <c r="C14" s="373"/>
      <c r="D14" s="373"/>
      <c r="E14" s="373"/>
      <c r="F14" s="373"/>
      <c r="G14" s="373"/>
      <c r="H14" s="373"/>
      <c r="I14" s="373"/>
      <c r="J14" s="373"/>
      <c r="K14" s="373"/>
      <c r="L14" s="369"/>
      <c r="N14" s="93"/>
      <c r="O14" s="93"/>
    </row>
    <row r="15" spans="1:15" ht="20.25" customHeight="1" x14ac:dyDescent="0.15">
      <c r="A15" s="373"/>
      <c r="B15" s="374" t="s">
        <v>575</v>
      </c>
      <c r="C15" s="373"/>
      <c r="D15" s="373"/>
      <c r="E15" s="373"/>
      <c r="F15" s="373"/>
      <c r="G15" s="373"/>
      <c r="H15" s="373"/>
      <c r="I15" s="373"/>
      <c r="J15" s="373"/>
      <c r="K15" s="373"/>
      <c r="L15" s="369"/>
      <c r="N15" s="112"/>
    </row>
    <row r="16" spans="1:15" ht="20.25" customHeight="1" x14ac:dyDescent="0.15">
      <c r="A16" s="373"/>
      <c r="B16" s="374" t="s">
        <v>574</v>
      </c>
      <c r="C16" s="373"/>
      <c r="D16" s="373"/>
      <c r="E16" s="373"/>
      <c r="F16" s="373"/>
      <c r="G16" s="373"/>
      <c r="H16" s="373"/>
      <c r="I16" s="373"/>
      <c r="J16" s="373"/>
      <c r="K16" s="373"/>
      <c r="L16" s="369"/>
    </row>
    <row r="17" spans="1:15" ht="20.25" customHeight="1" x14ac:dyDescent="0.15">
      <c r="A17" s="373"/>
      <c r="B17" s="374" t="s">
        <v>573</v>
      </c>
      <c r="C17" s="373"/>
      <c r="D17" s="373"/>
      <c r="E17" s="373"/>
      <c r="F17" s="373"/>
      <c r="G17" s="373"/>
      <c r="H17" s="373"/>
      <c r="I17" s="373"/>
      <c r="J17" s="373"/>
      <c r="K17" s="373"/>
      <c r="L17" s="369"/>
    </row>
    <row r="18" spans="1:15" ht="20.25" customHeight="1" x14ac:dyDescent="0.15">
      <c r="A18" s="373"/>
      <c r="B18" s="374" t="s">
        <v>572</v>
      </c>
      <c r="C18" s="373"/>
      <c r="D18" s="373"/>
      <c r="E18" s="373"/>
      <c r="F18" s="373"/>
      <c r="G18" s="373"/>
      <c r="H18" s="373"/>
      <c r="I18" s="373"/>
      <c r="J18" s="373"/>
      <c r="K18" s="373"/>
      <c r="L18" s="369"/>
    </row>
    <row r="19" spans="1:15" ht="45" customHeight="1" x14ac:dyDescent="0.15">
      <c r="A19" s="373"/>
      <c r="B19" s="875" t="s">
        <v>571</v>
      </c>
      <c r="C19" s="875"/>
      <c r="D19" s="875"/>
      <c r="E19" s="875"/>
      <c r="F19" s="875"/>
      <c r="G19" s="875"/>
      <c r="H19" s="875"/>
      <c r="I19" s="875"/>
      <c r="J19" s="373"/>
      <c r="K19" s="373"/>
      <c r="L19" s="369"/>
    </row>
    <row r="20" spans="1:15" ht="20.25" customHeight="1" x14ac:dyDescent="0.15">
      <c r="A20" s="373"/>
      <c r="B20" s="374" t="s">
        <v>570</v>
      </c>
      <c r="C20" s="373"/>
      <c r="D20" s="373"/>
      <c r="E20" s="373"/>
      <c r="F20" s="374"/>
      <c r="G20" s="374"/>
      <c r="H20" s="373"/>
      <c r="I20" s="373"/>
      <c r="J20" s="373"/>
      <c r="K20" s="373"/>
      <c r="L20" s="369"/>
    </row>
    <row r="21" spans="1:15" s="482" customFormat="1" ht="19.5" customHeight="1" x14ac:dyDescent="0.15">
      <c r="A21" s="483"/>
      <c r="B21" s="374" t="s">
        <v>569</v>
      </c>
      <c r="C21" s="481"/>
      <c r="D21" s="481"/>
      <c r="E21" s="481"/>
      <c r="F21" s="481"/>
      <c r="G21" s="481"/>
      <c r="H21" s="481"/>
      <c r="I21" s="481"/>
      <c r="J21" s="481"/>
      <c r="K21" s="481"/>
      <c r="L21" s="481"/>
      <c r="N21" s="110"/>
      <c r="O21" s="110"/>
    </row>
    <row r="22" spans="1:15" s="482" customFormat="1" ht="19.5" customHeight="1" x14ac:dyDescent="0.15">
      <c r="A22" s="483"/>
      <c r="B22" s="374" t="s">
        <v>568</v>
      </c>
      <c r="C22" s="481"/>
      <c r="D22" s="481"/>
      <c r="E22" s="481"/>
      <c r="F22" s="481"/>
      <c r="G22" s="481"/>
      <c r="H22" s="481"/>
      <c r="I22" s="481"/>
      <c r="J22" s="481"/>
      <c r="K22" s="481"/>
      <c r="L22" s="481"/>
      <c r="N22" s="110"/>
      <c r="O22" s="110"/>
    </row>
    <row r="23" spans="1:15" s="482" customFormat="1" ht="19.5" customHeight="1" x14ac:dyDescent="0.15">
      <c r="A23" s="483"/>
      <c r="B23" s="374" t="s">
        <v>567</v>
      </c>
      <c r="C23" s="481"/>
      <c r="D23" s="481"/>
      <c r="E23" s="481"/>
      <c r="F23" s="481"/>
      <c r="G23" s="481"/>
      <c r="H23" s="481"/>
      <c r="I23" s="481"/>
      <c r="J23" s="481"/>
      <c r="K23" s="370"/>
      <c r="L23" s="481"/>
      <c r="N23" s="110"/>
      <c r="O23" s="110"/>
    </row>
    <row r="24" spans="1:15" s="482" customFormat="1" ht="19.5" customHeight="1" x14ac:dyDescent="0.15">
      <c r="A24" s="483"/>
      <c r="B24" s="374" t="s">
        <v>566</v>
      </c>
      <c r="C24" s="481"/>
      <c r="D24" s="481"/>
      <c r="E24" s="481"/>
      <c r="F24" s="481"/>
      <c r="G24" s="481"/>
      <c r="H24" s="481"/>
      <c r="I24" s="481"/>
      <c r="J24" s="481"/>
      <c r="K24" s="370"/>
      <c r="L24" s="481"/>
      <c r="N24" s="110"/>
      <c r="O24" s="110"/>
    </row>
    <row r="25" spans="1:15" s="482" customFormat="1" ht="19.5" customHeight="1" x14ac:dyDescent="0.15">
      <c r="A25" s="483"/>
      <c r="B25" s="374" t="s">
        <v>565</v>
      </c>
      <c r="C25" s="481"/>
      <c r="D25" s="481"/>
      <c r="E25" s="481"/>
      <c r="F25" s="481"/>
      <c r="G25" s="481"/>
      <c r="H25" s="481"/>
      <c r="I25" s="481"/>
      <c r="J25" s="481"/>
      <c r="K25" s="370"/>
      <c r="L25" s="481"/>
      <c r="N25" s="110"/>
      <c r="O25" s="110"/>
    </row>
    <row r="26" spans="1:15" s="482" customFormat="1" ht="19.5" customHeight="1" x14ac:dyDescent="0.15">
      <c r="A26" s="483"/>
      <c r="B26" s="374" t="s">
        <v>564</v>
      </c>
      <c r="C26" s="481"/>
      <c r="D26" s="481"/>
      <c r="E26" s="481"/>
      <c r="F26" s="481"/>
      <c r="G26" s="481"/>
      <c r="H26" s="481"/>
      <c r="I26" s="481"/>
      <c r="J26" s="481"/>
      <c r="K26" s="481"/>
      <c r="L26" s="481"/>
      <c r="N26" s="110"/>
      <c r="O26" s="110"/>
    </row>
    <row r="27" spans="1:15" s="482" customFormat="1" ht="19.5" customHeight="1" x14ac:dyDescent="0.15">
      <c r="A27" s="483"/>
      <c r="B27" s="374" t="s">
        <v>563</v>
      </c>
      <c r="C27" s="481"/>
      <c r="D27" s="481"/>
      <c r="E27" s="481"/>
      <c r="F27" s="481"/>
      <c r="G27" s="481"/>
      <c r="H27" s="481"/>
      <c r="I27" s="481"/>
      <c r="J27" s="481"/>
      <c r="K27" s="481"/>
      <c r="L27" s="481"/>
      <c r="N27" s="110"/>
      <c r="O27" s="110"/>
    </row>
    <row r="28" spans="1:15" s="482" customFormat="1" ht="20.25" customHeight="1" x14ac:dyDescent="0.15">
      <c r="A28" s="483"/>
      <c r="B28" s="374" t="s">
        <v>562</v>
      </c>
      <c r="C28" s="481"/>
      <c r="D28" s="481"/>
      <c r="E28" s="481"/>
      <c r="F28" s="481"/>
      <c r="G28" s="481"/>
      <c r="H28" s="481"/>
      <c r="I28" s="481"/>
      <c r="J28" s="481"/>
      <c r="K28" s="481"/>
      <c r="L28" s="481"/>
      <c r="N28" s="110"/>
      <c r="O28" s="110"/>
    </row>
    <row r="29" spans="1:15" ht="20.25" customHeight="1" x14ac:dyDescent="0.15">
      <c r="A29" s="369"/>
      <c r="B29" s="374" t="s">
        <v>561</v>
      </c>
      <c r="C29" s="373"/>
      <c r="D29" s="373"/>
      <c r="E29" s="373"/>
      <c r="F29" s="373"/>
      <c r="G29" s="373"/>
      <c r="H29" s="373"/>
      <c r="I29" s="373"/>
      <c r="J29" s="373"/>
      <c r="K29" s="373"/>
      <c r="L29" s="369"/>
    </row>
    <row r="30" spans="1:15" ht="19.5" customHeight="1" x14ac:dyDescent="0.15">
      <c r="A30" s="369"/>
      <c r="B30" s="374" t="s">
        <v>0</v>
      </c>
      <c r="C30" s="373"/>
      <c r="D30" s="373"/>
      <c r="E30" s="373"/>
      <c r="F30" s="373"/>
      <c r="G30" s="373"/>
      <c r="H30" s="373"/>
      <c r="I30" s="373"/>
      <c r="J30" s="373"/>
      <c r="K30" s="373"/>
      <c r="L30" s="369"/>
    </row>
    <row r="31" spans="1:15" s="480" customFormat="1" ht="20.25" customHeight="1" x14ac:dyDescent="0.15">
      <c r="A31" s="456"/>
      <c r="B31" s="875" t="s">
        <v>560</v>
      </c>
      <c r="C31" s="875"/>
      <c r="D31" s="875"/>
      <c r="E31" s="875"/>
      <c r="F31" s="875"/>
      <c r="G31" s="875"/>
      <c r="H31" s="456"/>
      <c r="I31" s="456"/>
      <c r="J31" s="456"/>
      <c r="K31" s="456"/>
      <c r="L31" s="456"/>
      <c r="N31" s="110"/>
      <c r="O31" s="110"/>
    </row>
    <row r="32" spans="1:15" s="480" customFormat="1" ht="20.25" customHeight="1" x14ac:dyDescent="0.15">
      <c r="A32" s="456"/>
      <c r="B32" s="374" t="s">
        <v>559</v>
      </c>
      <c r="C32" s="481"/>
      <c r="D32" s="481"/>
      <c r="E32" s="481"/>
      <c r="F32" s="456"/>
      <c r="G32" s="456"/>
      <c r="H32" s="456"/>
      <c r="I32" s="456"/>
      <c r="J32" s="456"/>
      <c r="K32" s="456"/>
      <c r="L32" s="456"/>
      <c r="N32" s="110"/>
      <c r="O32" s="110"/>
    </row>
    <row r="33" spans="1:15" s="480" customFormat="1" ht="20.25" customHeight="1" x14ac:dyDescent="0.15">
      <c r="A33" s="456"/>
      <c r="B33" s="374" t="s">
        <v>558</v>
      </c>
      <c r="C33" s="481"/>
      <c r="D33" s="481"/>
      <c r="E33" s="481"/>
      <c r="F33" s="456"/>
      <c r="G33" s="456"/>
      <c r="H33" s="456"/>
      <c r="I33" s="456"/>
      <c r="J33" s="456"/>
      <c r="K33" s="456"/>
      <c r="L33" s="456"/>
      <c r="N33" s="110"/>
      <c r="O33" s="110"/>
    </row>
    <row r="34" spans="1:15" s="480" customFormat="1" ht="20.25" customHeight="1" x14ac:dyDescent="0.15">
      <c r="A34" s="456"/>
      <c r="B34" s="374" t="s">
        <v>557</v>
      </c>
      <c r="C34" s="481"/>
      <c r="D34" s="481"/>
      <c r="E34" s="481"/>
      <c r="F34" s="456"/>
      <c r="G34" s="456"/>
      <c r="H34" s="456"/>
      <c r="I34" s="456"/>
      <c r="J34" s="456"/>
      <c r="K34" s="456"/>
      <c r="L34" s="456"/>
      <c r="N34" s="110"/>
      <c r="O34" s="110"/>
    </row>
    <row r="35" spans="1:15" s="480" customFormat="1" ht="20.25" customHeight="1" x14ac:dyDescent="0.15">
      <c r="A35" s="456"/>
      <c r="B35" s="374" t="s">
        <v>556</v>
      </c>
      <c r="C35" s="481"/>
      <c r="D35" s="481"/>
      <c r="E35" s="481"/>
      <c r="F35" s="456"/>
      <c r="G35" s="456"/>
      <c r="H35" s="456"/>
      <c r="I35" s="456"/>
      <c r="J35" s="456"/>
      <c r="K35" s="456"/>
      <c r="L35" s="456"/>
      <c r="N35" s="110"/>
      <c r="O35" s="110"/>
    </row>
    <row r="36" spans="1:15" s="480" customFormat="1" ht="20.25" customHeight="1" x14ac:dyDescent="0.15">
      <c r="A36" s="456"/>
      <c r="B36" s="875" t="s">
        <v>555</v>
      </c>
      <c r="C36" s="875"/>
      <c r="D36" s="875"/>
      <c r="E36" s="875"/>
      <c r="F36" s="875"/>
      <c r="G36" s="875"/>
      <c r="H36" s="456"/>
      <c r="I36" s="456"/>
      <c r="J36" s="456"/>
      <c r="K36" s="456"/>
      <c r="L36" s="456"/>
      <c r="N36" s="110"/>
      <c r="O36" s="110"/>
    </row>
    <row r="37" spans="1:15" ht="20.25" customHeight="1" x14ac:dyDescent="0.15">
      <c r="A37" s="371"/>
      <c r="B37" s="875" t="s">
        <v>554</v>
      </c>
      <c r="C37" s="875"/>
      <c r="D37" s="875"/>
      <c r="E37" s="875"/>
      <c r="F37" s="875"/>
      <c r="G37" s="875"/>
      <c r="H37" s="369"/>
      <c r="I37" s="369"/>
      <c r="J37" s="369"/>
      <c r="K37" s="369"/>
      <c r="L37" s="369"/>
    </row>
    <row r="38" spans="1:15" ht="20.25" customHeight="1" x14ac:dyDescent="0.15">
      <c r="A38" s="371"/>
      <c r="B38" s="875" t="s">
        <v>553</v>
      </c>
      <c r="C38" s="875"/>
      <c r="D38" s="875"/>
      <c r="E38" s="875"/>
      <c r="F38" s="875"/>
      <c r="G38" s="875"/>
      <c r="H38" s="369"/>
      <c r="I38" s="369"/>
      <c r="J38" s="369"/>
      <c r="K38" s="369"/>
      <c r="L38" s="369"/>
    </row>
    <row r="39" spans="1:15" s="480" customFormat="1" ht="20.25" customHeight="1" x14ac:dyDescent="0.15">
      <c r="A39" s="456"/>
      <c r="B39" s="875" t="s">
        <v>552</v>
      </c>
      <c r="C39" s="875"/>
      <c r="D39" s="875"/>
      <c r="E39" s="875"/>
      <c r="F39" s="875"/>
      <c r="G39" s="875"/>
      <c r="H39" s="875"/>
      <c r="I39" s="875"/>
      <c r="J39" s="875"/>
      <c r="K39" s="875"/>
      <c r="L39" s="456"/>
      <c r="N39" s="110"/>
      <c r="O39" s="110"/>
    </row>
    <row r="40" spans="1:15" s="367" customFormat="1" ht="20.25" customHeight="1" x14ac:dyDescent="0.15">
      <c r="A40" s="458"/>
      <c r="B40" s="374" t="s">
        <v>57</v>
      </c>
      <c r="C40" s="373"/>
      <c r="D40" s="373"/>
      <c r="E40" s="373"/>
      <c r="F40" s="370"/>
      <c r="G40" s="370"/>
      <c r="H40" s="370"/>
      <c r="I40" s="370"/>
      <c r="J40" s="370"/>
      <c r="K40" s="370"/>
      <c r="L40" s="370"/>
      <c r="N40" s="110"/>
      <c r="O40" s="110"/>
    </row>
    <row r="41" spans="1:15" ht="20.25" customHeight="1" x14ac:dyDescent="0.15">
      <c r="A41" s="375"/>
      <c r="B41" s="369"/>
      <c r="C41" s="369"/>
      <c r="D41" s="369"/>
      <c r="E41" s="369"/>
      <c r="F41" s="372"/>
      <c r="G41" s="372"/>
      <c r="H41" s="372"/>
      <c r="I41" s="372"/>
      <c r="J41" s="372"/>
      <c r="K41" s="372"/>
      <c r="L41" s="369"/>
    </row>
    <row r="42" spans="1:15" ht="20.25" customHeight="1" x14ac:dyDescent="0.15">
      <c r="A42" s="371"/>
      <c r="B42" s="479" t="s">
        <v>27</v>
      </c>
      <c r="C42" s="370"/>
      <c r="D42" s="370"/>
      <c r="E42" s="370"/>
      <c r="F42" s="369"/>
      <c r="G42" s="369"/>
      <c r="H42" s="369"/>
      <c r="I42" s="369"/>
      <c r="J42" s="369"/>
      <c r="K42" s="369"/>
      <c r="L42" s="369"/>
    </row>
    <row r="43" spans="1:15" ht="20.25" customHeight="1" x14ac:dyDescent="0.15">
      <c r="A43" s="371"/>
      <c r="B43" s="369"/>
      <c r="C43" s="369"/>
      <c r="D43" s="369"/>
      <c r="E43" s="369"/>
      <c r="F43" s="369"/>
      <c r="G43" s="369"/>
      <c r="H43" s="369"/>
      <c r="I43" s="369"/>
      <c r="J43" s="369"/>
      <c r="K43" s="369"/>
      <c r="L43" s="369"/>
    </row>
    <row r="44" spans="1:15" ht="20.25" customHeight="1" x14ac:dyDescent="0.15">
      <c r="A44" s="371"/>
      <c r="B44" s="374" t="s">
        <v>86</v>
      </c>
      <c r="C44" s="372"/>
      <c r="D44" s="372"/>
      <c r="E44" s="372"/>
      <c r="F44" s="369"/>
      <c r="G44" s="369"/>
      <c r="H44" s="369"/>
      <c r="I44" s="369"/>
      <c r="J44" s="369"/>
      <c r="K44" s="369"/>
      <c r="L44" s="369"/>
    </row>
    <row r="45" spans="1:15" ht="20.25" customHeight="1" x14ac:dyDescent="0.15">
      <c r="A45" s="371"/>
      <c r="B45" s="369"/>
      <c r="C45" s="369"/>
      <c r="D45" s="369"/>
      <c r="E45" s="369"/>
      <c r="F45" s="369"/>
      <c r="G45" s="369"/>
      <c r="H45" s="369"/>
      <c r="I45" s="369"/>
      <c r="J45" s="369"/>
      <c r="K45" s="369"/>
      <c r="L45" s="369"/>
    </row>
    <row r="75" spans="14:15" ht="20.25" customHeight="1" x14ac:dyDescent="0.15">
      <c r="N75" s="173"/>
      <c r="O75" s="173"/>
    </row>
    <row r="122" spans="3:7" ht="20.25" customHeight="1" x14ac:dyDescent="0.15">
      <c r="C122" s="478"/>
      <c r="D122" s="478"/>
      <c r="E122" s="478"/>
      <c r="F122" s="478"/>
      <c r="G122" s="478"/>
    </row>
    <row r="123" spans="3:7" ht="20.25" customHeight="1" x14ac:dyDescent="0.15">
      <c r="C123" s="477"/>
    </row>
  </sheetData>
  <mergeCells count="10">
    <mergeCell ref="N3:O4"/>
    <mergeCell ref="B37:G37"/>
    <mergeCell ref="B38:G38"/>
    <mergeCell ref="B39:K39"/>
    <mergeCell ref="B3:G3"/>
    <mergeCell ref="B10:K10"/>
    <mergeCell ref="B11:G11"/>
    <mergeCell ref="B19:I19"/>
    <mergeCell ref="B31:G31"/>
    <mergeCell ref="B36:G36"/>
  </mergeCells>
  <phoneticPr fontId="2"/>
  <hyperlinks>
    <hyperlink ref="N3" location="添付書類一覧!A1" display="添付書類一覧に戻る" xr:uid="{4CA80E47-D84F-43D1-A43E-9C597A168E10}"/>
  </hyperlinks>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260D-DEB6-4F61-ABFF-086690C073C4}">
  <sheetPr>
    <pageSetUpPr fitToPage="1"/>
  </sheetPr>
  <dimension ref="A1:AI57"/>
  <sheetViews>
    <sheetView showGridLines="0" view="pageBreakPreview" zoomScaleNormal="100" workbookViewId="0">
      <selection activeCell="AH3" sqref="AH3:AI4"/>
    </sheetView>
  </sheetViews>
  <sheetFormatPr defaultColWidth="4" defaultRowHeight="17.25" x14ac:dyDescent="0.15"/>
  <cols>
    <col min="1" max="12" width="3.25" style="333" customWidth="1"/>
    <col min="13" max="13" width="13" style="333" customWidth="1"/>
    <col min="14" max="14" width="4.125" style="333" bestFit="1" customWidth="1"/>
    <col min="15" max="34" width="3.25" style="333" customWidth="1"/>
    <col min="35" max="35" width="29.625" style="333" customWidth="1"/>
    <col min="36" max="36" width="3.25" style="333" customWidth="1"/>
    <col min="37" max="16384" width="4" style="333"/>
  </cols>
  <sheetData>
    <row r="1" spans="1:35" ht="17.25" customHeight="1" x14ac:dyDescent="0.15"/>
    <row r="2" spans="1:35" ht="17.25" customHeight="1" thickBot="1" x14ac:dyDescent="0.2">
      <c r="B2" s="333" t="s">
        <v>471</v>
      </c>
      <c r="AH2" s="1"/>
      <c r="AI2" s="279"/>
    </row>
    <row r="3" spans="1:35" ht="17.25" customHeight="1" thickTop="1" x14ac:dyDescent="0.15">
      <c r="AH3" s="866" t="s">
        <v>468</v>
      </c>
      <c r="AI3" s="867"/>
    </row>
    <row r="4" spans="1:35" ht="17.25" customHeight="1" thickBot="1" x14ac:dyDescent="0.2">
      <c r="X4" s="334" t="s">
        <v>472</v>
      </c>
      <c r="Y4" s="334"/>
      <c r="Z4" s="334"/>
      <c r="AA4" s="334"/>
      <c r="AB4" s="334"/>
      <c r="AC4" s="334"/>
      <c r="AH4" s="868"/>
      <c r="AI4" s="869"/>
    </row>
    <row r="5" spans="1:35" ht="17.25" customHeight="1" thickTop="1" x14ac:dyDescent="0.15">
      <c r="B5" s="334" t="s">
        <v>473</v>
      </c>
      <c r="C5" s="334"/>
      <c r="D5" s="334"/>
      <c r="E5" s="334"/>
      <c r="F5" s="334"/>
      <c r="G5" s="334"/>
      <c r="H5" s="334"/>
      <c r="I5" s="334"/>
      <c r="J5" s="334"/>
      <c r="AH5" s="335"/>
      <c r="AI5" s="279"/>
    </row>
    <row r="6" spans="1:35" ht="17.25" customHeight="1" x14ac:dyDescent="0.15"/>
    <row r="7" spans="1:35" ht="17.25" customHeight="1" x14ac:dyDescent="0.15">
      <c r="U7" s="333" t="s">
        <v>474</v>
      </c>
    </row>
    <row r="9" spans="1:35" ht="20.25" customHeight="1" x14ac:dyDescent="0.15">
      <c r="B9" s="877" t="s">
        <v>475</v>
      </c>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row>
    <row r="10" spans="1:35" ht="20.25" customHeight="1" x14ac:dyDescent="0.15">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row>
    <row r="11" spans="1:35" x14ac:dyDescent="0.1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35" x14ac:dyDescent="0.15">
      <c r="A12" s="333" t="s">
        <v>476</v>
      </c>
    </row>
    <row r="14" spans="1:35" ht="36" customHeight="1" x14ac:dyDescent="0.15">
      <c r="R14" s="878" t="s">
        <v>477</v>
      </c>
      <c r="S14" s="879"/>
      <c r="T14" s="879"/>
      <c r="U14" s="879"/>
      <c r="V14" s="880"/>
      <c r="W14" s="337"/>
      <c r="X14" s="338"/>
      <c r="Y14" s="338"/>
      <c r="Z14" s="338"/>
      <c r="AA14" s="338"/>
      <c r="AB14" s="338"/>
      <c r="AC14" s="338"/>
      <c r="AD14" s="338"/>
      <c r="AE14" s="338"/>
      <c r="AF14" s="339"/>
    </row>
    <row r="15" spans="1:35" ht="13.5" customHeight="1" x14ac:dyDescent="0.15"/>
    <row r="16" spans="1:35" s="340" customFormat="1" ht="34.5" customHeight="1" x14ac:dyDescent="0.15">
      <c r="B16" s="878" t="s">
        <v>478</v>
      </c>
      <c r="C16" s="879"/>
      <c r="D16" s="879"/>
      <c r="E16" s="879"/>
      <c r="F16" s="879"/>
      <c r="G16" s="879"/>
      <c r="H16" s="879"/>
      <c r="I16" s="879"/>
      <c r="J16" s="879"/>
      <c r="K16" s="879"/>
      <c r="L16" s="880"/>
      <c r="M16" s="879" t="s">
        <v>479</v>
      </c>
      <c r="N16" s="880"/>
      <c r="O16" s="878" t="s">
        <v>480</v>
      </c>
      <c r="P16" s="879"/>
      <c r="Q16" s="879"/>
      <c r="R16" s="879"/>
      <c r="S16" s="879"/>
      <c r="T16" s="879"/>
      <c r="U16" s="879"/>
      <c r="V16" s="879"/>
      <c r="W16" s="879"/>
      <c r="X16" s="879"/>
      <c r="Y16" s="879"/>
      <c r="Z16" s="879"/>
      <c r="AA16" s="879"/>
      <c r="AB16" s="879"/>
      <c r="AC16" s="879"/>
      <c r="AD16" s="879"/>
      <c r="AE16" s="879"/>
      <c r="AF16" s="880"/>
    </row>
    <row r="17" spans="2:32" s="340" customFormat="1" ht="19.5" customHeight="1" x14ac:dyDescent="0.15">
      <c r="B17" s="884" t="s">
        <v>481</v>
      </c>
      <c r="C17" s="885"/>
      <c r="D17" s="885"/>
      <c r="E17" s="885"/>
      <c r="F17" s="885"/>
      <c r="G17" s="885"/>
      <c r="H17" s="885"/>
      <c r="I17" s="885"/>
      <c r="J17" s="885"/>
      <c r="K17" s="885"/>
      <c r="L17" s="886"/>
      <c r="M17" s="341"/>
      <c r="N17" s="342" t="s">
        <v>482</v>
      </c>
      <c r="O17" s="893"/>
      <c r="P17" s="894"/>
      <c r="Q17" s="894"/>
      <c r="R17" s="894"/>
      <c r="S17" s="894"/>
      <c r="T17" s="894"/>
      <c r="U17" s="894"/>
      <c r="V17" s="894"/>
      <c r="W17" s="894"/>
      <c r="X17" s="894"/>
      <c r="Y17" s="894"/>
      <c r="Z17" s="894"/>
      <c r="AA17" s="894"/>
      <c r="AB17" s="894"/>
      <c r="AC17" s="894"/>
      <c r="AD17" s="894"/>
      <c r="AE17" s="894"/>
      <c r="AF17" s="895"/>
    </row>
    <row r="18" spans="2:32" s="340" customFormat="1" ht="19.5" customHeight="1" x14ac:dyDescent="0.15">
      <c r="B18" s="887"/>
      <c r="C18" s="888"/>
      <c r="D18" s="888"/>
      <c r="E18" s="888"/>
      <c r="F18" s="888"/>
      <c r="G18" s="888"/>
      <c r="H18" s="888"/>
      <c r="I18" s="888"/>
      <c r="J18" s="888"/>
      <c r="K18" s="888"/>
      <c r="L18" s="889"/>
      <c r="M18" s="343"/>
      <c r="N18" s="344" t="s">
        <v>482</v>
      </c>
      <c r="O18" s="343"/>
      <c r="P18" s="345"/>
      <c r="Q18" s="345"/>
      <c r="R18" s="345"/>
      <c r="S18" s="345"/>
      <c r="T18" s="345"/>
      <c r="U18" s="345"/>
      <c r="V18" s="345"/>
      <c r="W18" s="345"/>
      <c r="X18" s="345"/>
      <c r="Y18" s="345"/>
      <c r="Z18" s="345"/>
      <c r="AA18" s="345"/>
      <c r="AB18" s="345"/>
      <c r="AC18" s="345"/>
      <c r="AD18" s="345"/>
      <c r="AE18" s="345"/>
      <c r="AF18" s="344"/>
    </row>
    <row r="19" spans="2:32" s="340" customFormat="1" ht="19.5" customHeight="1" x14ac:dyDescent="0.15">
      <c r="B19" s="890"/>
      <c r="C19" s="891"/>
      <c r="D19" s="891"/>
      <c r="E19" s="891"/>
      <c r="F19" s="891"/>
      <c r="G19" s="891"/>
      <c r="H19" s="891"/>
      <c r="I19" s="891"/>
      <c r="J19" s="891"/>
      <c r="K19" s="891"/>
      <c r="L19" s="892"/>
      <c r="M19" s="343"/>
      <c r="N19" s="344" t="s">
        <v>482</v>
      </c>
      <c r="O19" s="343"/>
      <c r="P19" s="345"/>
      <c r="Q19" s="345"/>
      <c r="R19" s="345"/>
      <c r="S19" s="345"/>
      <c r="T19" s="345"/>
      <c r="U19" s="345"/>
      <c r="V19" s="345"/>
      <c r="W19" s="345"/>
      <c r="X19" s="345"/>
      <c r="Y19" s="345"/>
      <c r="Z19" s="345"/>
      <c r="AA19" s="345"/>
      <c r="AB19" s="345"/>
      <c r="AC19" s="345"/>
      <c r="AD19" s="345"/>
      <c r="AE19" s="345"/>
      <c r="AF19" s="344"/>
    </row>
    <row r="20" spans="2:32" s="340" customFormat="1" ht="19.5" customHeight="1" x14ac:dyDescent="0.15">
      <c r="B20" s="884" t="s">
        <v>483</v>
      </c>
      <c r="C20" s="885"/>
      <c r="D20" s="885"/>
      <c r="E20" s="885"/>
      <c r="F20" s="885"/>
      <c r="G20" s="885"/>
      <c r="H20" s="885"/>
      <c r="I20" s="885"/>
      <c r="J20" s="885"/>
      <c r="K20" s="885"/>
      <c r="L20" s="886"/>
      <c r="M20" s="343"/>
      <c r="N20" s="345" t="s">
        <v>482</v>
      </c>
      <c r="O20" s="343"/>
      <c r="P20" s="345"/>
      <c r="Q20" s="345"/>
      <c r="R20" s="345"/>
      <c r="S20" s="345"/>
      <c r="T20" s="345"/>
      <c r="U20" s="345"/>
      <c r="V20" s="345"/>
      <c r="W20" s="345"/>
      <c r="X20" s="345"/>
      <c r="Y20" s="345"/>
      <c r="Z20" s="345"/>
      <c r="AA20" s="345"/>
      <c r="AB20" s="345"/>
      <c r="AC20" s="345"/>
      <c r="AD20" s="345"/>
      <c r="AE20" s="345"/>
      <c r="AF20" s="344"/>
    </row>
    <row r="21" spans="2:32" s="340" customFormat="1" ht="19.5" customHeight="1" x14ac:dyDescent="0.15">
      <c r="B21" s="887"/>
      <c r="C21" s="888"/>
      <c r="D21" s="888"/>
      <c r="E21" s="888"/>
      <c r="F21" s="888"/>
      <c r="G21" s="888"/>
      <c r="H21" s="888"/>
      <c r="I21" s="888"/>
      <c r="J21" s="888"/>
      <c r="K21" s="888"/>
      <c r="L21" s="889"/>
      <c r="M21" s="343"/>
      <c r="N21" s="345" t="s">
        <v>482</v>
      </c>
      <c r="O21" s="343"/>
      <c r="P21" s="345"/>
      <c r="Q21" s="345"/>
      <c r="R21" s="345"/>
      <c r="S21" s="345"/>
      <c r="T21" s="345"/>
      <c r="U21" s="345"/>
      <c r="V21" s="345"/>
      <c r="W21" s="345"/>
      <c r="X21" s="345"/>
      <c r="Y21" s="345"/>
      <c r="Z21" s="345"/>
      <c r="AA21" s="345"/>
      <c r="AB21" s="345"/>
      <c r="AC21" s="345"/>
      <c r="AD21" s="345"/>
      <c r="AE21" s="345"/>
      <c r="AF21" s="344"/>
    </row>
    <row r="22" spans="2:32" s="340" customFormat="1" ht="19.5" customHeight="1" x14ac:dyDescent="0.15">
      <c r="B22" s="890"/>
      <c r="C22" s="891"/>
      <c r="D22" s="891"/>
      <c r="E22" s="891"/>
      <c r="F22" s="891"/>
      <c r="G22" s="891"/>
      <c r="H22" s="891"/>
      <c r="I22" s="891"/>
      <c r="J22" s="891"/>
      <c r="K22" s="891"/>
      <c r="L22" s="892"/>
      <c r="N22" s="346" t="s">
        <v>482</v>
      </c>
      <c r="O22" s="343"/>
      <c r="P22" s="345"/>
      <c r="Q22" s="345"/>
      <c r="R22" s="345"/>
      <c r="S22" s="345"/>
      <c r="T22" s="345"/>
      <c r="U22" s="345"/>
      <c r="V22" s="345"/>
      <c r="W22" s="345"/>
      <c r="X22" s="345"/>
      <c r="Y22" s="345"/>
      <c r="Z22" s="345"/>
      <c r="AA22" s="345"/>
      <c r="AB22" s="345"/>
      <c r="AC22" s="345"/>
      <c r="AD22" s="345"/>
      <c r="AE22" s="345"/>
      <c r="AF22" s="344"/>
    </row>
    <row r="23" spans="2:32" s="340" customFormat="1" ht="19.5" customHeight="1" x14ac:dyDescent="0.15">
      <c r="B23" s="884" t="s">
        <v>484</v>
      </c>
      <c r="C23" s="885"/>
      <c r="D23" s="885"/>
      <c r="E23" s="885"/>
      <c r="F23" s="885"/>
      <c r="G23" s="885"/>
      <c r="H23" s="885"/>
      <c r="I23" s="885"/>
      <c r="J23" s="885"/>
      <c r="K23" s="885"/>
      <c r="L23" s="886"/>
      <c r="M23" s="343"/>
      <c r="N23" s="345" t="s">
        <v>482</v>
      </c>
      <c r="O23" s="343"/>
      <c r="P23" s="345"/>
      <c r="Q23" s="345"/>
      <c r="R23" s="345"/>
      <c r="S23" s="345"/>
      <c r="T23" s="345"/>
      <c r="U23" s="345"/>
      <c r="V23" s="345"/>
      <c r="W23" s="345"/>
      <c r="X23" s="345"/>
      <c r="Y23" s="345"/>
      <c r="Z23" s="345"/>
      <c r="AA23" s="345"/>
      <c r="AB23" s="345"/>
      <c r="AC23" s="345"/>
      <c r="AD23" s="345"/>
      <c r="AE23" s="345"/>
      <c r="AF23" s="344"/>
    </row>
    <row r="24" spans="2:32" s="340" customFormat="1" ht="19.5" customHeight="1" x14ac:dyDescent="0.15">
      <c r="B24" s="887"/>
      <c r="C24" s="888"/>
      <c r="D24" s="888"/>
      <c r="E24" s="888"/>
      <c r="F24" s="888"/>
      <c r="G24" s="888"/>
      <c r="H24" s="888"/>
      <c r="I24" s="888"/>
      <c r="J24" s="888"/>
      <c r="K24" s="888"/>
      <c r="L24" s="889"/>
      <c r="M24" s="343"/>
      <c r="N24" s="345" t="s">
        <v>482</v>
      </c>
      <c r="O24" s="343"/>
      <c r="P24" s="345"/>
      <c r="Q24" s="345"/>
      <c r="R24" s="345"/>
      <c r="S24" s="345"/>
      <c r="T24" s="345"/>
      <c r="U24" s="345"/>
      <c r="V24" s="345"/>
      <c r="W24" s="345"/>
      <c r="X24" s="345"/>
      <c r="Y24" s="345"/>
      <c r="Z24" s="345"/>
      <c r="AA24" s="345"/>
      <c r="AB24" s="345"/>
      <c r="AC24" s="345"/>
      <c r="AD24" s="345"/>
      <c r="AE24" s="345"/>
      <c r="AF24" s="344"/>
    </row>
    <row r="25" spans="2:32" s="340" customFormat="1" ht="19.5" customHeight="1" x14ac:dyDescent="0.15">
      <c r="B25" s="890"/>
      <c r="C25" s="891"/>
      <c r="D25" s="891"/>
      <c r="E25" s="891"/>
      <c r="F25" s="891"/>
      <c r="G25" s="891"/>
      <c r="H25" s="891"/>
      <c r="I25" s="891"/>
      <c r="J25" s="891"/>
      <c r="K25" s="891"/>
      <c r="L25" s="892"/>
      <c r="N25" s="346" t="s">
        <v>482</v>
      </c>
      <c r="O25" s="343"/>
      <c r="P25" s="345"/>
      <c r="Q25" s="345"/>
      <c r="R25" s="345"/>
      <c r="S25" s="345"/>
      <c r="T25" s="345"/>
      <c r="U25" s="345"/>
      <c r="V25" s="345"/>
      <c r="W25" s="345"/>
      <c r="X25" s="345"/>
      <c r="Y25" s="345"/>
      <c r="Z25" s="345"/>
      <c r="AA25" s="345"/>
      <c r="AB25" s="345"/>
      <c r="AC25" s="345"/>
      <c r="AD25" s="345"/>
      <c r="AE25" s="345"/>
      <c r="AF25" s="344"/>
    </row>
    <row r="26" spans="2:32" s="340" customFormat="1" ht="19.5" customHeight="1" x14ac:dyDescent="0.15">
      <c r="B26" s="884" t="s">
        <v>70</v>
      </c>
      <c r="C26" s="885"/>
      <c r="D26" s="885"/>
      <c r="E26" s="885"/>
      <c r="F26" s="885"/>
      <c r="G26" s="885"/>
      <c r="H26" s="885"/>
      <c r="I26" s="885"/>
      <c r="J26" s="885"/>
      <c r="K26" s="885"/>
      <c r="L26" s="886"/>
      <c r="M26" s="343"/>
      <c r="N26" s="344" t="s">
        <v>482</v>
      </c>
      <c r="O26" s="343"/>
      <c r="P26" s="345"/>
      <c r="Q26" s="345"/>
      <c r="R26" s="345"/>
      <c r="S26" s="345"/>
      <c r="T26" s="345"/>
      <c r="U26" s="345"/>
      <c r="V26" s="345"/>
      <c r="W26" s="345"/>
      <c r="X26" s="345"/>
      <c r="Y26" s="345"/>
      <c r="Z26" s="345"/>
      <c r="AA26" s="345"/>
      <c r="AB26" s="345"/>
      <c r="AC26" s="345"/>
      <c r="AD26" s="345"/>
      <c r="AE26" s="345"/>
      <c r="AF26" s="344"/>
    </row>
    <row r="27" spans="2:32" s="340" customFormat="1" ht="19.5" customHeight="1" x14ac:dyDescent="0.15">
      <c r="B27" s="896"/>
      <c r="C27" s="877"/>
      <c r="D27" s="877"/>
      <c r="E27" s="877"/>
      <c r="F27" s="877"/>
      <c r="G27" s="877"/>
      <c r="H27" s="877"/>
      <c r="I27" s="877"/>
      <c r="J27" s="877"/>
      <c r="K27" s="877"/>
      <c r="L27" s="897"/>
      <c r="M27" s="343"/>
      <c r="N27" s="344" t="s">
        <v>482</v>
      </c>
      <c r="O27" s="343"/>
      <c r="P27" s="345"/>
      <c r="Q27" s="345"/>
      <c r="R27" s="345"/>
      <c r="S27" s="345"/>
      <c r="T27" s="345"/>
      <c r="U27" s="345"/>
      <c r="V27" s="345"/>
      <c r="W27" s="345"/>
      <c r="X27" s="345"/>
      <c r="Y27" s="345"/>
      <c r="Z27" s="345"/>
      <c r="AA27" s="345"/>
      <c r="AB27" s="345"/>
      <c r="AC27" s="345"/>
      <c r="AD27" s="345"/>
      <c r="AE27" s="345"/>
      <c r="AF27" s="344"/>
    </row>
    <row r="28" spans="2:32" s="340" customFormat="1" ht="19.5" customHeight="1" x14ac:dyDescent="0.15">
      <c r="B28" s="898"/>
      <c r="C28" s="899"/>
      <c r="D28" s="899"/>
      <c r="E28" s="899"/>
      <c r="F28" s="899"/>
      <c r="G28" s="899"/>
      <c r="H28" s="899"/>
      <c r="I28" s="899"/>
      <c r="J28" s="899"/>
      <c r="K28" s="899"/>
      <c r="L28" s="900"/>
      <c r="M28" s="343"/>
      <c r="N28" s="344" t="s">
        <v>482</v>
      </c>
      <c r="O28" s="343"/>
      <c r="P28" s="345"/>
      <c r="Q28" s="345"/>
      <c r="R28" s="345"/>
      <c r="S28" s="345"/>
      <c r="T28" s="345"/>
      <c r="U28" s="345"/>
      <c r="V28" s="345"/>
      <c r="W28" s="345"/>
      <c r="X28" s="345"/>
      <c r="Y28" s="345"/>
      <c r="Z28" s="345"/>
      <c r="AA28" s="345"/>
      <c r="AB28" s="345"/>
      <c r="AC28" s="345"/>
      <c r="AD28" s="345"/>
      <c r="AE28" s="345"/>
      <c r="AF28" s="344"/>
    </row>
    <row r="29" spans="2:32" s="340" customFormat="1" ht="19.5" customHeight="1" x14ac:dyDescent="0.15">
      <c r="B29" s="884" t="s">
        <v>460</v>
      </c>
      <c r="C29" s="885"/>
      <c r="D29" s="885"/>
      <c r="E29" s="885"/>
      <c r="F29" s="885"/>
      <c r="G29" s="885"/>
      <c r="H29" s="885"/>
      <c r="I29" s="885"/>
      <c r="J29" s="885"/>
      <c r="K29" s="885"/>
      <c r="L29" s="886"/>
      <c r="M29" s="343"/>
      <c r="N29" s="344" t="s">
        <v>482</v>
      </c>
      <c r="O29" s="343"/>
      <c r="P29" s="345"/>
      <c r="Q29" s="345"/>
      <c r="R29" s="345"/>
      <c r="S29" s="345"/>
      <c r="T29" s="345"/>
      <c r="U29" s="345"/>
      <c r="V29" s="345"/>
      <c r="W29" s="345"/>
      <c r="X29" s="345"/>
      <c r="Y29" s="345"/>
      <c r="Z29" s="345"/>
      <c r="AA29" s="345"/>
      <c r="AB29" s="345"/>
      <c r="AC29" s="345"/>
      <c r="AD29" s="345"/>
      <c r="AE29" s="345"/>
      <c r="AF29" s="344"/>
    </row>
    <row r="30" spans="2:32" s="340" customFormat="1" ht="19.5" customHeight="1" x14ac:dyDescent="0.15">
      <c r="B30" s="887"/>
      <c r="C30" s="888"/>
      <c r="D30" s="888"/>
      <c r="E30" s="888"/>
      <c r="F30" s="888"/>
      <c r="G30" s="888"/>
      <c r="H30" s="888"/>
      <c r="I30" s="888"/>
      <c r="J30" s="888"/>
      <c r="K30" s="888"/>
      <c r="L30" s="889"/>
      <c r="M30" s="343"/>
      <c r="N30" s="344" t="s">
        <v>482</v>
      </c>
      <c r="O30" s="343"/>
      <c r="P30" s="345"/>
      <c r="Q30" s="345"/>
      <c r="R30" s="345"/>
      <c r="S30" s="345"/>
      <c r="T30" s="345"/>
      <c r="U30" s="345"/>
      <c r="V30" s="345"/>
      <c r="W30" s="345"/>
      <c r="X30" s="345"/>
      <c r="Y30" s="345"/>
      <c r="Z30" s="345"/>
      <c r="AA30" s="345"/>
      <c r="AB30" s="345"/>
      <c r="AC30" s="345"/>
      <c r="AD30" s="345"/>
      <c r="AE30" s="345"/>
      <c r="AF30" s="344"/>
    </row>
    <row r="31" spans="2:32" s="340" customFormat="1" ht="19.5" customHeight="1" x14ac:dyDescent="0.15">
      <c r="B31" s="890"/>
      <c r="C31" s="891"/>
      <c r="D31" s="891"/>
      <c r="E31" s="891"/>
      <c r="F31" s="891"/>
      <c r="G31" s="891"/>
      <c r="H31" s="891"/>
      <c r="I31" s="891"/>
      <c r="J31" s="891"/>
      <c r="K31" s="891"/>
      <c r="L31" s="892"/>
      <c r="M31" s="343"/>
      <c r="N31" s="344" t="s">
        <v>482</v>
      </c>
      <c r="O31" s="343"/>
      <c r="P31" s="345"/>
      <c r="Q31" s="345"/>
      <c r="R31" s="345"/>
      <c r="S31" s="345"/>
      <c r="T31" s="345"/>
      <c r="U31" s="345"/>
      <c r="V31" s="345"/>
      <c r="W31" s="345"/>
      <c r="X31" s="345"/>
      <c r="Y31" s="345"/>
      <c r="Z31" s="345"/>
      <c r="AA31" s="345"/>
      <c r="AB31" s="345"/>
      <c r="AC31" s="345"/>
      <c r="AD31" s="345"/>
      <c r="AE31" s="345"/>
      <c r="AF31" s="344"/>
    </row>
    <row r="32" spans="2:32" s="340" customFormat="1" ht="19.5" customHeight="1" x14ac:dyDescent="0.15">
      <c r="B32" s="884" t="s">
        <v>485</v>
      </c>
      <c r="C32" s="885"/>
      <c r="D32" s="885"/>
      <c r="E32" s="885"/>
      <c r="F32" s="885"/>
      <c r="G32" s="885"/>
      <c r="H32" s="885"/>
      <c r="I32" s="885"/>
      <c r="J32" s="885"/>
      <c r="K32" s="885"/>
      <c r="L32" s="886"/>
      <c r="M32" s="343"/>
      <c r="N32" s="344" t="s">
        <v>482</v>
      </c>
      <c r="O32" s="343"/>
      <c r="P32" s="345"/>
      <c r="Q32" s="345"/>
      <c r="R32" s="345"/>
      <c r="S32" s="345"/>
      <c r="T32" s="345"/>
      <c r="U32" s="345"/>
      <c r="V32" s="345"/>
      <c r="W32" s="345"/>
      <c r="X32" s="345"/>
      <c r="Y32" s="345"/>
      <c r="Z32" s="345"/>
      <c r="AA32" s="345"/>
      <c r="AB32" s="345"/>
      <c r="AC32" s="345"/>
      <c r="AD32" s="345"/>
      <c r="AE32" s="345"/>
      <c r="AF32" s="344"/>
    </row>
    <row r="33" spans="2:32" s="340" customFormat="1" ht="19.5" customHeight="1" x14ac:dyDescent="0.15">
      <c r="B33" s="896"/>
      <c r="C33" s="877"/>
      <c r="D33" s="877"/>
      <c r="E33" s="877"/>
      <c r="F33" s="877"/>
      <c r="G33" s="877"/>
      <c r="H33" s="877"/>
      <c r="I33" s="877"/>
      <c r="J33" s="877"/>
      <c r="K33" s="877"/>
      <c r="L33" s="897"/>
      <c r="M33" s="343"/>
      <c r="N33" s="344" t="s">
        <v>482</v>
      </c>
      <c r="O33" s="343"/>
      <c r="P33" s="345"/>
      <c r="Q33" s="345"/>
      <c r="R33" s="345"/>
      <c r="S33" s="345"/>
      <c r="T33" s="345"/>
      <c r="U33" s="345"/>
      <c r="V33" s="345"/>
      <c r="W33" s="345"/>
      <c r="X33" s="345"/>
      <c r="Y33" s="345"/>
      <c r="Z33" s="345"/>
      <c r="AA33" s="345"/>
      <c r="AB33" s="345"/>
      <c r="AC33" s="345"/>
      <c r="AD33" s="345"/>
      <c r="AE33" s="345"/>
      <c r="AF33" s="344"/>
    </row>
    <row r="34" spans="2:32" s="340" customFormat="1" ht="19.5" customHeight="1" x14ac:dyDescent="0.15">
      <c r="B34" s="898"/>
      <c r="C34" s="899"/>
      <c r="D34" s="899"/>
      <c r="E34" s="899"/>
      <c r="F34" s="899"/>
      <c r="G34" s="899"/>
      <c r="H34" s="899"/>
      <c r="I34" s="899"/>
      <c r="J34" s="899"/>
      <c r="K34" s="899"/>
      <c r="L34" s="900"/>
      <c r="M34" s="343"/>
      <c r="N34" s="344" t="s">
        <v>482</v>
      </c>
      <c r="O34" s="343"/>
      <c r="P34" s="345"/>
      <c r="Q34" s="345"/>
      <c r="R34" s="345"/>
      <c r="S34" s="345"/>
      <c r="T34" s="345"/>
      <c r="U34" s="345"/>
      <c r="V34" s="345"/>
      <c r="W34" s="345"/>
      <c r="X34" s="345"/>
      <c r="Y34" s="345"/>
      <c r="Z34" s="345"/>
      <c r="AA34" s="345"/>
      <c r="AB34" s="345"/>
      <c r="AC34" s="345"/>
      <c r="AD34" s="345"/>
      <c r="AE34" s="345"/>
      <c r="AF34" s="344"/>
    </row>
    <row r="35" spans="2:32" s="340" customFormat="1" ht="19.5" customHeight="1" x14ac:dyDescent="0.15">
      <c r="B35" s="884" t="s">
        <v>486</v>
      </c>
      <c r="C35" s="885"/>
      <c r="D35" s="885"/>
      <c r="E35" s="885"/>
      <c r="F35" s="885"/>
      <c r="G35" s="885"/>
      <c r="H35" s="885"/>
      <c r="I35" s="885"/>
      <c r="J35" s="885"/>
      <c r="K35" s="885"/>
      <c r="L35" s="886"/>
      <c r="M35" s="347"/>
      <c r="N35" s="345" t="s">
        <v>482</v>
      </c>
      <c r="O35" s="343"/>
      <c r="P35" s="345"/>
      <c r="Q35" s="345"/>
      <c r="R35" s="345"/>
      <c r="S35" s="345"/>
      <c r="T35" s="345"/>
      <c r="U35" s="345"/>
      <c r="V35" s="345"/>
      <c r="W35" s="345"/>
      <c r="X35" s="345"/>
      <c r="Y35" s="345"/>
      <c r="Z35" s="345"/>
      <c r="AA35" s="345"/>
      <c r="AB35" s="345"/>
      <c r="AC35" s="345"/>
      <c r="AD35" s="345"/>
      <c r="AE35" s="345"/>
      <c r="AF35" s="344"/>
    </row>
    <row r="36" spans="2:32" s="340" customFormat="1" ht="19.5" customHeight="1" x14ac:dyDescent="0.15">
      <c r="B36" s="896"/>
      <c r="C36" s="877"/>
      <c r="D36" s="877"/>
      <c r="E36" s="877"/>
      <c r="F36" s="877"/>
      <c r="G36" s="877"/>
      <c r="H36" s="877"/>
      <c r="I36" s="877"/>
      <c r="J36" s="877"/>
      <c r="K36" s="877"/>
      <c r="L36" s="897"/>
      <c r="M36" s="347"/>
      <c r="N36" s="345" t="s">
        <v>482</v>
      </c>
      <c r="O36" s="343"/>
      <c r="P36" s="345"/>
      <c r="Q36" s="345"/>
      <c r="R36" s="345"/>
      <c r="S36" s="345"/>
      <c r="T36" s="345"/>
      <c r="U36" s="345"/>
      <c r="V36" s="345"/>
      <c r="W36" s="345"/>
      <c r="X36" s="345"/>
      <c r="Y36" s="345"/>
      <c r="Z36" s="345"/>
      <c r="AA36" s="345"/>
      <c r="AB36" s="345"/>
      <c r="AC36" s="345"/>
      <c r="AD36" s="345"/>
      <c r="AE36" s="345"/>
      <c r="AF36" s="344"/>
    </row>
    <row r="37" spans="2:32" s="340" customFormat="1" ht="19.5" customHeight="1" x14ac:dyDescent="0.15">
      <c r="B37" s="898"/>
      <c r="C37" s="899"/>
      <c r="D37" s="899"/>
      <c r="E37" s="899"/>
      <c r="F37" s="899"/>
      <c r="G37" s="899"/>
      <c r="H37" s="899"/>
      <c r="I37" s="899"/>
      <c r="J37" s="899"/>
      <c r="K37" s="899"/>
      <c r="L37" s="900"/>
      <c r="M37" s="343"/>
      <c r="N37" s="346" t="s">
        <v>482</v>
      </c>
      <c r="O37" s="348"/>
      <c r="P37" s="346"/>
      <c r="Q37" s="346"/>
      <c r="R37" s="346"/>
      <c r="S37" s="346"/>
      <c r="T37" s="346"/>
      <c r="U37" s="346"/>
      <c r="V37" s="346"/>
      <c r="W37" s="346"/>
      <c r="X37" s="346"/>
      <c r="Y37" s="346"/>
      <c r="Z37" s="346"/>
      <c r="AA37" s="346"/>
      <c r="AB37" s="346"/>
      <c r="AC37" s="346"/>
      <c r="AD37" s="346"/>
      <c r="AE37" s="346"/>
      <c r="AF37" s="342"/>
    </row>
    <row r="38" spans="2:32" s="340" customFormat="1" ht="19.5" customHeight="1" x14ac:dyDescent="0.15">
      <c r="B38" s="884" t="s">
        <v>487</v>
      </c>
      <c r="C38" s="885"/>
      <c r="D38" s="885"/>
      <c r="E38" s="885"/>
      <c r="F38" s="885"/>
      <c r="G38" s="885"/>
      <c r="H38" s="885"/>
      <c r="I38" s="885"/>
      <c r="J38" s="885"/>
      <c r="K38" s="885"/>
      <c r="L38" s="886"/>
      <c r="M38" s="347"/>
      <c r="N38" s="345" t="s">
        <v>482</v>
      </c>
      <c r="O38" s="343"/>
      <c r="P38" s="345"/>
      <c r="Q38" s="345"/>
      <c r="R38" s="345"/>
      <c r="S38" s="345"/>
      <c r="T38" s="345"/>
      <c r="U38" s="345"/>
      <c r="V38" s="345"/>
      <c r="W38" s="345"/>
      <c r="X38" s="345"/>
      <c r="Y38" s="345"/>
      <c r="Z38" s="345"/>
      <c r="AA38" s="345"/>
      <c r="AB38" s="345"/>
      <c r="AC38" s="345"/>
      <c r="AD38" s="345"/>
      <c r="AE38" s="345"/>
      <c r="AF38" s="344"/>
    </row>
    <row r="39" spans="2:32" s="340" customFormat="1" ht="19.5" customHeight="1" x14ac:dyDescent="0.15">
      <c r="B39" s="896"/>
      <c r="C39" s="877"/>
      <c r="D39" s="877"/>
      <c r="E39" s="877"/>
      <c r="F39" s="877"/>
      <c r="G39" s="877"/>
      <c r="H39" s="877"/>
      <c r="I39" s="877"/>
      <c r="J39" s="877"/>
      <c r="K39" s="877"/>
      <c r="L39" s="897"/>
      <c r="M39" s="347"/>
      <c r="N39" s="345" t="s">
        <v>482</v>
      </c>
      <c r="O39" s="343"/>
      <c r="P39" s="345"/>
      <c r="Q39" s="345"/>
      <c r="R39" s="345"/>
      <c r="S39" s="345"/>
      <c r="T39" s="345"/>
      <c r="U39" s="345"/>
      <c r="V39" s="345"/>
      <c r="W39" s="345"/>
      <c r="X39" s="345"/>
      <c r="Y39" s="345"/>
      <c r="Z39" s="345"/>
      <c r="AA39" s="345"/>
      <c r="AB39" s="345"/>
      <c r="AC39" s="345"/>
      <c r="AD39" s="345"/>
      <c r="AE39" s="345"/>
      <c r="AF39" s="344"/>
    </row>
    <row r="40" spans="2:32" s="340" customFormat="1" ht="19.5" customHeight="1" x14ac:dyDescent="0.15">
      <c r="B40" s="898"/>
      <c r="C40" s="899"/>
      <c r="D40" s="899"/>
      <c r="E40" s="899"/>
      <c r="F40" s="899"/>
      <c r="G40" s="899"/>
      <c r="H40" s="899"/>
      <c r="I40" s="899"/>
      <c r="J40" s="899"/>
      <c r="K40" s="899"/>
      <c r="L40" s="900"/>
      <c r="M40" s="343"/>
      <c r="N40" s="346" t="s">
        <v>482</v>
      </c>
      <c r="O40" s="348"/>
      <c r="P40" s="346"/>
      <c r="Q40" s="346"/>
      <c r="R40" s="346"/>
      <c r="S40" s="346"/>
      <c r="T40" s="346"/>
      <c r="U40" s="346"/>
      <c r="V40" s="346"/>
      <c r="W40" s="346"/>
      <c r="X40" s="346"/>
      <c r="Y40" s="346"/>
      <c r="Z40" s="346"/>
      <c r="AA40" s="346"/>
      <c r="AB40" s="346"/>
      <c r="AC40" s="346"/>
      <c r="AD40" s="346"/>
      <c r="AE40" s="346"/>
      <c r="AF40" s="342"/>
    </row>
    <row r="41" spans="2:32" s="340" customFormat="1" ht="19.5" customHeight="1" x14ac:dyDescent="0.15">
      <c r="B41" s="884" t="s">
        <v>488</v>
      </c>
      <c r="C41" s="885"/>
      <c r="D41" s="885"/>
      <c r="E41" s="885"/>
      <c r="F41" s="885"/>
      <c r="G41" s="885"/>
      <c r="H41" s="885"/>
      <c r="I41" s="885"/>
      <c r="J41" s="885"/>
      <c r="K41" s="885"/>
      <c r="L41" s="886"/>
      <c r="M41" s="347"/>
      <c r="N41" s="345" t="s">
        <v>482</v>
      </c>
      <c r="O41" s="343"/>
      <c r="P41" s="345"/>
      <c r="Q41" s="345"/>
      <c r="R41" s="345"/>
      <c r="S41" s="345"/>
      <c r="T41" s="345"/>
      <c r="U41" s="345"/>
      <c r="V41" s="345"/>
      <c r="W41" s="345"/>
      <c r="X41" s="345"/>
      <c r="Y41" s="345"/>
      <c r="Z41" s="345"/>
      <c r="AA41" s="345"/>
      <c r="AB41" s="345"/>
      <c r="AC41" s="345"/>
      <c r="AD41" s="345"/>
      <c r="AE41" s="345"/>
      <c r="AF41" s="344"/>
    </row>
    <row r="42" spans="2:32" s="340" customFormat="1" ht="19.5" customHeight="1" x14ac:dyDescent="0.15">
      <c r="B42" s="896"/>
      <c r="C42" s="877"/>
      <c r="D42" s="877"/>
      <c r="E42" s="877"/>
      <c r="F42" s="877"/>
      <c r="G42" s="877"/>
      <c r="H42" s="877"/>
      <c r="I42" s="877"/>
      <c r="J42" s="877"/>
      <c r="K42" s="877"/>
      <c r="L42" s="897"/>
      <c r="M42" s="347"/>
      <c r="N42" s="345" t="s">
        <v>482</v>
      </c>
      <c r="O42" s="343"/>
      <c r="P42" s="345"/>
      <c r="Q42" s="345"/>
      <c r="R42" s="345"/>
      <c r="S42" s="345"/>
      <c r="T42" s="345"/>
      <c r="U42" s="345"/>
      <c r="V42" s="345"/>
      <c r="W42" s="345"/>
      <c r="X42" s="345"/>
      <c r="Y42" s="345"/>
      <c r="Z42" s="345"/>
      <c r="AA42" s="345"/>
      <c r="AB42" s="345"/>
      <c r="AC42" s="345"/>
      <c r="AD42" s="345"/>
      <c r="AE42" s="345"/>
      <c r="AF42" s="344"/>
    </row>
    <row r="43" spans="2:32" s="340" customFormat="1" ht="19.5" customHeight="1" thickBot="1" x14ac:dyDescent="0.2">
      <c r="B43" s="898"/>
      <c r="C43" s="899"/>
      <c r="D43" s="899"/>
      <c r="E43" s="899"/>
      <c r="F43" s="899"/>
      <c r="G43" s="899"/>
      <c r="H43" s="899"/>
      <c r="I43" s="899"/>
      <c r="J43" s="899"/>
      <c r="K43" s="899"/>
      <c r="L43" s="900"/>
      <c r="N43" s="346" t="s">
        <v>482</v>
      </c>
      <c r="O43" s="348"/>
      <c r="P43" s="346"/>
      <c r="Q43" s="346"/>
      <c r="R43" s="346"/>
      <c r="S43" s="346"/>
      <c r="T43" s="346"/>
      <c r="U43" s="346"/>
      <c r="V43" s="346"/>
      <c r="W43" s="346"/>
      <c r="X43" s="346"/>
      <c r="Y43" s="346"/>
      <c r="Z43" s="346"/>
      <c r="AA43" s="346"/>
      <c r="AB43" s="346"/>
      <c r="AC43" s="346"/>
      <c r="AD43" s="346"/>
      <c r="AE43" s="346"/>
      <c r="AF43" s="342"/>
    </row>
    <row r="44" spans="2:32" s="340" customFormat="1" ht="19.5" customHeight="1" thickTop="1" x14ac:dyDescent="0.15">
      <c r="B44" s="901" t="s">
        <v>489</v>
      </c>
      <c r="C44" s="902"/>
      <c r="D44" s="902"/>
      <c r="E44" s="902"/>
      <c r="F44" s="902"/>
      <c r="G44" s="902"/>
      <c r="H44" s="902"/>
      <c r="I44" s="902"/>
      <c r="J44" s="902"/>
      <c r="K44" s="902"/>
      <c r="L44" s="903"/>
      <c r="M44" s="349"/>
      <c r="N44" s="350" t="s">
        <v>482</v>
      </c>
      <c r="O44" s="881"/>
      <c r="P44" s="882"/>
      <c r="Q44" s="882"/>
      <c r="R44" s="882"/>
      <c r="S44" s="882"/>
      <c r="T44" s="882"/>
      <c r="U44" s="882"/>
      <c r="V44" s="882"/>
      <c r="W44" s="882"/>
      <c r="X44" s="882"/>
      <c r="Y44" s="882"/>
      <c r="Z44" s="882"/>
      <c r="AA44" s="882"/>
      <c r="AB44" s="882"/>
      <c r="AC44" s="882"/>
      <c r="AD44" s="882"/>
      <c r="AE44" s="882"/>
      <c r="AF44" s="883"/>
    </row>
    <row r="45" spans="2:32" s="340" customFormat="1" ht="19.5" customHeight="1" x14ac:dyDescent="0.15">
      <c r="B45" s="896"/>
      <c r="C45" s="877"/>
      <c r="D45" s="877"/>
      <c r="E45" s="877"/>
      <c r="F45" s="877"/>
      <c r="G45" s="877"/>
      <c r="H45" s="877"/>
      <c r="I45" s="877"/>
      <c r="J45" s="877"/>
      <c r="K45" s="877"/>
      <c r="L45" s="897"/>
      <c r="M45" s="343"/>
      <c r="N45" s="344" t="s">
        <v>482</v>
      </c>
      <c r="O45" s="343"/>
      <c r="P45" s="345"/>
      <c r="Q45" s="345"/>
      <c r="R45" s="345"/>
      <c r="S45" s="345"/>
      <c r="T45" s="345"/>
      <c r="U45" s="345"/>
      <c r="V45" s="345"/>
      <c r="W45" s="345"/>
      <c r="X45" s="345"/>
      <c r="Y45" s="345"/>
      <c r="Z45" s="345"/>
      <c r="AA45" s="345"/>
      <c r="AB45" s="345"/>
      <c r="AC45" s="345"/>
      <c r="AD45" s="345"/>
      <c r="AE45" s="345"/>
      <c r="AF45" s="344"/>
    </row>
    <row r="46" spans="2:32" s="340" customFormat="1" ht="19.5" customHeight="1" x14ac:dyDescent="0.15">
      <c r="B46" s="898"/>
      <c r="C46" s="899"/>
      <c r="D46" s="899"/>
      <c r="E46" s="899"/>
      <c r="F46" s="899"/>
      <c r="G46" s="899"/>
      <c r="H46" s="899"/>
      <c r="I46" s="899"/>
      <c r="J46" s="899"/>
      <c r="K46" s="899"/>
      <c r="L46" s="900"/>
      <c r="M46" s="343"/>
      <c r="N46" s="344" t="s">
        <v>482</v>
      </c>
      <c r="O46" s="343"/>
      <c r="P46" s="345"/>
      <c r="Q46" s="345"/>
      <c r="R46" s="345"/>
      <c r="S46" s="345"/>
      <c r="T46" s="345"/>
      <c r="U46" s="345"/>
      <c r="V46" s="345"/>
      <c r="W46" s="345"/>
      <c r="X46" s="345"/>
      <c r="Y46" s="345"/>
      <c r="Z46" s="345"/>
      <c r="AA46" s="345"/>
      <c r="AB46" s="345"/>
      <c r="AC46" s="345"/>
      <c r="AD46" s="345"/>
      <c r="AE46" s="345"/>
      <c r="AF46" s="344"/>
    </row>
    <row r="47" spans="2:32" s="340" customFormat="1" ht="19.5" customHeight="1" x14ac:dyDescent="0.15">
      <c r="B47" s="884" t="s">
        <v>124</v>
      </c>
      <c r="C47" s="885"/>
      <c r="D47" s="885"/>
      <c r="E47" s="885"/>
      <c r="F47" s="885"/>
      <c r="G47" s="885"/>
      <c r="H47" s="885"/>
      <c r="I47" s="885"/>
      <c r="J47" s="885"/>
      <c r="K47" s="885"/>
      <c r="L47" s="886"/>
      <c r="M47" s="343"/>
      <c r="N47" s="345" t="s">
        <v>482</v>
      </c>
      <c r="O47" s="343"/>
      <c r="P47" s="345"/>
      <c r="Q47" s="345"/>
      <c r="R47" s="345"/>
      <c r="S47" s="345"/>
      <c r="T47" s="345"/>
      <c r="U47" s="345"/>
      <c r="V47" s="345"/>
      <c r="W47" s="345"/>
      <c r="X47" s="345"/>
      <c r="Y47" s="345"/>
      <c r="Z47" s="345"/>
      <c r="AA47" s="345"/>
      <c r="AB47" s="345"/>
      <c r="AC47" s="345"/>
      <c r="AD47" s="345"/>
      <c r="AE47" s="345"/>
      <c r="AF47" s="344"/>
    </row>
    <row r="48" spans="2:32" s="340" customFormat="1" ht="19.5" customHeight="1" x14ac:dyDescent="0.15">
      <c r="B48" s="896"/>
      <c r="C48" s="877"/>
      <c r="D48" s="877"/>
      <c r="E48" s="877"/>
      <c r="F48" s="877"/>
      <c r="G48" s="877"/>
      <c r="H48" s="877"/>
      <c r="I48" s="877"/>
      <c r="J48" s="877"/>
      <c r="K48" s="877"/>
      <c r="L48" s="897"/>
      <c r="M48" s="343"/>
      <c r="N48" s="345" t="s">
        <v>482</v>
      </c>
      <c r="O48" s="343"/>
      <c r="P48" s="345"/>
      <c r="Q48" s="345"/>
      <c r="R48" s="345"/>
      <c r="S48" s="345"/>
      <c r="T48" s="345"/>
      <c r="U48" s="345"/>
      <c r="V48" s="345"/>
      <c r="W48" s="345"/>
      <c r="X48" s="345"/>
      <c r="Y48" s="345"/>
      <c r="Z48" s="345"/>
      <c r="AA48" s="345"/>
      <c r="AB48" s="345"/>
      <c r="AC48" s="345"/>
      <c r="AD48" s="345"/>
      <c r="AE48" s="345"/>
      <c r="AF48" s="344"/>
    </row>
    <row r="49" spans="1:32" s="340" customFormat="1" ht="19.5" customHeight="1" x14ac:dyDescent="0.15">
      <c r="B49" s="898"/>
      <c r="C49" s="899"/>
      <c r="D49" s="899"/>
      <c r="E49" s="899"/>
      <c r="F49" s="899"/>
      <c r="G49" s="899"/>
      <c r="H49" s="899"/>
      <c r="I49" s="899"/>
      <c r="J49" s="899"/>
      <c r="K49" s="899"/>
      <c r="L49" s="900"/>
      <c r="N49" s="346" t="s">
        <v>482</v>
      </c>
      <c r="O49" s="343"/>
      <c r="P49" s="345"/>
      <c r="Q49" s="345"/>
      <c r="R49" s="345"/>
      <c r="S49" s="345"/>
      <c r="T49" s="345"/>
      <c r="U49" s="345"/>
      <c r="V49" s="345"/>
      <c r="W49" s="345"/>
      <c r="X49" s="345"/>
      <c r="Y49" s="345"/>
      <c r="Z49" s="345"/>
      <c r="AA49" s="345"/>
      <c r="AB49" s="345"/>
      <c r="AC49" s="345"/>
      <c r="AD49" s="345"/>
      <c r="AE49" s="345"/>
      <c r="AF49" s="344"/>
    </row>
    <row r="50" spans="1:32" s="340" customFormat="1" ht="19.5" customHeight="1" x14ac:dyDescent="0.15">
      <c r="B50" s="884" t="s">
        <v>490</v>
      </c>
      <c r="C50" s="885"/>
      <c r="D50" s="885"/>
      <c r="E50" s="885"/>
      <c r="F50" s="885"/>
      <c r="G50" s="885"/>
      <c r="H50" s="885"/>
      <c r="I50" s="885"/>
      <c r="J50" s="885"/>
      <c r="K50" s="885"/>
      <c r="L50" s="886"/>
      <c r="M50" s="343"/>
      <c r="N50" s="344" t="s">
        <v>482</v>
      </c>
      <c r="O50" s="343"/>
      <c r="P50" s="345"/>
      <c r="Q50" s="345"/>
      <c r="R50" s="345"/>
      <c r="S50" s="345"/>
      <c r="T50" s="345"/>
      <c r="U50" s="345"/>
      <c r="V50" s="345"/>
      <c r="W50" s="345"/>
      <c r="X50" s="345"/>
      <c r="Y50" s="345"/>
      <c r="Z50" s="345"/>
      <c r="AA50" s="345"/>
      <c r="AB50" s="345"/>
      <c r="AC50" s="345"/>
      <c r="AD50" s="345"/>
      <c r="AE50" s="345"/>
      <c r="AF50" s="344"/>
    </row>
    <row r="51" spans="1:32" s="340" customFormat="1" ht="19.5" customHeight="1" x14ac:dyDescent="0.15">
      <c r="B51" s="887"/>
      <c r="C51" s="888"/>
      <c r="D51" s="888"/>
      <c r="E51" s="888"/>
      <c r="F51" s="888"/>
      <c r="G51" s="888"/>
      <c r="H51" s="888"/>
      <c r="I51" s="888"/>
      <c r="J51" s="888"/>
      <c r="K51" s="888"/>
      <c r="L51" s="889"/>
      <c r="M51" s="343"/>
      <c r="N51" s="344" t="s">
        <v>482</v>
      </c>
      <c r="O51" s="343"/>
      <c r="P51" s="345"/>
      <c r="Q51" s="345"/>
      <c r="R51" s="345"/>
      <c r="S51" s="345"/>
      <c r="T51" s="345"/>
      <c r="U51" s="345"/>
      <c r="V51" s="345"/>
      <c r="W51" s="345"/>
      <c r="X51" s="345"/>
      <c r="Y51" s="345"/>
      <c r="Z51" s="345"/>
      <c r="AA51" s="345"/>
      <c r="AB51" s="345"/>
      <c r="AC51" s="345"/>
      <c r="AD51" s="345"/>
      <c r="AE51" s="345"/>
      <c r="AF51" s="344"/>
    </row>
    <row r="52" spans="1:32" s="340" customFormat="1" ht="19.5" customHeight="1" x14ac:dyDescent="0.15">
      <c r="B52" s="890"/>
      <c r="C52" s="891"/>
      <c r="D52" s="891"/>
      <c r="E52" s="891"/>
      <c r="F52" s="891"/>
      <c r="G52" s="891"/>
      <c r="H52" s="891"/>
      <c r="I52" s="891"/>
      <c r="J52" s="891"/>
      <c r="K52" s="891"/>
      <c r="L52" s="892"/>
      <c r="M52" s="343"/>
      <c r="N52" s="344" t="s">
        <v>482</v>
      </c>
      <c r="O52" s="343"/>
      <c r="P52" s="345"/>
      <c r="Q52" s="345"/>
      <c r="R52" s="345"/>
      <c r="S52" s="345"/>
      <c r="T52" s="345"/>
      <c r="U52" s="345"/>
      <c r="V52" s="345"/>
      <c r="W52" s="345"/>
      <c r="X52" s="345"/>
      <c r="Y52" s="345"/>
      <c r="Z52" s="345"/>
      <c r="AA52" s="345"/>
      <c r="AB52" s="345"/>
      <c r="AC52" s="345"/>
      <c r="AD52" s="345"/>
      <c r="AE52" s="345"/>
      <c r="AF52" s="344"/>
    </row>
    <row r="54" spans="1:32" x14ac:dyDescent="0.15">
      <c r="B54" s="333" t="s">
        <v>491</v>
      </c>
    </row>
    <row r="55" spans="1:32" x14ac:dyDescent="0.15">
      <c r="B55" s="333" t="s">
        <v>492</v>
      </c>
    </row>
    <row r="57" spans="1:32" x14ac:dyDescent="0.15">
      <c r="A57" s="333" t="s">
        <v>493</v>
      </c>
    </row>
  </sheetData>
  <mergeCells count="20">
    <mergeCell ref="B47:L49"/>
    <mergeCell ref="B50:L52"/>
    <mergeCell ref="B32:L34"/>
    <mergeCell ref="B35:L37"/>
    <mergeCell ref="B38:L40"/>
    <mergeCell ref="B41:L43"/>
    <mergeCell ref="B44:L46"/>
    <mergeCell ref="O44:AF44"/>
    <mergeCell ref="B17:L19"/>
    <mergeCell ref="O17:AF17"/>
    <mergeCell ref="B20:L22"/>
    <mergeCell ref="B23:L25"/>
    <mergeCell ref="B26:L28"/>
    <mergeCell ref="B29:L31"/>
    <mergeCell ref="AH3:AI4"/>
    <mergeCell ref="B9:AF10"/>
    <mergeCell ref="R14:V14"/>
    <mergeCell ref="B16:L16"/>
    <mergeCell ref="M16:N16"/>
    <mergeCell ref="O16:AF16"/>
  </mergeCells>
  <phoneticPr fontId="2"/>
  <hyperlinks>
    <hyperlink ref="AH3" location="添付書類一覧!A1" display="添付書類一覧に戻る" xr:uid="{B337B654-8EE8-48A6-B116-ABD7A4ADF815}"/>
  </hyperlinks>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A3A1-612D-4882-9331-6CF1266DB8DE}">
  <sheetPr>
    <tabColor theme="9" tint="0.79998168889431442"/>
    <pageSetUpPr fitToPage="1"/>
  </sheetPr>
  <dimension ref="B1:BS113"/>
  <sheetViews>
    <sheetView showGridLines="0" topLeftCell="D1" workbookViewId="0">
      <selection sqref="A1:XFD1048576"/>
    </sheetView>
  </sheetViews>
  <sheetFormatPr defaultRowHeight="13.5" x14ac:dyDescent="0.15"/>
  <cols>
    <col min="1" max="1" width="1.375" style="242" customWidth="1"/>
    <col min="2" max="3" width="9" style="242"/>
    <col min="4" max="4" width="40.625" style="242" customWidth="1"/>
    <col min="5" max="18" width="9" style="242"/>
    <col min="19" max="19" width="23.5" style="242" customWidth="1"/>
    <col min="20" max="16384" width="9" style="242"/>
  </cols>
  <sheetData>
    <row r="1" spans="2:19" ht="14.25" x14ac:dyDescent="0.15">
      <c r="B1" s="242" t="s">
        <v>282</v>
      </c>
      <c r="D1" s="243"/>
      <c r="E1" s="243"/>
      <c r="F1" s="243"/>
    </row>
    <row r="2" spans="2:19" s="245" customFormat="1" ht="20.25" customHeight="1" thickBot="1" x14ac:dyDescent="0.2">
      <c r="B2" s="244" t="s">
        <v>283</v>
      </c>
      <c r="C2" s="244"/>
      <c r="D2" s="243"/>
      <c r="E2" s="243"/>
      <c r="F2" s="243"/>
      <c r="R2" s="1"/>
      <c r="S2" s="279"/>
    </row>
    <row r="3" spans="2:19" s="245" customFormat="1" ht="20.25" customHeight="1" thickTop="1" x14ac:dyDescent="0.15">
      <c r="B3" s="244"/>
      <c r="C3" s="244"/>
      <c r="D3" s="243"/>
      <c r="E3" s="243"/>
      <c r="F3" s="243"/>
      <c r="R3" s="866" t="s">
        <v>468</v>
      </c>
      <c r="S3" s="867"/>
    </row>
    <row r="4" spans="2:19" s="245" customFormat="1" ht="20.25" customHeight="1" thickBot="1" x14ac:dyDescent="0.2">
      <c r="B4" s="246"/>
      <c r="C4" s="243" t="s">
        <v>284</v>
      </c>
      <c r="D4" s="243"/>
      <c r="F4" s="904" t="s">
        <v>285</v>
      </c>
      <c r="G4" s="904"/>
      <c r="H4" s="904"/>
      <c r="I4" s="904"/>
      <c r="J4" s="904"/>
      <c r="K4" s="904"/>
      <c r="R4" s="868"/>
      <c r="S4" s="869"/>
    </row>
    <row r="5" spans="2:19" s="245" customFormat="1" ht="20.25" customHeight="1" thickTop="1" x14ac:dyDescent="0.15">
      <c r="B5" s="247"/>
      <c r="C5" s="243" t="s">
        <v>286</v>
      </c>
      <c r="D5" s="243"/>
      <c r="F5" s="904"/>
      <c r="G5" s="904"/>
      <c r="H5" s="904"/>
      <c r="I5" s="904"/>
      <c r="J5" s="904"/>
      <c r="K5" s="904"/>
      <c r="R5" s="331"/>
      <c r="S5" s="279"/>
    </row>
    <row r="6" spans="2:19" s="245" customFormat="1" ht="20.25" customHeight="1" x14ac:dyDescent="0.15">
      <c r="B6" s="248" t="s">
        <v>287</v>
      </c>
      <c r="C6" s="243"/>
      <c r="D6" s="243"/>
      <c r="E6" s="249"/>
      <c r="F6" s="243"/>
    </row>
    <row r="7" spans="2:19" s="245" customFormat="1" ht="20.25" customHeight="1" x14ac:dyDescent="0.15">
      <c r="B7" s="244"/>
      <c r="C7" s="244"/>
      <c r="D7" s="243"/>
      <c r="E7" s="249"/>
      <c r="F7" s="243"/>
    </row>
    <row r="8" spans="2:19" s="245" customFormat="1" ht="20.25" customHeight="1" x14ac:dyDescent="0.15">
      <c r="B8" s="243" t="s">
        <v>288</v>
      </c>
      <c r="C8" s="244"/>
      <c r="D8" s="243"/>
      <c r="E8" s="249"/>
      <c r="F8" s="243"/>
    </row>
    <row r="9" spans="2:19" s="245" customFormat="1" ht="20.25" customHeight="1" x14ac:dyDescent="0.15">
      <c r="B9" s="244"/>
      <c r="C9" s="244"/>
      <c r="D9" s="243"/>
      <c r="E9" s="243"/>
      <c r="F9" s="243"/>
    </row>
    <row r="10" spans="2:19" s="245" customFormat="1" ht="20.25" customHeight="1" x14ac:dyDescent="0.15">
      <c r="B10" s="243" t="s">
        <v>289</v>
      </c>
      <c r="C10" s="244"/>
      <c r="D10" s="243"/>
      <c r="E10" s="243"/>
      <c r="F10" s="243"/>
    </row>
    <row r="11" spans="2:19" s="245" customFormat="1" ht="20.25" customHeight="1" x14ac:dyDescent="0.15">
      <c r="B11" s="243"/>
      <c r="C11" s="244"/>
      <c r="D11" s="243"/>
      <c r="E11" s="243"/>
      <c r="F11" s="243"/>
    </row>
    <row r="12" spans="2:19" s="245" customFormat="1" ht="20.25" customHeight="1" x14ac:dyDescent="0.15">
      <c r="B12" s="243" t="s">
        <v>290</v>
      </c>
      <c r="C12" s="244"/>
      <c r="D12" s="243"/>
    </row>
    <row r="13" spans="2:19" s="245" customFormat="1" ht="20.25" customHeight="1" x14ac:dyDescent="0.15">
      <c r="B13" s="243"/>
      <c r="C13" s="244"/>
      <c r="D13" s="243"/>
    </row>
    <row r="14" spans="2:19" s="245" customFormat="1" ht="20.25" customHeight="1" x14ac:dyDescent="0.15">
      <c r="B14" s="243" t="s">
        <v>291</v>
      </c>
      <c r="C14" s="244"/>
      <c r="D14" s="243"/>
    </row>
    <row r="15" spans="2:19" s="245" customFormat="1" ht="20.25" customHeight="1" x14ac:dyDescent="0.15">
      <c r="B15" s="243"/>
      <c r="C15" s="244"/>
      <c r="D15" s="243"/>
    </row>
    <row r="16" spans="2:19" s="245" customFormat="1" ht="20.25" customHeight="1" x14ac:dyDescent="0.15">
      <c r="B16" s="243" t="s">
        <v>292</v>
      </c>
      <c r="C16" s="244"/>
      <c r="D16" s="243"/>
    </row>
    <row r="17" spans="2:25" s="245" customFormat="1" ht="20.25" customHeight="1" x14ac:dyDescent="0.15">
      <c r="B17" s="243" t="s">
        <v>293</v>
      </c>
      <c r="C17" s="244"/>
      <c r="D17" s="243"/>
    </row>
    <row r="18" spans="2:25" s="245" customFormat="1" ht="20.25" customHeight="1" x14ac:dyDescent="0.15">
      <c r="B18" s="243"/>
      <c r="C18" s="244"/>
      <c r="D18" s="243"/>
    </row>
    <row r="19" spans="2:25" s="245" customFormat="1" ht="20.25" customHeight="1" x14ac:dyDescent="0.15">
      <c r="B19" s="243" t="s">
        <v>294</v>
      </c>
      <c r="C19" s="244"/>
      <c r="D19" s="243"/>
    </row>
    <row r="20" spans="2:25" s="245" customFormat="1" ht="20.25" customHeight="1" x14ac:dyDescent="0.15">
      <c r="B20" s="243"/>
      <c r="C20" s="244"/>
      <c r="D20" s="243"/>
    </row>
    <row r="21" spans="2:25" s="245" customFormat="1" ht="17.25" customHeight="1" x14ac:dyDescent="0.15">
      <c r="B21" s="243" t="s">
        <v>295</v>
      </c>
      <c r="C21" s="243"/>
      <c r="D21" s="243"/>
    </row>
    <row r="22" spans="2:25" s="245" customFormat="1" ht="17.25" customHeight="1" x14ac:dyDescent="0.15">
      <c r="B22" s="243" t="s">
        <v>296</v>
      </c>
      <c r="C22" s="243"/>
      <c r="D22" s="243"/>
    </row>
    <row r="23" spans="2:25" s="245" customFormat="1" ht="17.25" customHeight="1" x14ac:dyDescent="0.15">
      <c r="B23" s="243"/>
      <c r="C23" s="243"/>
      <c r="D23" s="243"/>
    </row>
    <row r="24" spans="2:25" s="245" customFormat="1" ht="17.25" customHeight="1" x14ac:dyDescent="0.15">
      <c r="B24" s="243"/>
      <c r="C24" s="250" t="s">
        <v>160</v>
      </c>
      <c r="D24" s="250" t="s">
        <v>297</v>
      </c>
    </row>
    <row r="25" spans="2:25" s="245" customFormat="1" ht="17.25" customHeight="1" x14ac:dyDescent="0.15">
      <c r="B25" s="243"/>
      <c r="C25" s="250">
        <v>1</v>
      </c>
      <c r="D25" s="251" t="s">
        <v>175</v>
      </c>
    </row>
    <row r="26" spans="2:25" s="245" customFormat="1" ht="17.25" customHeight="1" x14ac:dyDescent="0.15">
      <c r="B26" s="243"/>
      <c r="C26" s="250">
        <v>2</v>
      </c>
      <c r="D26" s="251" t="s">
        <v>187</v>
      </c>
      <c r="E26" s="245" t="s">
        <v>298</v>
      </c>
    </row>
    <row r="27" spans="2:25" s="245" customFormat="1" ht="17.25" customHeight="1" x14ac:dyDescent="0.15">
      <c r="B27" s="243"/>
      <c r="C27" s="250">
        <v>3</v>
      </c>
      <c r="D27" s="251" t="s">
        <v>184</v>
      </c>
    </row>
    <row r="28" spans="2:25" s="245" customFormat="1" ht="17.25" customHeight="1" x14ac:dyDescent="0.15">
      <c r="B28" s="243"/>
      <c r="C28" s="250">
        <v>4</v>
      </c>
      <c r="D28" s="251" t="s">
        <v>299</v>
      </c>
      <c r="E28" s="245" t="s">
        <v>300</v>
      </c>
    </row>
    <row r="29" spans="2:25" s="245" customFormat="1" ht="17.25" customHeight="1" x14ac:dyDescent="0.15">
      <c r="B29" s="243"/>
      <c r="C29" s="249"/>
      <c r="D29" s="243"/>
    </row>
    <row r="30" spans="2:25" s="245" customFormat="1" ht="17.25" customHeight="1" x14ac:dyDescent="0.15">
      <c r="B30" s="243" t="s">
        <v>301</v>
      </c>
      <c r="C30" s="243"/>
      <c r="D30" s="243"/>
    </row>
    <row r="31" spans="2:25" s="245" customFormat="1" ht="17.25" customHeight="1" x14ac:dyDescent="0.15">
      <c r="B31" s="243" t="s">
        <v>302</v>
      </c>
      <c r="C31" s="243"/>
      <c r="D31" s="243"/>
    </row>
    <row r="32" spans="2:25" s="245" customFormat="1" ht="17.25" customHeight="1" x14ac:dyDescent="0.15">
      <c r="B32" s="243"/>
      <c r="C32" s="243"/>
      <c r="D32" s="243"/>
      <c r="G32" s="252"/>
      <c r="H32" s="252"/>
      <c r="J32" s="252"/>
      <c r="K32" s="252"/>
      <c r="L32" s="252"/>
      <c r="M32" s="252"/>
      <c r="N32" s="252"/>
      <c r="O32" s="252"/>
      <c r="R32" s="252"/>
      <c r="S32" s="252"/>
      <c r="T32" s="252"/>
      <c r="W32" s="252"/>
      <c r="X32" s="252"/>
      <c r="Y32" s="252"/>
    </row>
    <row r="33" spans="2:51" s="245" customFormat="1" ht="17.25" customHeight="1" x14ac:dyDescent="0.15">
      <c r="B33" s="243"/>
      <c r="C33" s="250" t="s">
        <v>239</v>
      </c>
      <c r="D33" s="250" t="s">
        <v>303</v>
      </c>
      <c r="G33" s="252"/>
      <c r="H33" s="252"/>
      <c r="J33" s="252"/>
      <c r="K33" s="252"/>
      <c r="L33" s="252"/>
      <c r="M33" s="252"/>
      <c r="N33" s="252"/>
      <c r="O33" s="252"/>
      <c r="R33" s="252"/>
      <c r="S33" s="252"/>
      <c r="T33" s="252"/>
      <c r="W33" s="252"/>
      <c r="X33" s="252"/>
      <c r="Y33" s="252"/>
    </row>
    <row r="34" spans="2:51" s="245" customFormat="1" ht="17.25" customHeight="1" x14ac:dyDescent="0.15">
      <c r="B34" s="243"/>
      <c r="C34" s="250" t="s">
        <v>304</v>
      </c>
      <c r="D34" s="251" t="s">
        <v>305</v>
      </c>
      <c r="G34" s="252"/>
      <c r="H34" s="252"/>
      <c r="J34" s="252"/>
      <c r="K34" s="252"/>
      <c r="L34" s="252"/>
      <c r="M34" s="252"/>
      <c r="N34" s="252"/>
      <c r="O34" s="252"/>
      <c r="R34" s="252"/>
      <c r="S34" s="252"/>
      <c r="T34" s="252"/>
      <c r="W34" s="252"/>
      <c r="X34" s="252"/>
      <c r="Y34" s="252"/>
    </row>
    <row r="35" spans="2:51" s="245" customFormat="1" ht="17.25" customHeight="1" x14ac:dyDescent="0.15">
      <c r="B35" s="243"/>
      <c r="C35" s="250" t="s">
        <v>306</v>
      </c>
      <c r="D35" s="251" t="s">
        <v>307</v>
      </c>
      <c r="G35" s="252"/>
      <c r="H35" s="252"/>
      <c r="J35" s="252"/>
      <c r="K35" s="252"/>
      <c r="L35" s="252"/>
      <c r="M35" s="252"/>
      <c r="N35" s="252"/>
      <c r="O35" s="252"/>
      <c r="R35" s="252"/>
      <c r="S35" s="252"/>
      <c r="T35" s="252"/>
      <c r="W35" s="252"/>
      <c r="X35" s="252"/>
      <c r="Y35" s="252"/>
    </row>
    <row r="36" spans="2:51" s="245" customFormat="1" ht="17.25" customHeight="1" x14ac:dyDescent="0.15">
      <c r="B36" s="243"/>
      <c r="C36" s="250" t="s">
        <v>308</v>
      </c>
      <c r="D36" s="251" t="s">
        <v>309</v>
      </c>
      <c r="G36" s="252"/>
      <c r="H36" s="252"/>
      <c r="J36" s="252"/>
      <c r="K36" s="252"/>
      <c r="L36" s="252"/>
      <c r="M36" s="252"/>
      <c r="N36" s="252"/>
      <c r="O36" s="252"/>
      <c r="R36" s="252"/>
      <c r="S36" s="252"/>
      <c r="T36" s="252"/>
      <c r="W36" s="252"/>
      <c r="X36" s="252"/>
      <c r="Y36" s="252"/>
    </row>
    <row r="37" spans="2:51" s="245" customFormat="1" ht="17.25" customHeight="1" x14ac:dyDescent="0.15">
      <c r="B37" s="243"/>
      <c r="C37" s="250" t="s">
        <v>310</v>
      </c>
      <c r="D37" s="251" t="s">
        <v>311</v>
      </c>
      <c r="G37" s="252"/>
      <c r="H37" s="252"/>
      <c r="J37" s="252"/>
      <c r="K37" s="252"/>
      <c r="L37" s="252"/>
      <c r="M37" s="252"/>
      <c r="N37" s="252"/>
      <c r="O37" s="252"/>
      <c r="R37" s="252"/>
      <c r="S37" s="252"/>
      <c r="T37" s="252"/>
      <c r="W37" s="252"/>
      <c r="X37" s="252"/>
      <c r="Y37" s="252"/>
    </row>
    <row r="38" spans="2:51" s="245" customFormat="1" ht="17.25" customHeight="1" x14ac:dyDescent="0.15">
      <c r="B38" s="243"/>
      <c r="C38" s="243"/>
      <c r="D38" s="243"/>
      <c r="G38" s="252"/>
      <c r="H38" s="252"/>
      <c r="J38" s="252"/>
      <c r="K38" s="252"/>
      <c r="L38" s="252"/>
      <c r="M38" s="252"/>
      <c r="N38" s="252"/>
      <c r="O38" s="252"/>
      <c r="R38" s="252"/>
      <c r="S38" s="252"/>
      <c r="T38" s="252"/>
      <c r="W38" s="252"/>
      <c r="X38" s="252"/>
      <c r="Y38" s="252"/>
    </row>
    <row r="39" spans="2:51" s="245" customFormat="1" ht="17.25" customHeight="1" x14ac:dyDescent="0.15">
      <c r="B39" s="243"/>
      <c r="C39" s="253" t="s">
        <v>312</v>
      </c>
      <c r="D39" s="243"/>
      <c r="G39" s="252"/>
      <c r="H39" s="252"/>
      <c r="J39" s="252"/>
      <c r="K39" s="252"/>
      <c r="L39" s="252"/>
      <c r="M39" s="252"/>
      <c r="N39" s="252"/>
      <c r="O39" s="252"/>
      <c r="R39" s="252"/>
      <c r="S39" s="252"/>
      <c r="T39" s="252"/>
      <c r="W39" s="252"/>
      <c r="X39" s="252"/>
      <c r="Y39" s="252"/>
    </row>
    <row r="40" spans="2:51" s="245" customFormat="1" ht="17.25" customHeight="1" x14ac:dyDescent="0.15">
      <c r="C40" s="243" t="s">
        <v>313</v>
      </c>
      <c r="F40" s="253"/>
      <c r="G40" s="252"/>
      <c r="H40" s="252"/>
      <c r="J40" s="252"/>
      <c r="K40" s="252"/>
      <c r="L40" s="252"/>
      <c r="M40" s="252"/>
      <c r="N40" s="252"/>
      <c r="O40" s="252"/>
      <c r="R40" s="252"/>
      <c r="S40" s="252"/>
      <c r="T40" s="252"/>
      <c r="W40" s="252"/>
      <c r="X40" s="252"/>
      <c r="Y40" s="252"/>
    </row>
    <row r="41" spans="2:51" s="245" customFormat="1" ht="17.25" customHeight="1" x14ac:dyDescent="0.15">
      <c r="C41" s="243" t="s">
        <v>314</v>
      </c>
      <c r="F41" s="243"/>
      <c r="G41" s="252"/>
      <c r="H41" s="252"/>
      <c r="J41" s="252"/>
      <c r="K41" s="252"/>
      <c r="L41" s="252"/>
      <c r="M41" s="252"/>
      <c r="N41" s="252"/>
      <c r="O41" s="252"/>
      <c r="R41" s="252"/>
      <c r="S41" s="252"/>
      <c r="T41" s="252"/>
      <c r="W41" s="252"/>
      <c r="X41" s="252"/>
      <c r="Y41" s="252"/>
    </row>
    <row r="42" spans="2:51" s="245" customFormat="1" ht="17.25" customHeight="1" x14ac:dyDescent="0.15">
      <c r="B42" s="243"/>
      <c r="C42" s="243"/>
      <c r="D42" s="243"/>
      <c r="E42" s="253"/>
      <c r="F42" s="252"/>
      <c r="G42" s="252"/>
      <c r="H42" s="252"/>
      <c r="J42" s="252"/>
      <c r="K42" s="252"/>
      <c r="L42" s="252"/>
      <c r="M42" s="252"/>
      <c r="N42" s="252"/>
      <c r="O42" s="252"/>
      <c r="R42" s="252"/>
      <c r="S42" s="252"/>
      <c r="T42" s="252"/>
      <c r="W42" s="252"/>
      <c r="X42" s="252"/>
      <c r="Y42" s="252"/>
    </row>
    <row r="43" spans="2:51" s="245" customFormat="1" ht="17.25" customHeight="1" x14ac:dyDescent="0.15">
      <c r="B43" s="243" t="s">
        <v>315</v>
      </c>
      <c r="C43" s="243"/>
      <c r="D43" s="243"/>
    </row>
    <row r="44" spans="2:51" s="245" customFormat="1" ht="17.25" customHeight="1" x14ac:dyDescent="0.15">
      <c r="B44" s="243" t="s">
        <v>316</v>
      </c>
      <c r="C44" s="243"/>
      <c r="D44" s="243"/>
    </row>
    <row r="45" spans="2:51" s="245" customFormat="1" ht="17.25" customHeight="1" x14ac:dyDescent="0.15">
      <c r="B45" s="254" t="s">
        <v>317</v>
      </c>
      <c r="E45" s="252"/>
      <c r="F45" s="252"/>
      <c r="G45" s="252"/>
      <c r="H45" s="252"/>
      <c r="I45" s="252"/>
      <c r="J45" s="252"/>
      <c r="K45" s="252"/>
      <c r="L45" s="252"/>
      <c r="M45" s="252"/>
      <c r="N45" s="252"/>
      <c r="O45" s="252"/>
      <c r="P45" s="252"/>
      <c r="Q45" s="252"/>
      <c r="R45" s="252"/>
      <c r="S45" s="252"/>
      <c r="T45" s="252"/>
      <c r="U45" s="252"/>
      <c r="Y45" s="252"/>
      <c r="Z45" s="252"/>
      <c r="AA45" s="252"/>
      <c r="AB45" s="252"/>
      <c r="AD45" s="252"/>
      <c r="AE45" s="252"/>
      <c r="AF45" s="252"/>
      <c r="AG45" s="252"/>
      <c r="AH45" s="252"/>
      <c r="AI45" s="255"/>
      <c r="AJ45" s="252"/>
      <c r="AK45" s="252"/>
      <c r="AL45" s="252"/>
      <c r="AM45" s="252"/>
      <c r="AN45" s="252"/>
      <c r="AO45" s="252"/>
      <c r="AP45" s="252"/>
      <c r="AQ45" s="252"/>
      <c r="AR45" s="252"/>
      <c r="AS45" s="252"/>
      <c r="AT45" s="252"/>
      <c r="AU45" s="252"/>
      <c r="AV45" s="252"/>
      <c r="AW45" s="252"/>
      <c r="AX45" s="252"/>
      <c r="AY45" s="255"/>
    </row>
    <row r="46" spans="2:51" s="245" customFormat="1" ht="17.25" customHeight="1" x14ac:dyDescent="0.15"/>
    <row r="47" spans="2:51" s="245" customFormat="1" ht="17.25" customHeight="1" x14ac:dyDescent="0.15">
      <c r="B47" s="243" t="s">
        <v>318</v>
      </c>
      <c r="C47" s="243"/>
    </row>
    <row r="48" spans="2:51" s="245" customFormat="1" ht="17.25" customHeight="1" x14ac:dyDescent="0.15">
      <c r="B48" s="243"/>
      <c r="C48" s="243"/>
    </row>
    <row r="49" spans="2:54" s="245" customFormat="1" ht="17.25" customHeight="1" x14ac:dyDescent="0.15">
      <c r="B49" s="243" t="s">
        <v>319</v>
      </c>
      <c r="C49" s="243"/>
    </row>
    <row r="50" spans="2:54" s="245" customFormat="1" ht="17.25" customHeight="1" x14ac:dyDescent="0.15">
      <c r="B50" s="243" t="s">
        <v>320</v>
      </c>
      <c r="C50" s="243"/>
    </row>
    <row r="51" spans="2:54" s="245" customFormat="1" ht="17.25" customHeight="1" x14ac:dyDescent="0.15">
      <c r="B51" s="243"/>
      <c r="C51" s="243"/>
    </row>
    <row r="52" spans="2:54" s="245" customFormat="1" ht="17.25" customHeight="1" x14ac:dyDescent="0.15">
      <c r="B52" s="243" t="s">
        <v>321</v>
      </c>
      <c r="C52" s="243"/>
    </row>
    <row r="53" spans="2:54" s="245" customFormat="1" ht="17.25" customHeight="1" x14ac:dyDescent="0.15">
      <c r="B53" s="243" t="s">
        <v>322</v>
      </c>
      <c r="C53" s="243"/>
    </row>
    <row r="54" spans="2:54" s="245" customFormat="1" ht="17.25" customHeight="1" x14ac:dyDescent="0.15">
      <c r="B54" s="243"/>
      <c r="C54" s="243"/>
    </row>
    <row r="55" spans="2:54" s="245" customFormat="1" ht="17.25" customHeight="1" x14ac:dyDescent="0.15">
      <c r="B55" s="243" t="s">
        <v>323</v>
      </c>
      <c r="C55" s="243"/>
      <c r="D55" s="243"/>
    </row>
    <row r="56" spans="2:54" s="245" customFormat="1" ht="17.25" customHeight="1" x14ac:dyDescent="0.15">
      <c r="B56" s="243"/>
      <c r="C56" s="243"/>
      <c r="D56" s="243"/>
    </row>
    <row r="57" spans="2:54" s="245" customFormat="1" ht="17.25" customHeight="1" x14ac:dyDescent="0.15">
      <c r="B57" s="245" t="s">
        <v>324</v>
      </c>
      <c r="D57" s="243"/>
    </row>
    <row r="58" spans="2:54" s="245" customFormat="1" ht="17.25" customHeight="1" x14ac:dyDescent="0.15">
      <c r="B58" s="245" t="s">
        <v>325</v>
      </c>
      <c r="D58" s="243"/>
    </row>
    <row r="59" spans="2:54" s="245" customFormat="1" ht="17.25" customHeight="1" x14ac:dyDescent="0.15">
      <c r="B59" s="245" t="s">
        <v>326</v>
      </c>
    </row>
    <row r="60" spans="2:54" s="245" customFormat="1" ht="17.25" customHeight="1" x14ac:dyDescent="0.15"/>
    <row r="61" spans="2:54" s="245" customFormat="1" ht="17.25" customHeight="1" x14ac:dyDescent="0.15">
      <c r="B61" s="245" t="s">
        <v>327</v>
      </c>
      <c r="E61" s="256"/>
      <c r="F61" s="256"/>
      <c r="G61" s="256"/>
      <c r="H61" s="256"/>
      <c r="I61" s="256"/>
      <c r="J61" s="256"/>
      <c r="K61" s="256"/>
      <c r="L61" s="257"/>
      <c r="M61" s="245" t="s">
        <v>328</v>
      </c>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row>
    <row r="62" spans="2:54" s="245" customFormat="1" ht="17.25" customHeight="1" x14ac:dyDescent="0.15">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row>
    <row r="63" spans="2:54" s="245" customFormat="1" ht="17.25" customHeight="1" x14ac:dyDescent="0.15">
      <c r="B63" s="245" t="s">
        <v>329</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row>
    <row r="64" spans="2:54" s="245" customFormat="1" ht="17.25" customHeight="1" x14ac:dyDescent="0.15">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row>
    <row r="65" spans="2:71" s="245" customFormat="1" ht="17.25" customHeight="1" x14ac:dyDescent="0.15">
      <c r="B65" s="245" t="s">
        <v>330</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row>
    <row r="66" spans="2:71" s="245" customFormat="1" ht="17.25" customHeight="1" x14ac:dyDescent="0.15">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row>
    <row r="67" spans="2:71" s="245" customFormat="1" ht="17.25" customHeight="1" x14ac:dyDescent="0.2">
      <c r="B67" s="245" t="s">
        <v>331</v>
      </c>
      <c r="BL67" s="258"/>
      <c r="BM67" s="259"/>
      <c r="BN67" s="258"/>
      <c r="BO67" s="258"/>
      <c r="BP67" s="258"/>
      <c r="BQ67" s="260"/>
      <c r="BR67" s="261"/>
      <c r="BS67" s="261"/>
    </row>
    <row r="68" spans="2:71" s="245" customFormat="1" ht="17.25" customHeight="1" x14ac:dyDescent="0.15">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row>
    <row r="69" spans="2:71" ht="17.25" customHeight="1" x14ac:dyDescent="0.15">
      <c r="B69" s="245" t="s">
        <v>332</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mergeCells count="2">
    <mergeCell ref="F4:K5"/>
    <mergeCell ref="R3:S4"/>
  </mergeCells>
  <phoneticPr fontId="2"/>
  <hyperlinks>
    <hyperlink ref="R3" location="添付書類一覧!A1" display="添付書類一覧に戻る" xr:uid="{1639D7E9-D24B-4AF7-8FEF-9FA030EED788}"/>
  </hyperlinks>
  <pageMargins left="0.70866141732283472" right="0.70866141732283472" top="0.74803149606299213" bottom="0.35433070866141736"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34FC-AF8B-458D-96E2-81FF01C1FAEC}">
  <sheetPr>
    <tabColor theme="9" tint="0.79998168889431442"/>
    <pageSetUpPr fitToPage="1"/>
  </sheetPr>
  <dimension ref="B1:BM136"/>
  <sheetViews>
    <sheetView showGridLines="0" zoomScale="55" zoomScaleNormal="55" workbookViewId="0">
      <selection activeCell="BK3" sqref="BK3:BL4"/>
    </sheetView>
  </sheetViews>
  <sheetFormatPr defaultColWidth="4.5" defaultRowHeight="14.25" x14ac:dyDescent="0.15"/>
  <cols>
    <col min="1" max="1" width="0.875" style="110" customWidth="1"/>
    <col min="2" max="5" width="5.75" style="110" customWidth="1"/>
    <col min="6" max="7" width="5.75" style="110" hidden="1" customWidth="1"/>
    <col min="8" max="60" width="5.75" style="110" customWidth="1"/>
    <col min="61" max="61" width="1.125" style="110" customWidth="1"/>
    <col min="62" max="62" width="4.5" style="110"/>
    <col min="63" max="63" width="20" style="110" customWidth="1"/>
    <col min="64" max="64" width="12.375" style="110" customWidth="1"/>
    <col min="65" max="16384" width="4.5" style="110"/>
  </cols>
  <sheetData>
    <row r="1" spans="2:65" s="90" customFormat="1" ht="20.25" customHeight="1" x14ac:dyDescent="0.15">
      <c r="C1" s="91" t="s">
        <v>132</v>
      </c>
      <c r="D1" s="91"/>
      <c r="E1" s="91"/>
      <c r="F1" s="91"/>
      <c r="G1" s="91"/>
      <c r="H1" s="91"/>
      <c r="K1" s="92" t="s">
        <v>133</v>
      </c>
      <c r="N1" s="91"/>
      <c r="O1" s="91"/>
      <c r="P1" s="91"/>
      <c r="Q1" s="91"/>
      <c r="R1" s="91"/>
      <c r="S1" s="91"/>
      <c r="T1" s="91"/>
      <c r="U1" s="91"/>
      <c r="AQ1" s="93" t="s">
        <v>134</v>
      </c>
      <c r="AR1" s="905" t="s">
        <v>135</v>
      </c>
      <c r="AS1" s="906"/>
      <c r="AT1" s="906"/>
      <c r="AU1" s="906"/>
      <c r="AV1" s="906"/>
      <c r="AW1" s="906"/>
      <c r="AX1" s="906"/>
      <c r="AY1" s="906"/>
      <c r="AZ1" s="906"/>
      <c r="BA1" s="906"/>
      <c r="BB1" s="906"/>
      <c r="BC1" s="906"/>
      <c r="BD1" s="906"/>
      <c r="BE1" s="906"/>
      <c r="BF1" s="906"/>
      <c r="BG1" s="906"/>
      <c r="BH1" s="93" t="s">
        <v>136</v>
      </c>
    </row>
    <row r="2" spans="2:65" s="94" customFormat="1" ht="20.25" customHeight="1" thickBot="1" x14ac:dyDescent="0.2">
      <c r="H2" s="92"/>
      <c r="K2" s="92"/>
      <c r="L2" s="92"/>
      <c r="N2" s="93"/>
      <c r="O2" s="93"/>
      <c r="P2" s="93"/>
      <c r="Q2" s="93"/>
      <c r="R2" s="93"/>
      <c r="S2" s="93"/>
      <c r="T2" s="93"/>
      <c r="U2" s="93"/>
      <c r="Z2" s="93" t="s">
        <v>137</v>
      </c>
      <c r="AA2" s="907">
        <v>6</v>
      </c>
      <c r="AB2" s="907"/>
      <c r="AC2" s="93" t="s">
        <v>138</v>
      </c>
      <c r="AD2" s="908">
        <f>IF(AA2=0,"",YEAR(DATE(2018+AA2,1,1)))</f>
        <v>2024</v>
      </c>
      <c r="AE2" s="908"/>
      <c r="AF2" s="94" t="s">
        <v>139</v>
      </c>
      <c r="AG2" s="94" t="s">
        <v>140</v>
      </c>
      <c r="AH2" s="907">
        <v>4</v>
      </c>
      <c r="AI2" s="907"/>
      <c r="AJ2" s="94" t="s">
        <v>141</v>
      </c>
      <c r="AQ2" s="93" t="s">
        <v>142</v>
      </c>
      <c r="AR2" s="907" t="s">
        <v>143</v>
      </c>
      <c r="AS2" s="907"/>
      <c r="AT2" s="907"/>
      <c r="AU2" s="907"/>
      <c r="AV2" s="907"/>
      <c r="AW2" s="907"/>
      <c r="AX2" s="907"/>
      <c r="AY2" s="907"/>
      <c r="AZ2" s="907"/>
      <c r="BA2" s="907"/>
      <c r="BB2" s="907"/>
      <c r="BC2" s="907"/>
      <c r="BD2" s="907"/>
      <c r="BE2" s="907"/>
      <c r="BF2" s="907"/>
      <c r="BG2" s="907"/>
      <c r="BH2" s="93" t="s">
        <v>136</v>
      </c>
      <c r="BI2" s="93"/>
      <c r="BJ2" s="93"/>
      <c r="BK2" s="1"/>
      <c r="BL2" s="279"/>
    </row>
    <row r="3" spans="2:65" s="94" customFormat="1" ht="20.25" customHeight="1" thickTop="1" x14ac:dyDescent="0.15">
      <c r="H3" s="92"/>
      <c r="K3" s="92"/>
      <c r="M3" s="93"/>
      <c r="N3" s="93"/>
      <c r="O3" s="93"/>
      <c r="P3" s="93"/>
      <c r="Q3" s="93"/>
      <c r="R3" s="93"/>
      <c r="S3" s="93"/>
      <c r="AA3" s="95"/>
      <c r="AB3" s="95"/>
      <c r="AC3" s="95"/>
      <c r="AD3" s="96"/>
      <c r="AE3" s="95"/>
      <c r="BB3" s="97" t="s">
        <v>144</v>
      </c>
      <c r="BC3" s="909" t="s">
        <v>145</v>
      </c>
      <c r="BD3" s="910"/>
      <c r="BE3" s="910"/>
      <c r="BF3" s="911"/>
      <c r="BG3" s="93"/>
      <c r="BK3" s="866" t="s">
        <v>468</v>
      </c>
      <c r="BL3" s="867"/>
    </row>
    <row r="4" spans="2:65" s="94" customFormat="1" ht="20.25" customHeight="1" thickBot="1" x14ac:dyDescent="0.2">
      <c r="H4" s="92"/>
      <c r="K4" s="92"/>
      <c r="M4" s="93"/>
      <c r="N4" s="93"/>
      <c r="O4" s="93"/>
      <c r="P4" s="93"/>
      <c r="Q4" s="93"/>
      <c r="R4" s="93"/>
      <c r="S4" s="93"/>
      <c r="AA4" s="95"/>
      <c r="AB4" s="95"/>
      <c r="AC4" s="95"/>
      <c r="AD4" s="96"/>
      <c r="AE4" s="95"/>
      <c r="BB4" s="97" t="s">
        <v>146</v>
      </c>
      <c r="BC4" s="909" t="s">
        <v>147</v>
      </c>
      <c r="BD4" s="910"/>
      <c r="BE4" s="910"/>
      <c r="BF4" s="911"/>
      <c r="BG4" s="93"/>
      <c r="BK4" s="868"/>
      <c r="BL4" s="869"/>
    </row>
    <row r="5" spans="2:65" s="94" customFormat="1" ht="5.0999999999999996" customHeight="1" thickTop="1" x14ac:dyDescent="0.15">
      <c r="H5" s="92"/>
      <c r="K5" s="92"/>
      <c r="M5" s="93"/>
      <c r="N5" s="93"/>
      <c r="O5" s="93"/>
      <c r="P5" s="93"/>
      <c r="Q5" s="93"/>
      <c r="R5" s="93"/>
      <c r="S5" s="93"/>
      <c r="AA5" s="98"/>
      <c r="AB5" s="98"/>
      <c r="AH5" s="90"/>
      <c r="AI5" s="90"/>
      <c r="AJ5" s="90"/>
      <c r="AK5" s="90"/>
      <c r="AL5" s="90"/>
      <c r="AM5" s="90"/>
      <c r="AN5" s="90"/>
      <c r="AO5" s="90"/>
      <c r="AP5" s="90"/>
      <c r="AQ5" s="90"/>
      <c r="AR5" s="90"/>
      <c r="AS5" s="90"/>
      <c r="AT5" s="90"/>
      <c r="AU5" s="90"/>
      <c r="AV5" s="90"/>
      <c r="AW5" s="90"/>
      <c r="AX5" s="90"/>
      <c r="AY5" s="90"/>
      <c r="AZ5" s="90"/>
      <c r="BA5" s="90"/>
      <c r="BB5" s="90"/>
      <c r="BC5" s="90"/>
      <c r="BD5" s="90"/>
      <c r="BE5" s="90"/>
      <c r="BF5" s="99"/>
      <c r="BG5" s="99"/>
      <c r="BK5" s="331"/>
      <c r="BL5" s="279"/>
    </row>
    <row r="6" spans="2:65" s="94" customFormat="1" ht="21" customHeight="1" x14ac:dyDescent="0.15">
      <c r="B6" s="91"/>
      <c r="C6" s="90"/>
      <c r="D6" s="90"/>
      <c r="E6" s="90"/>
      <c r="F6" s="90"/>
      <c r="G6" s="90"/>
      <c r="H6" s="90"/>
      <c r="I6" s="100"/>
      <c r="J6" s="100"/>
      <c r="K6" s="100"/>
      <c r="L6" s="101"/>
      <c r="M6" s="100"/>
      <c r="N6" s="100"/>
      <c r="O6" s="100"/>
      <c r="AH6" s="90"/>
      <c r="AI6" s="90"/>
      <c r="AJ6" s="90"/>
      <c r="AK6" s="90"/>
      <c r="AL6" s="90"/>
      <c r="AM6" s="90" t="s">
        <v>148</v>
      </c>
      <c r="AN6" s="90"/>
      <c r="AO6" s="90"/>
      <c r="AP6" s="90"/>
      <c r="AQ6" s="90"/>
      <c r="AR6" s="90"/>
      <c r="AS6" s="90"/>
      <c r="AU6" s="102"/>
      <c r="AV6" s="102"/>
      <c r="AW6" s="103"/>
      <c r="AX6" s="90"/>
      <c r="AY6" s="933">
        <v>40</v>
      </c>
      <c r="AZ6" s="934"/>
      <c r="BA6" s="103" t="s">
        <v>149</v>
      </c>
      <c r="BB6" s="90"/>
      <c r="BC6" s="933">
        <v>160</v>
      </c>
      <c r="BD6" s="934"/>
      <c r="BE6" s="103" t="s">
        <v>150</v>
      </c>
      <c r="BF6" s="90"/>
      <c r="BG6" s="99"/>
    </row>
    <row r="7" spans="2:65" s="94" customFormat="1" ht="5.0999999999999996" customHeight="1" x14ac:dyDescent="0.15">
      <c r="B7" s="91"/>
      <c r="C7" s="104"/>
      <c r="D7" s="104"/>
      <c r="E7" s="104"/>
      <c r="F7" s="104"/>
      <c r="G7" s="104"/>
      <c r="H7" s="100"/>
      <c r="I7" s="100"/>
      <c r="J7" s="100"/>
      <c r="K7" s="100"/>
      <c r="L7" s="100"/>
      <c r="M7" s="100"/>
      <c r="N7" s="100"/>
      <c r="O7" s="100"/>
      <c r="AH7" s="90"/>
      <c r="AI7" s="90"/>
      <c r="AJ7" s="90"/>
      <c r="AK7" s="90"/>
      <c r="AL7" s="90"/>
      <c r="AM7" s="90"/>
      <c r="AN7" s="90"/>
      <c r="AO7" s="90"/>
      <c r="AP7" s="90"/>
      <c r="AQ7" s="90"/>
      <c r="AR7" s="90"/>
      <c r="AS7" s="90"/>
      <c r="AT7" s="90"/>
      <c r="AU7" s="90"/>
      <c r="AV7" s="90"/>
      <c r="AW7" s="90"/>
      <c r="AX7" s="90"/>
      <c r="AY7" s="90"/>
      <c r="AZ7" s="90"/>
      <c r="BA7" s="90"/>
      <c r="BB7" s="90"/>
      <c r="BC7" s="90"/>
      <c r="BD7" s="90"/>
      <c r="BE7" s="90"/>
      <c r="BF7" s="99"/>
      <c r="BG7" s="99"/>
    </row>
    <row r="8" spans="2:65" s="94" customFormat="1" ht="21" customHeight="1" x14ac:dyDescent="0.15">
      <c r="B8" s="105"/>
      <c r="C8" s="101"/>
      <c r="D8" s="101"/>
      <c r="E8" s="101"/>
      <c r="F8" s="101"/>
      <c r="G8" s="101"/>
      <c r="H8" s="100"/>
      <c r="I8" s="100"/>
      <c r="J8" s="100"/>
      <c r="K8" s="100"/>
      <c r="L8" s="100"/>
      <c r="M8" s="100"/>
      <c r="N8" s="100"/>
      <c r="O8" s="100"/>
      <c r="AH8" s="106"/>
      <c r="AI8" s="106"/>
      <c r="AJ8" s="106"/>
      <c r="AK8" s="90"/>
      <c r="AL8" s="99"/>
      <c r="AM8" s="90"/>
      <c r="AN8" s="107"/>
      <c r="AO8" s="91"/>
      <c r="AP8" s="108"/>
      <c r="AQ8" s="108"/>
      <c r="AR8" s="108"/>
      <c r="AS8" s="109"/>
      <c r="AT8" s="109"/>
      <c r="AU8" s="90"/>
      <c r="AV8" s="108"/>
      <c r="AW8" s="108"/>
      <c r="AX8" s="101"/>
      <c r="AY8" s="90"/>
      <c r="AZ8" s="90" t="s">
        <v>151</v>
      </c>
      <c r="BA8" s="90"/>
      <c r="BB8" s="90"/>
      <c r="BC8" s="935">
        <f>DAY(EOMONTH(DATE(AD2,AH2,1),0))</f>
        <v>30</v>
      </c>
      <c r="BD8" s="936"/>
      <c r="BE8" s="90" t="s">
        <v>152</v>
      </c>
      <c r="BF8" s="90"/>
      <c r="BG8" s="90"/>
      <c r="BK8" s="93"/>
      <c r="BL8" s="93"/>
      <c r="BM8" s="93"/>
    </row>
    <row r="9" spans="2:65" s="94" customFormat="1" ht="4.5" customHeight="1" x14ac:dyDescent="0.15">
      <c r="B9" s="105"/>
      <c r="C9" s="108"/>
      <c r="D9" s="108"/>
      <c r="E9" s="108"/>
      <c r="F9" s="108"/>
      <c r="G9" s="108"/>
      <c r="H9" s="108"/>
      <c r="I9" s="108"/>
      <c r="J9" s="108"/>
      <c r="K9" s="108"/>
      <c r="L9" s="108"/>
      <c r="M9" s="108"/>
      <c r="N9" s="108"/>
      <c r="O9" s="108"/>
      <c r="AH9" s="104"/>
      <c r="AI9" s="90"/>
      <c r="AJ9" s="90"/>
      <c r="AK9" s="106"/>
      <c r="AL9" s="90"/>
      <c r="AM9" s="90"/>
      <c r="AN9" s="90"/>
      <c r="AO9" s="90"/>
      <c r="AP9" s="90"/>
      <c r="AQ9" s="90"/>
      <c r="AR9" s="104"/>
      <c r="AS9" s="104"/>
      <c r="AT9" s="104"/>
      <c r="AU9" s="90"/>
      <c r="AV9" s="90"/>
      <c r="AW9" s="90"/>
      <c r="AX9" s="90"/>
      <c r="AY9" s="90"/>
      <c r="AZ9" s="90"/>
      <c r="BA9" s="90"/>
      <c r="BB9" s="90"/>
      <c r="BC9" s="90"/>
      <c r="BD9" s="90"/>
      <c r="BE9" s="90"/>
      <c r="BF9" s="90"/>
      <c r="BG9" s="90"/>
      <c r="BK9" s="93"/>
      <c r="BL9" s="93"/>
      <c r="BM9" s="93"/>
    </row>
    <row r="10" spans="2:65" s="94" customFormat="1" ht="21" customHeight="1" x14ac:dyDescent="0.15">
      <c r="B10" s="105"/>
      <c r="C10" s="108"/>
      <c r="D10" s="108"/>
      <c r="E10" s="108"/>
      <c r="F10" s="108"/>
      <c r="G10" s="108"/>
      <c r="H10" s="108"/>
      <c r="I10" s="108"/>
      <c r="J10" s="108"/>
      <c r="K10" s="108"/>
      <c r="L10" s="108"/>
      <c r="M10" s="108"/>
      <c r="N10" s="108"/>
      <c r="O10" s="108"/>
      <c r="AH10" s="104"/>
      <c r="AI10" s="90"/>
      <c r="AJ10" s="90"/>
      <c r="AK10" s="106"/>
      <c r="AL10" s="90"/>
      <c r="AN10" s="90" t="s">
        <v>153</v>
      </c>
      <c r="AO10" s="90"/>
      <c r="AP10" s="90"/>
      <c r="AQ10" s="90"/>
      <c r="AR10" s="90"/>
      <c r="AS10" s="90"/>
      <c r="AT10" s="90"/>
      <c r="AU10" s="90"/>
      <c r="AV10" s="104"/>
      <c r="AW10" s="104"/>
      <c r="AX10" s="104"/>
      <c r="AY10" s="90"/>
      <c r="AZ10" s="90"/>
      <c r="BA10" s="99" t="s">
        <v>154</v>
      </c>
      <c r="BB10" s="90"/>
      <c r="BC10" s="933"/>
      <c r="BD10" s="934"/>
      <c r="BE10" s="103" t="s">
        <v>155</v>
      </c>
      <c r="BG10" s="90"/>
      <c r="BK10" s="93"/>
      <c r="BL10" s="93"/>
      <c r="BM10" s="93"/>
    </row>
    <row r="11" spans="2:65" s="94" customFormat="1" ht="5.0999999999999996" customHeight="1" x14ac:dyDescent="0.15">
      <c r="B11" s="105"/>
      <c r="C11" s="108"/>
      <c r="D11" s="108"/>
      <c r="E11" s="108"/>
      <c r="F11" s="108"/>
      <c r="G11" s="108"/>
      <c r="H11" s="108"/>
      <c r="I11" s="108"/>
      <c r="J11" s="108"/>
      <c r="K11" s="108"/>
      <c r="L11" s="108"/>
      <c r="M11" s="108"/>
      <c r="N11" s="108"/>
      <c r="O11" s="108"/>
      <c r="AH11" s="104"/>
      <c r="AI11" s="90"/>
      <c r="AJ11" s="90"/>
      <c r="AK11" s="106"/>
      <c r="AL11" s="90"/>
      <c r="AM11" s="90"/>
      <c r="AN11" s="90"/>
      <c r="AO11" s="90"/>
      <c r="AP11" s="90"/>
      <c r="AQ11" s="90"/>
      <c r="AR11" s="104"/>
      <c r="AS11" s="104"/>
      <c r="AT11" s="104"/>
      <c r="AU11" s="90"/>
      <c r="AV11" s="90"/>
      <c r="AW11" s="90"/>
      <c r="AX11" s="90"/>
      <c r="AY11" s="90"/>
      <c r="AZ11" s="90"/>
      <c r="BA11" s="90"/>
      <c r="BB11" s="90"/>
      <c r="BC11" s="90"/>
      <c r="BD11" s="90"/>
      <c r="BE11" s="90"/>
      <c r="BF11" s="90"/>
      <c r="BG11" s="90"/>
      <c r="BK11" s="93"/>
      <c r="BL11" s="93"/>
      <c r="BM11" s="93"/>
    </row>
    <row r="12" spans="2:65" s="94" customFormat="1" ht="21" customHeight="1" x14ac:dyDescent="0.15">
      <c r="R12" s="100"/>
      <c r="S12" s="100"/>
      <c r="T12" s="99"/>
      <c r="U12" s="937"/>
      <c r="V12" s="937"/>
      <c r="W12" s="91"/>
      <c r="AA12" s="104"/>
      <c r="AB12" s="107"/>
      <c r="AC12" s="91"/>
      <c r="AD12" s="104"/>
      <c r="AE12" s="104"/>
      <c r="AF12" s="104"/>
      <c r="AH12" s="106"/>
      <c r="AI12" s="106"/>
      <c r="AJ12" s="106"/>
      <c r="AK12" s="90"/>
      <c r="AL12" s="99"/>
      <c r="AM12" s="107"/>
      <c r="AN12" s="90"/>
      <c r="AO12" s="90"/>
      <c r="AP12" s="90"/>
      <c r="AQ12" s="90"/>
      <c r="AR12" s="90"/>
      <c r="AS12" s="91" t="s">
        <v>156</v>
      </c>
      <c r="AT12" s="90"/>
      <c r="AU12" s="90"/>
      <c r="AV12" s="90"/>
      <c r="AW12" s="90"/>
      <c r="AX12" s="90"/>
      <c r="AY12" s="90"/>
      <c r="AZ12" s="90"/>
      <c r="BA12" s="90"/>
      <c r="BB12" s="90"/>
      <c r="BC12" s="104"/>
      <c r="BD12" s="106"/>
      <c r="BE12" s="90"/>
      <c r="BF12" s="90"/>
      <c r="BG12" s="104"/>
      <c r="BH12" s="90"/>
      <c r="BK12" s="93"/>
      <c r="BL12" s="93"/>
      <c r="BM12" s="93"/>
    </row>
    <row r="13" spans="2:65" s="94" customFormat="1" ht="21" customHeight="1" x14ac:dyDescent="0.15">
      <c r="R13" s="90"/>
      <c r="S13" s="90"/>
      <c r="T13" s="90"/>
      <c r="U13" s="90"/>
      <c r="V13" s="90"/>
      <c r="AA13" s="90"/>
      <c r="AB13" s="90"/>
      <c r="AC13" s="90"/>
      <c r="AD13" s="90"/>
      <c r="AE13" s="90"/>
      <c r="AF13" s="90"/>
      <c r="AH13" s="104"/>
      <c r="AI13" s="106"/>
      <c r="AJ13" s="90"/>
      <c r="AK13" s="106"/>
      <c r="AL13" s="90"/>
      <c r="AM13" s="90"/>
      <c r="AN13" s="90"/>
      <c r="AO13" s="104"/>
      <c r="AP13" s="91"/>
      <c r="AQ13" s="104"/>
      <c r="AR13" s="104"/>
      <c r="AS13" s="91" t="s">
        <v>157</v>
      </c>
      <c r="AT13" s="90"/>
      <c r="AU13" s="90"/>
      <c r="AV13" s="90"/>
      <c r="AW13" s="90"/>
      <c r="AX13" s="90"/>
      <c r="AY13" s="90"/>
      <c r="AZ13" s="90"/>
      <c r="BA13" s="90"/>
      <c r="BB13" s="950">
        <v>0.29166666666666669</v>
      </c>
      <c r="BC13" s="951"/>
      <c r="BD13" s="952"/>
      <c r="BE13" s="101" t="s">
        <v>158</v>
      </c>
      <c r="BF13" s="950">
        <v>0.83333333333333337</v>
      </c>
      <c r="BG13" s="951"/>
      <c r="BH13" s="952"/>
      <c r="BK13" s="93"/>
      <c r="BL13" s="93"/>
      <c r="BM13" s="93"/>
    </row>
    <row r="14" spans="2:65" s="94" customFormat="1" ht="21" customHeight="1" x14ac:dyDescent="0.15">
      <c r="R14" s="110"/>
      <c r="S14" s="110"/>
      <c r="T14" s="110"/>
      <c r="U14" s="110"/>
      <c r="V14" s="110"/>
      <c r="W14" s="110"/>
      <c r="AA14" s="101"/>
      <c r="AB14" s="110"/>
      <c r="AC14" s="110"/>
      <c r="AD14" s="101"/>
      <c r="AE14" s="104"/>
      <c r="AF14" s="104"/>
      <c r="AG14" s="98"/>
      <c r="AH14" s="91"/>
      <c r="AI14" s="106"/>
      <c r="AJ14" s="90"/>
      <c r="AK14" s="106"/>
      <c r="AL14" s="90"/>
      <c r="AM14" s="90"/>
      <c r="AN14" s="90"/>
      <c r="AO14" s="101"/>
      <c r="AP14" s="100"/>
      <c r="AQ14" s="100"/>
      <c r="AR14" s="100"/>
      <c r="AS14" s="91" t="s">
        <v>159</v>
      </c>
      <c r="AT14" s="90"/>
      <c r="AU14" s="90"/>
      <c r="AV14" s="90"/>
      <c r="AW14" s="90"/>
      <c r="AX14" s="90"/>
      <c r="AY14" s="90"/>
      <c r="AZ14" s="90"/>
      <c r="BA14" s="90"/>
      <c r="BB14" s="950">
        <v>0.83333333333333337</v>
      </c>
      <c r="BC14" s="951"/>
      <c r="BD14" s="952"/>
      <c r="BE14" s="101" t="s">
        <v>158</v>
      </c>
      <c r="BF14" s="950">
        <v>0.29166666666666669</v>
      </c>
      <c r="BG14" s="951"/>
      <c r="BH14" s="952"/>
      <c r="BK14" s="93"/>
      <c r="BL14" s="93"/>
      <c r="BM14" s="93"/>
    </row>
    <row r="15" spans="2:65" ht="12" customHeight="1" thickBot="1" x14ac:dyDescent="0.2">
      <c r="C15" s="111"/>
      <c r="D15" s="111"/>
      <c r="E15" s="111"/>
      <c r="F15" s="111"/>
      <c r="G15" s="111"/>
      <c r="H15" s="111"/>
      <c r="AA15" s="111"/>
      <c r="AR15" s="111"/>
      <c r="BI15" s="112"/>
      <c r="BJ15" s="112"/>
      <c r="BK15" s="112"/>
    </row>
    <row r="16" spans="2:65" ht="21.6" customHeight="1" x14ac:dyDescent="0.15">
      <c r="B16" s="912" t="s">
        <v>160</v>
      </c>
      <c r="C16" s="915" t="s">
        <v>161</v>
      </c>
      <c r="D16" s="916"/>
      <c r="E16" s="917"/>
      <c r="F16" s="113"/>
      <c r="G16" s="114"/>
      <c r="H16" s="924" t="s">
        <v>162</v>
      </c>
      <c r="I16" s="927" t="s">
        <v>163</v>
      </c>
      <c r="J16" s="916"/>
      <c r="K16" s="916"/>
      <c r="L16" s="917"/>
      <c r="M16" s="927" t="s">
        <v>164</v>
      </c>
      <c r="N16" s="916"/>
      <c r="O16" s="917"/>
      <c r="P16" s="927" t="s">
        <v>165</v>
      </c>
      <c r="Q16" s="916"/>
      <c r="R16" s="916"/>
      <c r="S16" s="916"/>
      <c r="T16" s="930"/>
      <c r="U16" s="115"/>
      <c r="V16" s="116"/>
      <c r="W16" s="116"/>
      <c r="X16" s="116"/>
      <c r="Y16" s="116"/>
      <c r="Z16" s="116"/>
      <c r="AA16" s="116"/>
      <c r="AB16" s="116"/>
      <c r="AC16" s="116"/>
      <c r="AD16" s="116"/>
      <c r="AE16" s="116"/>
      <c r="AF16" s="116"/>
      <c r="AG16" s="116"/>
      <c r="AH16" s="116"/>
      <c r="AI16" s="117" t="s">
        <v>166</v>
      </c>
      <c r="AJ16" s="116"/>
      <c r="AK16" s="116"/>
      <c r="AL16" s="116"/>
      <c r="AM16" s="116"/>
      <c r="AN16" s="116" t="s">
        <v>167</v>
      </c>
      <c r="AO16" s="116"/>
      <c r="AP16" s="118"/>
      <c r="AQ16" s="119"/>
      <c r="AR16" s="116" t="s">
        <v>136</v>
      </c>
      <c r="AS16" s="116"/>
      <c r="AT16" s="116"/>
      <c r="AU16" s="116"/>
      <c r="AV16" s="116"/>
      <c r="AW16" s="116"/>
      <c r="AX16" s="116"/>
      <c r="AY16" s="120"/>
      <c r="AZ16" s="938" t="str">
        <f>IF(BC3="計画","(11)1～4週目の勤務時間数合計","(11)1か月の勤務時間数　合計")</f>
        <v>(11)1か月の勤務時間数　合計</v>
      </c>
      <c r="BA16" s="939"/>
      <c r="BB16" s="944" t="s">
        <v>168</v>
      </c>
      <c r="BC16" s="939"/>
      <c r="BD16" s="915" t="s">
        <v>169</v>
      </c>
      <c r="BE16" s="916"/>
      <c r="BF16" s="916"/>
      <c r="BG16" s="916"/>
      <c r="BH16" s="930"/>
    </row>
    <row r="17" spans="2:60" ht="20.25" customHeight="1" x14ac:dyDescent="0.15">
      <c r="B17" s="913"/>
      <c r="C17" s="918"/>
      <c r="D17" s="919"/>
      <c r="E17" s="920"/>
      <c r="F17" s="121"/>
      <c r="G17" s="122"/>
      <c r="H17" s="925"/>
      <c r="I17" s="928"/>
      <c r="J17" s="919"/>
      <c r="K17" s="919"/>
      <c r="L17" s="920"/>
      <c r="M17" s="928"/>
      <c r="N17" s="919"/>
      <c r="O17" s="920"/>
      <c r="P17" s="928"/>
      <c r="Q17" s="919"/>
      <c r="R17" s="919"/>
      <c r="S17" s="919"/>
      <c r="T17" s="931"/>
      <c r="U17" s="947" t="s">
        <v>170</v>
      </c>
      <c r="V17" s="947"/>
      <c r="W17" s="947"/>
      <c r="X17" s="947"/>
      <c r="Y17" s="947"/>
      <c r="Z17" s="947"/>
      <c r="AA17" s="948"/>
      <c r="AB17" s="949" t="s">
        <v>171</v>
      </c>
      <c r="AC17" s="947"/>
      <c r="AD17" s="947"/>
      <c r="AE17" s="947"/>
      <c r="AF17" s="947"/>
      <c r="AG17" s="947"/>
      <c r="AH17" s="948"/>
      <c r="AI17" s="949" t="s">
        <v>172</v>
      </c>
      <c r="AJ17" s="947"/>
      <c r="AK17" s="947"/>
      <c r="AL17" s="947"/>
      <c r="AM17" s="947"/>
      <c r="AN17" s="947"/>
      <c r="AO17" s="948"/>
      <c r="AP17" s="949" t="s">
        <v>173</v>
      </c>
      <c r="AQ17" s="947"/>
      <c r="AR17" s="947"/>
      <c r="AS17" s="947"/>
      <c r="AT17" s="947"/>
      <c r="AU17" s="947"/>
      <c r="AV17" s="948"/>
      <c r="AW17" s="949" t="s">
        <v>174</v>
      </c>
      <c r="AX17" s="947"/>
      <c r="AY17" s="947"/>
      <c r="AZ17" s="940"/>
      <c r="BA17" s="941"/>
      <c r="BB17" s="945"/>
      <c r="BC17" s="941"/>
      <c r="BD17" s="918"/>
      <c r="BE17" s="919"/>
      <c r="BF17" s="919"/>
      <c r="BG17" s="919"/>
      <c r="BH17" s="931"/>
    </row>
    <row r="18" spans="2:60" ht="20.25" customHeight="1" x14ac:dyDescent="0.15">
      <c r="B18" s="913"/>
      <c r="C18" s="918"/>
      <c r="D18" s="919"/>
      <c r="E18" s="920"/>
      <c r="F18" s="121"/>
      <c r="G18" s="122"/>
      <c r="H18" s="925"/>
      <c r="I18" s="928"/>
      <c r="J18" s="919"/>
      <c r="K18" s="919"/>
      <c r="L18" s="920"/>
      <c r="M18" s="928"/>
      <c r="N18" s="919"/>
      <c r="O18" s="920"/>
      <c r="P18" s="928"/>
      <c r="Q18" s="919"/>
      <c r="R18" s="919"/>
      <c r="S18" s="919"/>
      <c r="T18" s="931"/>
      <c r="U18" s="123">
        <v>1</v>
      </c>
      <c r="V18" s="124">
        <v>2</v>
      </c>
      <c r="W18" s="124">
        <v>3</v>
      </c>
      <c r="X18" s="124">
        <v>4</v>
      </c>
      <c r="Y18" s="124">
        <v>5</v>
      </c>
      <c r="Z18" s="124">
        <v>6</v>
      </c>
      <c r="AA18" s="125">
        <v>7</v>
      </c>
      <c r="AB18" s="126">
        <v>8</v>
      </c>
      <c r="AC18" s="124">
        <v>9</v>
      </c>
      <c r="AD18" s="124">
        <v>10</v>
      </c>
      <c r="AE18" s="124">
        <v>11</v>
      </c>
      <c r="AF18" s="124">
        <v>12</v>
      </c>
      <c r="AG18" s="124">
        <v>13</v>
      </c>
      <c r="AH18" s="125">
        <v>14</v>
      </c>
      <c r="AI18" s="123">
        <v>15</v>
      </c>
      <c r="AJ18" s="124">
        <v>16</v>
      </c>
      <c r="AK18" s="124">
        <v>17</v>
      </c>
      <c r="AL18" s="124">
        <v>18</v>
      </c>
      <c r="AM18" s="124">
        <v>19</v>
      </c>
      <c r="AN18" s="124">
        <v>20</v>
      </c>
      <c r="AO18" s="125">
        <v>21</v>
      </c>
      <c r="AP18" s="126">
        <v>22</v>
      </c>
      <c r="AQ18" s="124">
        <v>23</v>
      </c>
      <c r="AR18" s="124">
        <v>24</v>
      </c>
      <c r="AS18" s="124">
        <v>25</v>
      </c>
      <c r="AT18" s="124">
        <v>26</v>
      </c>
      <c r="AU18" s="124">
        <v>27</v>
      </c>
      <c r="AV18" s="125">
        <v>28</v>
      </c>
      <c r="AW18" s="126" t="str">
        <f>IF($BC$3="暦月",IF(DAY(DATE($AD$2,$AH$2,29))=29,29,""),"")</f>
        <v/>
      </c>
      <c r="AX18" s="124" t="str">
        <f>IF($BC$3="暦月",IF(DAY(DATE($AD$2,$AH$2,30))=30,30,""),"")</f>
        <v/>
      </c>
      <c r="AY18" s="125" t="str">
        <f>IF($BC$3="暦月",IF(DAY(DATE($AD$2,$AH$2,31))=31,31,""),"")</f>
        <v/>
      </c>
      <c r="AZ18" s="940"/>
      <c r="BA18" s="941"/>
      <c r="BB18" s="945"/>
      <c r="BC18" s="941"/>
      <c r="BD18" s="918"/>
      <c r="BE18" s="919"/>
      <c r="BF18" s="919"/>
      <c r="BG18" s="919"/>
      <c r="BH18" s="931"/>
    </row>
    <row r="19" spans="2:60" ht="20.25" hidden="1" customHeight="1" x14ac:dyDescent="0.15">
      <c r="B19" s="913"/>
      <c r="C19" s="918"/>
      <c r="D19" s="919"/>
      <c r="E19" s="920"/>
      <c r="F19" s="121"/>
      <c r="G19" s="122"/>
      <c r="H19" s="925"/>
      <c r="I19" s="928"/>
      <c r="J19" s="919"/>
      <c r="K19" s="919"/>
      <c r="L19" s="920"/>
      <c r="M19" s="928"/>
      <c r="N19" s="919"/>
      <c r="O19" s="920"/>
      <c r="P19" s="928"/>
      <c r="Q19" s="919"/>
      <c r="R19" s="919"/>
      <c r="S19" s="919"/>
      <c r="T19" s="931"/>
      <c r="U19" s="123">
        <f>WEEKDAY(DATE($AD$2,$AH$2,1))</f>
        <v>2</v>
      </c>
      <c r="V19" s="124">
        <f>WEEKDAY(DATE($AD$2,$AH$2,2))</f>
        <v>3</v>
      </c>
      <c r="W19" s="124">
        <f>WEEKDAY(DATE($AD$2,$AH$2,3))</f>
        <v>4</v>
      </c>
      <c r="X19" s="124">
        <f>WEEKDAY(DATE($AD$2,$AH$2,4))</f>
        <v>5</v>
      </c>
      <c r="Y19" s="124">
        <f>WEEKDAY(DATE($AD$2,$AH$2,5))</f>
        <v>6</v>
      </c>
      <c r="Z19" s="124">
        <f>WEEKDAY(DATE($AD$2,$AH$2,6))</f>
        <v>7</v>
      </c>
      <c r="AA19" s="125">
        <f>WEEKDAY(DATE($AD$2,$AH$2,7))</f>
        <v>1</v>
      </c>
      <c r="AB19" s="126">
        <f>WEEKDAY(DATE($AD$2,$AH$2,8))</f>
        <v>2</v>
      </c>
      <c r="AC19" s="124">
        <f>WEEKDAY(DATE($AD$2,$AH$2,9))</f>
        <v>3</v>
      </c>
      <c r="AD19" s="124">
        <f>WEEKDAY(DATE($AD$2,$AH$2,10))</f>
        <v>4</v>
      </c>
      <c r="AE19" s="124">
        <f>WEEKDAY(DATE($AD$2,$AH$2,11))</f>
        <v>5</v>
      </c>
      <c r="AF19" s="124">
        <f>WEEKDAY(DATE($AD$2,$AH$2,12))</f>
        <v>6</v>
      </c>
      <c r="AG19" s="124">
        <f>WEEKDAY(DATE($AD$2,$AH$2,13))</f>
        <v>7</v>
      </c>
      <c r="AH19" s="125">
        <f>WEEKDAY(DATE($AD$2,$AH$2,14))</f>
        <v>1</v>
      </c>
      <c r="AI19" s="126">
        <f>WEEKDAY(DATE($AD$2,$AH$2,15))</f>
        <v>2</v>
      </c>
      <c r="AJ19" s="124">
        <f>WEEKDAY(DATE($AD$2,$AH$2,16))</f>
        <v>3</v>
      </c>
      <c r="AK19" s="124">
        <f>WEEKDAY(DATE($AD$2,$AH$2,17))</f>
        <v>4</v>
      </c>
      <c r="AL19" s="124">
        <f>WEEKDAY(DATE($AD$2,$AH$2,18))</f>
        <v>5</v>
      </c>
      <c r="AM19" s="124">
        <f>WEEKDAY(DATE($AD$2,$AH$2,19))</f>
        <v>6</v>
      </c>
      <c r="AN19" s="124">
        <f>WEEKDAY(DATE($AD$2,$AH$2,20))</f>
        <v>7</v>
      </c>
      <c r="AO19" s="125">
        <f>WEEKDAY(DATE($AD$2,$AH$2,21))</f>
        <v>1</v>
      </c>
      <c r="AP19" s="126">
        <f>WEEKDAY(DATE($AD$2,$AH$2,22))</f>
        <v>2</v>
      </c>
      <c r="AQ19" s="124">
        <f>WEEKDAY(DATE($AD$2,$AH$2,23))</f>
        <v>3</v>
      </c>
      <c r="AR19" s="124">
        <f>WEEKDAY(DATE($AD$2,$AH$2,24))</f>
        <v>4</v>
      </c>
      <c r="AS19" s="124">
        <f>WEEKDAY(DATE($AD$2,$AH$2,25))</f>
        <v>5</v>
      </c>
      <c r="AT19" s="124">
        <f>WEEKDAY(DATE($AD$2,$AH$2,26))</f>
        <v>6</v>
      </c>
      <c r="AU19" s="124">
        <f>WEEKDAY(DATE($AD$2,$AH$2,27))</f>
        <v>7</v>
      </c>
      <c r="AV19" s="125">
        <f>WEEKDAY(DATE($AD$2,$AH$2,28))</f>
        <v>1</v>
      </c>
      <c r="AW19" s="126">
        <f>IF(AW18=29,WEEKDAY(DATE($AD$2,$AH$2,29)),0)</f>
        <v>0</v>
      </c>
      <c r="AX19" s="124">
        <f>IF(AX18=30,WEEKDAY(DATE($AD$2,$AH$2,30)),0)</f>
        <v>0</v>
      </c>
      <c r="AY19" s="125">
        <f>IF(AY18=31,WEEKDAY(DATE($AD$2,$AH$2,31)),0)</f>
        <v>0</v>
      </c>
      <c r="AZ19" s="940"/>
      <c r="BA19" s="941"/>
      <c r="BB19" s="945"/>
      <c r="BC19" s="941"/>
      <c r="BD19" s="918"/>
      <c r="BE19" s="919"/>
      <c r="BF19" s="919"/>
      <c r="BG19" s="919"/>
      <c r="BH19" s="931"/>
    </row>
    <row r="20" spans="2:60" ht="20.25" customHeight="1" thickBot="1" x14ac:dyDescent="0.2">
      <c r="B20" s="914"/>
      <c r="C20" s="921"/>
      <c r="D20" s="922"/>
      <c r="E20" s="923"/>
      <c r="F20" s="127"/>
      <c r="G20" s="128"/>
      <c r="H20" s="926"/>
      <c r="I20" s="929"/>
      <c r="J20" s="922"/>
      <c r="K20" s="922"/>
      <c r="L20" s="923"/>
      <c r="M20" s="929"/>
      <c r="N20" s="922"/>
      <c r="O20" s="923"/>
      <c r="P20" s="929"/>
      <c r="Q20" s="922"/>
      <c r="R20" s="922"/>
      <c r="S20" s="922"/>
      <c r="T20" s="932"/>
      <c r="U20" s="129" t="str">
        <f>IF(U19=1,"日",IF(U19=2,"月",IF(U19=3,"火",IF(U19=4,"水",IF(U19=5,"木",IF(U19=6,"金","土"))))))</f>
        <v>月</v>
      </c>
      <c r="V20" s="130" t="str">
        <f t="shared" ref="V20:AV20" si="0">IF(V19=1,"日",IF(V19=2,"月",IF(V19=3,"火",IF(V19=4,"水",IF(V19=5,"木",IF(V19=6,"金","土"))))))</f>
        <v>火</v>
      </c>
      <c r="W20" s="130" t="str">
        <f t="shared" si="0"/>
        <v>水</v>
      </c>
      <c r="X20" s="130" t="str">
        <f t="shared" si="0"/>
        <v>木</v>
      </c>
      <c r="Y20" s="130" t="str">
        <f t="shared" si="0"/>
        <v>金</v>
      </c>
      <c r="Z20" s="130" t="str">
        <f t="shared" si="0"/>
        <v>土</v>
      </c>
      <c r="AA20" s="131" t="str">
        <f t="shared" si="0"/>
        <v>日</v>
      </c>
      <c r="AB20" s="132" t="str">
        <f>IF(AB19=1,"日",IF(AB19=2,"月",IF(AB19=3,"火",IF(AB19=4,"水",IF(AB19=5,"木",IF(AB19=6,"金","土"))))))</f>
        <v>月</v>
      </c>
      <c r="AC20" s="130" t="str">
        <f t="shared" si="0"/>
        <v>火</v>
      </c>
      <c r="AD20" s="130" t="str">
        <f t="shared" si="0"/>
        <v>水</v>
      </c>
      <c r="AE20" s="130" t="str">
        <f t="shared" si="0"/>
        <v>木</v>
      </c>
      <c r="AF20" s="130" t="str">
        <f t="shared" si="0"/>
        <v>金</v>
      </c>
      <c r="AG20" s="130" t="str">
        <f t="shared" si="0"/>
        <v>土</v>
      </c>
      <c r="AH20" s="131" t="str">
        <f t="shared" si="0"/>
        <v>日</v>
      </c>
      <c r="AI20" s="132" t="str">
        <f>IF(AI19=1,"日",IF(AI19=2,"月",IF(AI19=3,"火",IF(AI19=4,"水",IF(AI19=5,"木",IF(AI19=6,"金","土"))))))</f>
        <v>月</v>
      </c>
      <c r="AJ20" s="130" t="str">
        <f t="shared" si="0"/>
        <v>火</v>
      </c>
      <c r="AK20" s="130" t="str">
        <f t="shared" si="0"/>
        <v>水</v>
      </c>
      <c r="AL20" s="130" t="str">
        <f t="shared" si="0"/>
        <v>木</v>
      </c>
      <c r="AM20" s="130" t="str">
        <f t="shared" si="0"/>
        <v>金</v>
      </c>
      <c r="AN20" s="130" t="str">
        <f t="shared" si="0"/>
        <v>土</v>
      </c>
      <c r="AO20" s="131" t="str">
        <f t="shared" si="0"/>
        <v>日</v>
      </c>
      <c r="AP20" s="132" t="str">
        <f>IF(AP19=1,"日",IF(AP19=2,"月",IF(AP19=3,"火",IF(AP19=4,"水",IF(AP19=5,"木",IF(AP19=6,"金","土"))))))</f>
        <v>月</v>
      </c>
      <c r="AQ20" s="130" t="str">
        <f t="shared" si="0"/>
        <v>火</v>
      </c>
      <c r="AR20" s="130" t="str">
        <f t="shared" si="0"/>
        <v>水</v>
      </c>
      <c r="AS20" s="130" t="str">
        <f t="shared" si="0"/>
        <v>木</v>
      </c>
      <c r="AT20" s="130" t="str">
        <f t="shared" si="0"/>
        <v>金</v>
      </c>
      <c r="AU20" s="130" t="str">
        <f t="shared" si="0"/>
        <v>土</v>
      </c>
      <c r="AV20" s="131" t="str">
        <f t="shared" si="0"/>
        <v>日</v>
      </c>
      <c r="AW20" s="130" t="str">
        <f>IF(AW19=1,"日",IF(AW19=2,"月",IF(AW19=3,"火",IF(AW19=4,"水",IF(AW19=5,"木",IF(AW19=6,"金",IF(AW19=0,"","土")))))))</f>
        <v/>
      </c>
      <c r="AX20" s="130" t="str">
        <f>IF(AX19=1,"日",IF(AX19=2,"月",IF(AX19=3,"火",IF(AX19=4,"水",IF(AX19=5,"木",IF(AX19=6,"金",IF(AX19=0,"","土")))))))</f>
        <v/>
      </c>
      <c r="AY20" s="130" t="str">
        <f>IF(AY19=1,"日",IF(AY19=2,"月",IF(AY19=3,"火",IF(AY19=4,"水",IF(AY19=5,"木",IF(AY19=6,"金",IF(AY19=0,"","土")))))))</f>
        <v/>
      </c>
      <c r="AZ20" s="942"/>
      <c r="BA20" s="943"/>
      <c r="BB20" s="946"/>
      <c r="BC20" s="943"/>
      <c r="BD20" s="921"/>
      <c r="BE20" s="922"/>
      <c r="BF20" s="922"/>
      <c r="BG20" s="922"/>
      <c r="BH20" s="932"/>
    </row>
    <row r="21" spans="2:60" ht="20.25" customHeight="1" x14ac:dyDescent="0.15">
      <c r="B21" s="133"/>
      <c r="C21" s="985"/>
      <c r="D21" s="986"/>
      <c r="E21" s="987"/>
      <c r="F21" s="134"/>
      <c r="G21" s="135"/>
      <c r="H21" s="988"/>
      <c r="I21" s="989"/>
      <c r="J21" s="990"/>
      <c r="K21" s="990"/>
      <c r="L21" s="991"/>
      <c r="M21" s="992"/>
      <c r="N21" s="993"/>
      <c r="O21" s="994"/>
      <c r="P21" s="136" t="s">
        <v>179</v>
      </c>
      <c r="Q21" s="137"/>
      <c r="R21" s="137"/>
      <c r="S21" s="138"/>
      <c r="T21" s="139"/>
      <c r="U21" s="140"/>
      <c r="V21" s="140"/>
      <c r="W21" s="140"/>
      <c r="X21" s="140"/>
      <c r="Y21" s="140"/>
      <c r="Z21" s="140"/>
      <c r="AA21" s="141"/>
      <c r="AB21" s="142"/>
      <c r="AC21" s="140"/>
      <c r="AD21" s="140"/>
      <c r="AE21" s="140"/>
      <c r="AF21" s="140"/>
      <c r="AG21" s="140"/>
      <c r="AH21" s="141"/>
      <c r="AI21" s="142"/>
      <c r="AJ21" s="140"/>
      <c r="AK21" s="140"/>
      <c r="AL21" s="140"/>
      <c r="AM21" s="140"/>
      <c r="AN21" s="140"/>
      <c r="AO21" s="141"/>
      <c r="AP21" s="142"/>
      <c r="AQ21" s="140"/>
      <c r="AR21" s="140"/>
      <c r="AS21" s="140"/>
      <c r="AT21" s="140"/>
      <c r="AU21" s="140"/>
      <c r="AV21" s="141"/>
      <c r="AW21" s="142"/>
      <c r="AX21" s="140"/>
      <c r="AY21" s="140"/>
      <c r="AZ21" s="995"/>
      <c r="BA21" s="996"/>
      <c r="BB21" s="1016"/>
      <c r="BC21" s="996"/>
      <c r="BD21" s="1013"/>
      <c r="BE21" s="1014"/>
      <c r="BF21" s="1014"/>
      <c r="BG21" s="1014"/>
      <c r="BH21" s="1015"/>
    </row>
    <row r="22" spans="2:60" ht="20.25" customHeight="1" x14ac:dyDescent="0.15">
      <c r="B22" s="143">
        <v>1</v>
      </c>
      <c r="C22" s="956"/>
      <c r="D22" s="957"/>
      <c r="E22" s="958"/>
      <c r="F22" s="144">
        <f>C21</f>
        <v>0</v>
      </c>
      <c r="G22" s="145"/>
      <c r="H22" s="963"/>
      <c r="I22" s="968"/>
      <c r="J22" s="969"/>
      <c r="K22" s="969"/>
      <c r="L22" s="970"/>
      <c r="M22" s="977"/>
      <c r="N22" s="978"/>
      <c r="O22" s="979"/>
      <c r="P22" s="146" t="s">
        <v>182</v>
      </c>
      <c r="Q22" s="147"/>
      <c r="R22" s="147"/>
      <c r="S22" s="148"/>
      <c r="T22" s="149"/>
      <c r="U22" s="150" t="str">
        <f>IF(U21="","",VLOOKUP(U21,'シフト記号表（勤務時間帯）'!$D$6:$X$47,21,FALSE))</f>
        <v/>
      </c>
      <c r="V22" s="151" t="str">
        <f>IF(V21="","",VLOOKUP(V21,'シフト記号表（勤務時間帯）'!$D$6:$X$47,21,FALSE))</f>
        <v/>
      </c>
      <c r="W22" s="151" t="str">
        <f>IF(W21="","",VLOOKUP(W21,'シフト記号表（勤務時間帯）'!$D$6:$X$47,21,FALSE))</f>
        <v/>
      </c>
      <c r="X22" s="151" t="str">
        <f>IF(X21="","",VLOOKUP(X21,'シフト記号表（勤務時間帯）'!$D$6:$X$47,21,FALSE))</f>
        <v/>
      </c>
      <c r="Y22" s="151" t="str">
        <f>IF(Y21="","",VLOOKUP(Y21,'シフト記号表（勤務時間帯）'!$D$6:$X$47,21,FALSE))</f>
        <v/>
      </c>
      <c r="Z22" s="151" t="str">
        <f>IF(Z21="","",VLOOKUP(Z21,'シフト記号表（勤務時間帯）'!$D$6:$X$47,21,FALSE))</f>
        <v/>
      </c>
      <c r="AA22" s="152" t="str">
        <f>IF(AA21="","",VLOOKUP(AA21,'シフト記号表（勤務時間帯）'!$D$6:$X$47,21,FALSE))</f>
        <v/>
      </c>
      <c r="AB22" s="150" t="str">
        <f>IF(AB21="","",VLOOKUP(AB21,'シフト記号表（勤務時間帯）'!$D$6:$X$47,21,FALSE))</f>
        <v/>
      </c>
      <c r="AC22" s="151" t="str">
        <f>IF(AC21="","",VLOOKUP(AC21,'シフト記号表（勤務時間帯）'!$D$6:$X$47,21,FALSE))</f>
        <v/>
      </c>
      <c r="AD22" s="151" t="str">
        <f>IF(AD21="","",VLOOKUP(AD21,'シフト記号表（勤務時間帯）'!$D$6:$X$47,21,FALSE))</f>
        <v/>
      </c>
      <c r="AE22" s="151" t="str">
        <f>IF(AE21="","",VLOOKUP(AE21,'シフト記号表（勤務時間帯）'!$D$6:$X$47,21,FALSE))</f>
        <v/>
      </c>
      <c r="AF22" s="151" t="str">
        <f>IF(AF21="","",VLOOKUP(AF21,'シフト記号表（勤務時間帯）'!$D$6:$X$47,21,FALSE))</f>
        <v/>
      </c>
      <c r="AG22" s="151" t="str">
        <f>IF(AG21="","",VLOOKUP(AG21,'シフト記号表（勤務時間帯）'!$D$6:$X$47,21,FALSE))</f>
        <v/>
      </c>
      <c r="AH22" s="152" t="str">
        <f>IF(AH21="","",VLOOKUP(AH21,'シフト記号表（勤務時間帯）'!$D$6:$X$47,21,FALSE))</f>
        <v/>
      </c>
      <c r="AI22" s="150" t="str">
        <f>IF(AI21="","",VLOOKUP(AI21,'シフト記号表（勤務時間帯）'!$D$6:$X$47,21,FALSE))</f>
        <v/>
      </c>
      <c r="AJ22" s="151" t="str">
        <f>IF(AJ21="","",VLOOKUP(AJ21,'シフト記号表（勤務時間帯）'!$D$6:$X$47,21,FALSE))</f>
        <v/>
      </c>
      <c r="AK22" s="151" t="str">
        <f>IF(AK21="","",VLOOKUP(AK21,'シフト記号表（勤務時間帯）'!$D$6:$X$47,21,FALSE))</f>
        <v/>
      </c>
      <c r="AL22" s="151" t="str">
        <f>IF(AL21="","",VLOOKUP(AL21,'シフト記号表（勤務時間帯）'!$D$6:$X$47,21,FALSE))</f>
        <v/>
      </c>
      <c r="AM22" s="151" t="str">
        <f>IF(AM21="","",VLOOKUP(AM21,'シフト記号表（勤務時間帯）'!$D$6:$X$47,21,FALSE))</f>
        <v/>
      </c>
      <c r="AN22" s="151" t="str">
        <f>IF(AN21="","",VLOOKUP(AN21,'シフト記号表（勤務時間帯）'!$D$6:$X$47,21,FALSE))</f>
        <v/>
      </c>
      <c r="AO22" s="152" t="str">
        <f>IF(AO21="","",VLOOKUP(AO21,'シフト記号表（勤務時間帯）'!$D$6:$X$47,21,FALSE))</f>
        <v/>
      </c>
      <c r="AP22" s="150" t="str">
        <f>IF(AP21="","",VLOOKUP(AP21,'シフト記号表（勤務時間帯）'!$D$6:$X$47,21,FALSE))</f>
        <v/>
      </c>
      <c r="AQ22" s="151" t="str">
        <f>IF(AQ21="","",VLOOKUP(AQ21,'シフト記号表（勤務時間帯）'!$D$6:$X$47,21,FALSE))</f>
        <v/>
      </c>
      <c r="AR22" s="151" t="str">
        <f>IF(AR21="","",VLOOKUP(AR21,'シフト記号表（勤務時間帯）'!$D$6:$X$47,21,FALSE))</f>
        <v/>
      </c>
      <c r="AS22" s="151" t="str">
        <f>IF(AS21="","",VLOOKUP(AS21,'シフト記号表（勤務時間帯）'!$D$6:$X$47,21,FALSE))</f>
        <v/>
      </c>
      <c r="AT22" s="151" t="str">
        <f>IF(AT21="","",VLOOKUP(AT21,'シフト記号表（勤務時間帯）'!$D$6:$X$47,21,FALSE))</f>
        <v/>
      </c>
      <c r="AU22" s="151" t="str">
        <f>IF(AU21="","",VLOOKUP(AU21,'シフト記号表（勤務時間帯）'!$D$6:$X$47,21,FALSE))</f>
        <v/>
      </c>
      <c r="AV22" s="152" t="str">
        <f>IF(AV21="","",VLOOKUP(AV21,'シフト記号表（勤務時間帯）'!$D$6:$X$47,21,FALSE))</f>
        <v/>
      </c>
      <c r="AW22" s="150" t="str">
        <f>IF(AW21="","",VLOOKUP(AW21,'シフト記号表（勤務時間帯）'!$D$6:$X$47,21,FALSE))</f>
        <v/>
      </c>
      <c r="AX22" s="151" t="str">
        <f>IF(AX21="","",VLOOKUP(AX21,'シフト記号表（勤務時間帯）'!$D$6:$X$47,21,FALSE))</f>
        <v/>
      </c>
      <c r="AY22" s="151" t="str">
        <f>IF(AY21="","",VLOOKUP(AY21,'シフト記号表（勤務時間帯）'!$D$6:$X$47,21,FALSE))</f>
        <v/>
      </c>
      <c r="AZ22" s="1007">
        <f>IF($BC$3="４週",SUM(U22:AV22),IF($BC$3="暦月",SUM(U22:AY22),""))</f>
        <v>0</v>
      </c>
      <c r="BA22" s="1008"/>
      <c r="BB22" s="1009">
        <f>IF($BC$3="４週",AZ22/4,IF($BC$3="暦月",(AZ22/($BC$8/7)),""))</f>
        <v>0</v>
      </c>
      <c r="BC22" s="1008"/>
      <c r="BD22" s="1001"/>
      <c r="BE22" s="1002"/>
      <c r="BF22" s="1002"/>
      <c r="BG22" s="1002"/>
      <c r="BH22" s="1003"/>
    </row>
    <row r="23" spans="2:60" ht="20.25" customHeight="1" x14ac:dyDescent="0.15">
      <c r="B23" s="153"/>
      <c r="C23" s="959"/>
      <c r="D23" s="960"/>
      <c r="E23" s="961"/>
      <c r="F23" s="154"/>
      <c r="G23" s="155">
        <f>C21</f>
        <v>0</v>
      </c>
      <c r="H23" s="964"/>
      <c r="I23" s="971"/>
      <c r="J23" s="972"/>
      <c r="K23" s="972"/>
      <c r="L23" s="973"/>
      <c r="M23" s="980"/>
      <c r="N23" s="981"/>
      <c r="O23" s="982"/>
      <c r="P23" s="156" t="s">
        <v>183</v>
      </c>
      <c r="Q23" s="157"/>
      <c r="R23" s="157"/>
      <c r="S23" s="158"/>
      <c r="T23" s="159"/>
      <c r="U23" s="160" t="str">
        <f>IF(U21="","",VLOOKUP(U21,'シフト記号表（勤務時間帯）'!$D$6:$Z$47,23,FALSE))</f>
        <v/>
      </c>
      <c r="V23" s="161" t="str">
        <f>IF(V21="","",VLOOKUP(V21,'シフト記号表（勤務時間帯）'!$D$6:$Z$47,23,FALSE))</f>
        <v/>
      </c>
      <c r="W23" s="161" t="str">
        <f>IF(W21="","",VLOOKUP(W21,'シフト記号表（勤務時間帯）'!$D$6:$Z$47,23,FALSE))</f>
        <v/>
      </c>
      <c r="X23" s="161" t="str">
        <f>IF(X21="","",VLOOKUP(X21,'シフト記号表（勤務時間帯）'!$D$6:$Z$47,23,FALSE))</f>
        <v/>
      </c>
      <c r="Y23" s="161" t="str">
        <f>IF(Y21="","",VLOOKUP(Y21,'シフト記号表（勤務時間帯）'!$D$6:$Z$47,23,FALSE))</f>
        <v/>
      </c>
      <c r="Z23" s="161" t="str">
        <f>IF(Z21="","",VLOOKUP(Z21,'シフト記号表（勤務時間帯）'!$D$6:$Z$47,23,FALSE))</f>
        <v/>
      </c>
      <c r="AA23" s="162" t="str">
        <f>IF(AA21="","",VLOOKUP(AA21,'シフト記号表（勤務時間帯）'!$D$6:$Z$47,23,FALSE))</f>
        <v/>
      </c>
      <c r="AB23" s="160" t="str">
        <f>IF(AB21="","",VLOOKUP(AB21,'シフト記号表（勤務時間帯）'!$D$6:$Z$47,23,FALSE))</f>
        <v/>
      </c>
      <c r="AC23" s="161" t="str">
        <f>IF(AC21="","",VLOOKUP(AC21,'シフト記号表（勤務時間帯）'!$D$6:$Z$47,23,FALSE))</f>
        <v/>
      </c>
      <c r="AD23" s="161" t="str">
        <f>IF(AD21="","",VLOOKUP(AD21,'シフト記号表（勤務時間帯）'!$D$6:$Z$47,23,FALSE))</f>
        <v/>
      </c>
      <c r="AE23" s="161" t="str">
        <f>IF(AE21="","",VLOOKUP(AE21,'シフト記号表（勤務時間帯）'!$D$6:$Z$47,23,FALSE))</f>
        <v/>
      </c>
      <c r="AF23" s="161" t="str">
        <f>IF(AF21="","",VLOOKUP(AF21,'シフト記号表（勤務時間帯）'!$D$6:$Z$47,23,FALSE))</f>
        <v/>
      </c>
      <c r="AG23" s="161" t="str">
        <f>IF(AG21="","",VLOOKUP(AG21,'シフト記号表（勤務時間帯）'!$D$6:$Z$47,23,FALSE))</f>
        <v/>
      </c>
      <c r="AH23" s="162" t="str">
        <f>IF(AH21="","",VLOOKUP(AH21,'シフト記号表（勤務時間帯）'!$D$6:$Z$47,23,FALSE))</f>
        <v/>
      </c>
      <c r="AI23" s="160" t="str">
        <f>IF(AI21="","",VLOOKUP(AI21,'シフト記号表（勤務時間帯）'!$D$6:$Z$47,23,FALSE))</f>
        <v/>
      </c>
      <c r="AJ23" s="161" t="str">
        <f>IF(AJ21="","",VLOOKUP(AJ21,'シフト記号表（勤務時間帯）'!$D$6:$Z$47,23,FALSE))</f>
        <v/>
      </c>
      <c r="AK23" s="161" t="str">
        <f>IF(AK21="","",VLOOKUP(AK21,'シフト記号表（勤務時間帯）'!$D$6:$Z$47,23,FALSE))</f>
        <v/>
      </c>
      <c r="AL23" s="161" t="str">
        <f>IF(AL21="","",VLOOKUP(AL21,'シフト記号表（勤務時間帯）'!$D$6:$Z$47,23,FALSE))</f>
        <v/>
      </c>
      <c r="AM23" s="161" t="str">
        <f>IF(AM21="","",VLOOKUP(AM21,'シフト記号表（勤務時間帯）'!$D$6:$Z$47,23,FALSE))</f>
        <v/>
      </c>
      <c r="AN23" s="161" t="str">
        <f>IF(AN21="","",VLOOKUP(AN21,'シフト記号表（勤務時間帯）'!$D$6:$Z$47,23,FALSE))</f>
        <v/>
      </c>
      <c r="AO23" s="162" t="str">
        <f>IF(AO21="","",VLOOKUP(AO21,'シフト記号表（勤務時間帯）'!$D$6:$Z$47,23,FALSE))</f>
        <v/>
      </c>
      <c r="AP23" s="160" t="str">
        <f>IF(AP21="","",VLOOKUP(AP21,'シフト記号表（勤務時間帯）'!$D$6:$Z$47,23,FALSE))</f>
        <v/>
      </c>
      <c r="AQ23" s="161" t="str">
        <f>IF(AQ21="","",VLOOKUP(AQ21,'シフト記号表（勤務時間帯）'!$D$6:$Z$47,23,FALSE))</f>
        <v/>
      </c>
      <c r="AR23" s="161" t="str">
        <f>IF(AR21="","",VLOOKUP(AR21,'シフト記号表（勤務時間帯）'!$D$6:$Z$47,23,FALSE))</f>
        <v/>
      </c>
      <c r="AS23" s="161" t="str">
        <f>IF(AS21="","",VLOOKUP(AS21,'シフト記号表（勤務時間帯）'!$D$6:$Z$47,23,FALSE))</f>
        <v/>
      </c>
      <c r="AT23" s="161" t="str">
        <f>IF(AT21="","",VLOOKUP(AT21,'シフト記号表（勤務時間帯）'!$D$6:$Z$47,23,FALSE))</f>
        <v/>
      </c>
      <c r="AU23" s="161" t="str">
        <f>IF(AU21="","",VLOOKUP(AU21,'シフト記号表（勤務時間帯）'!$D$6:$Z$47,23,FALSE))</f>
        <v/>
      </c>
      <c r="AV23" s="162" t="str">
        <f>IF(AV21="","",VLOOKUP(AV21,'シフト記号表（勤務時間帯）'!$D$6:$Z$47,23,FALSE))</f>
        <v/>
      </c>
      <c r="AW23" s="160" t="str">
        <f>IF(AW21="","",VLOOKUP(AW21,'シフト記号表（勤務時間帯）'!$D$6:$Z$47,23,FALSE))</f>
        <v/>
      </c>
      <c r="AX23" s="161" t="str">
        <f>IF(AX21="","",VLOOKUP(AX21,'シフト記号表（勤務時間帯）'!$D$6:$Z$47,23,FALSE))</f>
        <v/>
      </c>
      <c r="AY23" s="161" t="str">
        <f>IF(AY21="","",VLOOKUP(AY21,'シフト記号表（勤務時間帯）'!$D$6:$Z$47,23,FALSE))</f>
        <v/>
      </c>
      <c r="AZ23" s="1010">
        <f>IF($BC$3="４週",SUM(U23:AV23),IF($BC$3="暦月",SUM(U23:AY23),""))</f>
        <v>0</v>
      </c>
      <c r="BA23" s="1011"/>
      <c r="BB23" s="1012">
        <f>IF($BC$3="４週",AZ23/4,IF($BC$3="暦月",(AZ23/($BC$8/7)),""))</f>
        <v>0</v>
      </c>
      <c r="BC23" s="1011"/>
      <c r="BD23" s="1004"/>
      <c r="BE23" s="1005"/>
      <c r="BF23" s="1005"/>
      <c r="BG23" s="1005"/>
      <c r="BH23" s="1006"/>
    </row>
    <row r="24" spans="2:60" ht="20.25" customHeight="1" x14ac:dyDescent="0.15">
      <c r="B24" s="163"/>
      <c r="C24" s="953"/>
      <c r="D24" s="954"/>
      <c r="E24" s="955"/>
      <c r="F24" s="164"/>
      <c r="G24" s="165"/>
      <c r="H24" s="962"/>
      <c r="I24" s="965"/>
      <c r="J24" s="966"/>
      <c r="K24" s="966"/>
      <c r="L24" s="967"/>
      <c r="M24" s="974"/>
      <c r="N24" s="975"/>
      <c r="O24" s="976"/>
      <c r="P24" s="166" t="s">
        <v>179</v>
      </c>
      <c r="Q24" s="167"/>
      <c r="R24" s="167"/>
      <c r="S24" s="168"/>
      <c r="T24" s="169"/>
      <c r="U24" s="170"/>
      <c r="V24" s="171"/>
      <c r="W24" s="171"/>
      <c r="X24" s="171"/>
      <c r="Y24" s="171"/>
      <c r="Z24" s="171"/>
      <c r="AA24" s="172"/>
      <c r="AB24" s="170"/>
      <c r="AC24" s="171"/>
      <c r="AD24" s="171"/>
      <c r="AE24" s="171"/>
      <c r="AF24" s="171"/>
      <c r="AG24" s="171"/>
      <c r="AH24" s="172"/>
      <c r="AI24" s="170"/>
      <c r="AJ24" s="171"/>
      <c r="AK24" s="171"/>
      <c r="AL24" s="171"/>
      <c r="AM24" s="171"/>
      <c r="AN24" s="171"/>
      <c r="AO24" s="172"/>
      <c r="AP24" s="170"/>
      <c r="AQ24" s="171"/>
      <c r="AR24" s="171"/>
      <c r="AS24" s="171"/>
      <c r="AT24" s="171"/>
      <c r="AU24" s="171"/>
      <c r="AV24" s="172"/>
      <c r="AW24" s="170"/>
      <c r="AX24" s="171"/>
      <c r="AY24" s="171"/>
      <c r="AZ24" s="983"/>
      <c r="BA24" s="984"/>
      <c r="BB24" s="997"/>
      <c r="BC24" s="984"/>
      <c r="BD24" s="998"/>
      <c r="BE24" s="999"/>
      <c r="BF24" s="999"/>
      <c r="BG24" s="999"/>
      <c r="BH24" s="1000"/>
    </row>
    <row r="25" spans="2:60" ht="20.25" customHeight="1" x14ac:dyDescent="0.15">
      <c r="B25" s="143">
        <f>B22+1</f>
        <v>2</v>
      </c>
      <c r="C25" s="956"/>
      <c r="D25" s="957"/>
      <c r="E25" s="958"/>
      <c r="F25" s="144">
        <f>C24</f>
        <v>0</v>
      </c>
      <c r="G25" s="145"/>
      <c r="H25" s="963"/>
      <c r="I25" s="968"/>
      <c r="J25" s="969"/>
      <c r="K25" s="969"/>
      <c r="L25" s="970"/>
      <c r="M25" s="977"/>
      <c r="N25" s="978"/>
      <c r="O25" s="979"/>
      <c r="P25" s="146" t="s">
        <v>182</v>
      </c>
      <c r="Q25" s="147"/>
      <c r="R25" s="147"/>
      <c r="S25" s="148"/>
      <c r="T25" s="149"/>
      <c r="U25" s="150" t="str">
        <f>IF(U24="","",VLOOKUP(U24,'シフト記号表（勤務時間帯）'!$D$6:$X$47,21,FALSE))</f>
        <v/>
      </c>
      <c r="V25" s="151" t="str">
        <f>IF(V24="","",VLOOKUP(V24,'シフト記号表（勤務時間帯）'!$D$6:$X$47,21,FALSE))</f>
        <v/>
      </c>
      <c r="W25" s="151" t="str">
        <f>IF(W24="","",VLOOKUP(W24,'シフト記号表（勤務時間帯）'!$D$6:$X$47,21,FALSE))</f>
        <v/>
      </c>
      <c r="X25" s="151" t="str">
        <f>IF(X24="","",VLOOKUP(X24,'シフト記号表（勤務時間帯）'!$D$6:$X$47,21,FALSE))</f>
        <v/>
      </c>
      <c r="Y25" s="151" t="str">
        <f>IF(Y24="","",VLOOKUP(Y24,'シフト記号表（勤務時間帯）'!$D$6:$X$47,21,FALSE))</f>
        <v/>
      </c>
      <c r="Z25" s="151" t="str">
        <f>IF(Z24="","",VLOOKUP(Z24,'シフト記号表（勤務時間帯）'!$D$6:$X$47,21,FALSE))</f>
        <v/>
      </c>
      <c r="AA25" s="152" t="str">
        <f>IF(AA24="","",VLOOKUP(AA24,'シフト記号表（勤務時間帯）'!$D$6:$X$47,21,FALSE))</f>
        <v/>
      </c>
      <c r="AB25" s="150" t="str">
        <f>IF(AB24="","",VLOOKUP(AB24,'シフト記号表（勤務時間帯）'!$D$6:$X$47,21,FALSE))</f>
        <v/>
      </c>
      <c r="AC25" s="151" t="str">
        <f>IF(AC24="","",VLOOKUP(AC24,'シフト記号表（勤務時間帯）'!$D$6:$X$47,21,FALSE))</f>
        <v/>
      </c>
      <c r="AD25" s="151" t="str">
        <f>IF(AD24="","",VLOOKUP(AD24,'シフト記号表（勤務時間帯）'!$D$6:$X$47,21,FALSE))</f>
        <v/>
      </c>
      <c r="AE25" s="151" t="str">
        <f>IF(AE24="","",VLOOKUP(AE24,'シフト記号表（勤務時間帯）'!$D$6:$X$47,21,FALSE))</f>
        <v/>
      </c>
      <c r="AF25" s="151" t="str">
        <f>IF(AF24="","",VLOOKUP(AF24,'シフト記号表（勤務時間帯）'!$D$6:$X$47,21,FALSE))</f>
        <v/>
      </c>
      <c r="AG25" s="151" t="str">
        <f>IF(AG24="","",VLOOKUP(AG24,'シフト記号表（勤務時間帯）'!$D$6:$X$47,21,FALSE))</f>
        <v/>
      </c>
      <c r="AH25" s="152" t="str">
        <f>IF(AH24="","",VLOOKUP(AH24,'シフト記号表（勤務時間帯）'!$D$6:$X$47,21,FALSE))</f>
        <v/>
      </c>
      <c r="AI25" s="150" t="str">
        <f>IF(AI24="","",VLOOKUP(AI24,'シフト記号表（勤務時間帯）'!$D$6:$X$47,21,FALSE))</f>
        <v/>
      </c>
      <c r="AJ25" s="151" t="str">
        <f>IF(AJ24="","",VLOOKUP(AJ24,'シフト記号表（勤務時間帯）'!$D$6:$X$47,21,FALSE))</f>
        <v/>
      </c>
      <c r="AK25" s="151" t="str">
        <f>IF(AK24="","",VLOOKUP(AK24,'シフト記号表（勤務時間帯）'!$D$6:$X$47,21,FALSE))</f>
        <v/>
      </c>
      <c r="AL25" s="151" t="str">
        <f>IF(AL24="","",VLOOKUP(AL24,'シフト記号表（勤務時間帯）'!$D$6:$X$47,21,FALSE))</f>
        <v/>
      </c>
      <c r="AM25" s="151" t="str">
        <f>IF(AM24="","",VLOOKUP(AM24,'シフト記号表（勤務時間帯）'!$D$6:$X$47,21,FALSE))</f>
        <v/>
      </c>
      <c r="AN25" s="151" t="str">
        <f>IF(AN24="","",VLOOKUP(AN24,'シフト記号表（勤務時間帯）'!$D$6:$X$47,21,FALSE))</f>
        <v/>
      </c>
      <c r="AO25" s="152" t="str">
        <f>IF(AO24="","",VLOOKUP(AO24,'シフト記号表（勤務時間帯）'!$D$6:$X$47,21,FALSE))</f>
        <v/>
      </c>
      <c r="AP25" s="150" t="str">
        <f>IF(AP24="","",VLOOKUP(AP24,'シフト記号表（勤務時間帯）'!$D$6:$X$47,21,FALSE))</f>
        <v/>
      </c>
      <c r="AQ25" s="151" t="str">
        <f>IF(AQ24="","",VLOOKUP(AQ24,'シフト記号表（勤務時間帯）'!$D$6:$X$47,21,FALSE))</f>
        <v/>
      </c>
      <c r="AR25" s="151" t="str">
        <f>IF(AR24="","",VLOOKUP(AR24,'シフト記号表（勤務時間帯）'!$D$6:$X$47,21,FALSE))</f>
        <v/>
      </c>
      <c r="AS25" s="151" t="str">
        <f>IF(AS24="","",VLOOKUP(AS24,'シフト記号表（勤務時間帯）'!$D$6:$X$47,21,FALSE))</f>
        <v/>
      </c>
      <c r="AT25" s="151" t="str">
        <f>IF(AT24="","",VLOOKUP(AT24,'シフト記号表（勤務時間帯）'!$D$6:$X$47,21,FALSE))</f>
        <v/>
      </c>
      <c r="AU25" s="151" t="str">
        <f>IF(AU24="","",VLOOKUP(AU24,'シフト記号表（勤務時間帯）'!$D$6:$X$47,21,FALSE))</f>
        <v/>
      </c>
      <c r="AV25" s="152" t="str">
        <f>IF(AV24="","",VLOOKUP(AV24,'シフト記号表（勤務時間帯）'!$D$6:$X$47,21,FALSE))</f>
        <v/>
      </c>
      <c r="AW25" s="150" t="str">
        <f>IF(AW24="","",VLOOKUP(AW24,'シフト記号表（勤務時間帯）'!$D$6:$X$47,21,FALSE))</f>
        <v/>
      </c>
      <c r="AX25" s="151" t="str">
        <f>IF(AX24="","",VLOOKUP(AX24,'シフト記号表（勤務時間帯）'!$D$6:$X$47,21,FALSE))</f>
        <v/>
      </c>
      <c r="AY25" s="151" t="str">
        <f>IF(AY24="","",VLOOKUP(AY24,'シフト記号表（勤務時間帯）'!$D$6:$X$47,21,FALSE))</f>
        <v/>
      </c>
      <c r="AZ25" s="1007">
        <f>IF($BC$3="４週",SUM(U25:AV25),IF($BC$3="暦月",SUM(U25:AY25),""))</f>
        <v>0</v>
      </c>
      <c r="BA25" s="1008"/>
      <c r="BB25" s="1009">
        <f>IF($BC$3="４週",AZ25/4,IF($BC$3="暦月",(AZ25/($BC$8/7)),""))</f>
        <v>0</v>
      </c>
      <c r="BC25" s="1008"/>
      <c r="BD25" s="1001"/>
      <c r="BE25" s="1002"/>
      <c r="BF25" s="1002"/>
      <c r="BG25" s="1002"/>
      <c r="BH25" s="1003"/>
    </row>
    <row r="26" spans="2:60" ht="20.25" customHeight="1" x14ac:dyDescent="0.15">
      <c r="B26" s="153"/>
      <c r="C26" s="959"/>
      <c r="D26" s="960"/>
      <c r="E26" s="961"/>
      <c r="F26" s="154"/>
      <c r="G26" s="155">
        <f>C24</f>
        <v>0</v>
      </c>
      <c r="H26" s="964"/>
      <c r="I26" s="971"/>
      <c r="J26" s="972"/>
      <c r="K26" s="972"/>
      <c r="L26" s="973"/>
      <c r="M26" s="980"/>
      <c r="N26" s="981"/>
      <c r="O26" s="982"/>
      <c r="P26" s="156" t="s">
        <v>183</v>
      </c>
      <c r="Q26" s="157"/>
      <c r="R26" s="157"/>
      <c r="S26" s="158"/>
      <c r="T26" s="159"/>
      <c r="U26" s="160" t="str">
        <f>IF(U24="","",VLOOKUP(U24,'シフト記号表（勤務時間帯）'!$D$6:$Z$47,23,FALSE))</f>
        <v/>
      </c>
      <c r="V26" s="161" t="str">
        <f>IF(V24="","",VLOOKUP(V24,'シフト記号表（勤務時間帯）'!$D$6:$Z$47,23,FALSE))</f>
        <v/>
      </c>
      <c r="W26" s="161" t="str">
        <f>IF(W24="","",VLOOKUP(W24,'シフト記号表（勤務時間帯）'!$D$6:$Z$47,23,FALSE))</f>
        <v/>
      </c>
      <c r="X26" s="161" t="str">
        <f>IF(X24="","",VLOOKUP(X24,'シフト記号表（勤務時間帯）'!$D$6:$Z$47,23,FALSE))</f>
        <v/>
      </c>
      <c r="Y26" s="161" t="str">
        <f>IF(Y24="","",VLOOKUP(Y24,'シフト記号表（勤務時間帯）'!$D$6:$Z$47,23,FALSE))</f>
        <v/>
      </c>
      <c r="Z26" s="161" t="str">
        <f>IF(Z24="","",VLOOKUP(Z24,'シフト記号表（勤務時間帯）'!$D$6:$Z$47,23,FALSE))</f>
        <v/>
      </c>
      <c r="AA26" s="162" t="str">
        <f>IF(AA24="","",VLOOKUP(AA24,'シフト記号表（勤務時間帯）'!$D$6:$Z$47,23,FALSE))</f>
        <v/>
      </c>
      <c r="AB26" s="160" t="str">
        <f>IF(AB24="","",VLOOKUP(AB24,'シフト記号表（勤務時間帯）'!$D$6:$Z$47,23,FALSE))</f>
        <v/>
      </c>
      <c r="AC26" s="161" t="str">
        <f>IF(AC24="","",VLOOKUP(AC24,'シフト記号表（勤務時間帯）'!$D$6:$Z$47,23,FALSE))</f>
        <v/>
      </c>
      <c r="AD26" s="161" t="str">
        <f>IF(AD24="","",VLOOKUP(AD24,'シフト記号表（勤務時間帯）'!$D$6:$Z$47,23,FALSE))</f>
        <v/>
      </c>
      <c r="AE26" s="161" t="str">
        <f>IF(AE24="","",VLOOKUP(AE24,'シフト記号表（勤務時間帯）'!$D$6:$Z$47,23,FALSE))</f>
        <v/>
      </c>
      <c r="AF26" s="161" t="str">
        <f>IF(AF24="","",VLOOKUP(AF24,'シフト記号表（勤務時間帯）'!$D$6:$Z$47,23,FALSE))</f>
        <v/>
      </c>
      <c r="AG26" s="161" t="str">
        <f>IF(AG24="","",VLOOKUP(AG24,'シフト記号表（勤務時間帯）'!$D$6:$Z$47,23,FALSE))</f>
        <v/>
      </c>
      <c r="AH26" s="162" t="str">
        <f>IF(AH24="","",VLOOKUP(AH24,'シフト記号表（勤務時間帯）'!$D$6:$Z$47,23,FALSE))</f>
        <v/>
      </c>
      <c r="AI26" s="160" t="str">
        <f>IF(AI24="","",VLOOKUP(AI24,'シフト記号表（勤務時間帯）'!$D$6:$Z$47,23,FALSE))</f>
        <v/>
      </c>
      <c r="AJ26" s="161" t="str">
        <f>IF(AJ24="","",VLOOKUP(AJ24,'シフト記号表（勤務時間帯）'!$D$6:$Z$47,23,FALSE))</f>
        <v/>
      </c>
      <c r="AK26" s="161" t="str">
        <f>IF(AK24="","",VLOOKUP(AK24,'シフト記号表（勤務時間帯）'!$D$6:$Z$47,23,FALSE))</f>
        <v/>
      </c>
      <c r="AL26" s="161" t="str">
        <f>IF(AL24="","",VLOOKUP(AL24,'シフト記号表（勤務時間帯）'!$D$6:$Z$47,23,FALSE))</f>
        <v/>
      </c>
      <c r="AM26" s="161" t="str">
        <f>IF(AM24="","",VLOOKUP(AM24,'シフト記号表（勤務時間帯）'!$D$6:$Z$47,23,FALSE))</f>
        <v/>
      </c>
      <c r="AN26" s="161" t="str">
        <f>IF(AN24="","",VLOOKUP(AN24,'シフト記号表（勤務時間帯）'!$D$6:$Z$47,23,FALSE))</f>
        <v/>
      </c>
      <c r="AO26" s="162" t="str">
        <f>IF(AO24="","",VLOOKUP(AO24,'シフト記号表（勤務時間帯）'!$D$6:$Z$47,23,FALSE))</f>
        <v/>
      </c>
      <c r="AP26" s="160" t="str">
        <f>IF(AP24="","",VLOOKUP(AP24,'シフト記号表（勤務時間帯）'!$D$6:$Z$47,23,FALSE))</f>
        <v/>
      </c>
      <c r="AQ26" s="161" t="str">
        <f>IF(AQ24="","",VLOOKUP(AQ24,'シフト記号表（勤務時間帯）'!$D$6:$Z$47,23,FALSE))</f>
        <v/>
      </c>
      <c r="AR26" s="161" t="str">
        <f>IF(AR24="","",VLOOKUP(AR24,'シフト記号表（勤務時間帯）'!$D$6:$Z$47,23,FALSE))</f>
        <v/>
      </c>
      <c r="AS26" s="161" t="str">
        <f>IF(AS24="","",VLOOKUP(AS24,'シフト記号表（勤務時間帯）'!$D$6:$Z$47,23,FALSE))</f>
        <v/>
      </c>
      <c r="AT26" s="161" t="str">
        <f>IF(AT24="","",VLOOKUP(AT24,'シフト記号表（勤務時間帯）'!$D$6:$Z$47,23,FALSE))</f>
        <v/>
      </c>
      <c r="AU26" s="161" t="str">
        <f>IF(AU24="","",VLOOKUP(AU24,'シフト記号表（勤務時間帯）'!$D$6:$Z$47,23,FALSE))</f>
        <v/>
      </c>
      <c r="AV26" s="162" t="str">
        <f>IF(AV24="","",VLOOKUP(AV24,'シフト記号表（勤務時間帯）'!$D$6:$Z$47,23,FALSE))</f>
        <v/>
      </c>
      <c r="AW26" s="160" t="str">
        <f>IF(AW24="","",VLOOKUP(AW24,'シフト記号表（勤務時間帯）'!$D$6:$Z$47,23,FALSE))</f>
        <v/>
      </c>
      <c r="AX26" s="161" t="str">
        <f>IF(AX24="","",VLOOKUP(AX24,'シフト記号表（勤務時間帯）'!$D$6:$Z$47,23,FALSE))</f>
        <v/>
      </c>
      <c r="AY26" s="161" t="str">
        <f>IF(AY24="","",VLOOKUP(AY24,'シフト記号表（勤務時間帯）'!$D$6:$Z$47,23,FALSE))</f>
        <v/>
      </c>
      <c r="AZ26" s="1010">
        <f>IF($BC$3="４週",SUM(U26:AV26),IF($BC$3="暦月",SUM(U26:AY26),""))</f>
        <v>0</v>
      </c>
      <c r="BA26" s="1011"/>
      <c r="BB26" s="1012">
        <f>IF($BC$3="４週",AZ26/4,IF($BC$3="暦月",(AZ26/($BC$8/7)),""))</f>
        <v>0</v>
      </c>
      <c r="BC26" s="1011"/>
      <c r="BD26" s="1004"/>
      <c r="BE26" s="1005"/>
      <c r="BF26" s="1005"/>
      <c r="BG26" s="1005"/>
      <c r="BH26" s="1006"/>
    </row>
    <row r="27" spans="2:60" ht="20.25" customHeight="1" x14ac:dyDescent="0.15">
      <c r="B27" s="163"/>
      <c r="C27" s="953"/>
      <c r="D27" s="954"/>
      <c r="E27" s="955"/>
      <c r="F27" s="144"/>
      <c r="G27" s="145"/>
      <c r="H27" s="1017"/>
      <c r="I27" s="965"/>
      <c r="J27" s="966"/>
      <c r="K27" s="966"/>
      <c r="L27" s="967"/>
      <c r="M27" s="974"/>
      <c r="N27" s="975"/>
      <c r="O27" s="976"/>
      <c r="P27" s="166" t="s">
        <v>179</v>
      </c>
      <c r="Q27" s="167"/>
      <c r="R27" s="167"/>
      <c r="S27" s="168"/>
      <c r="T27" s="169"/>
      <c r="U27" s="170"/>
      <c r="V27" s="171"/>
      <c r="W27" s="171"/>
      <c r="X27" s="171"/>
      <c r="Y27" s="171"/>
      <c r="Z27" s="171"/>
      <c r="AA27" s="172"/>
      <c r="AB27" s="170"/>
      <c r="AC27" s="171"/>
      <c r="AD27" s="171"/>
      <c r="AE27" s="171"/>
      <c r="AF27" s="171"/>
      <c r="AG27" s="171"/>
      <c r="AH27" s="172"/>
      <c r="AI27" s="170"/>
      <c r="AJ27" s="171"/>
      <c r="AK27" s="171"/>
      <c r="AL27" s="171"/>
      <c r="AM27" s="171"/>
      <c r="AN27" s="171"/>
      <c r="AO27" s="172"/>
      <c r="AP27" s="170"/>
      <c r="AQ27" s="171"/>
      <c r="AR27" s="171"/>
      <c r="AS27" s="171"/>
      <c r="AT27" s="171"/>
      <c r="AU27" s="171"/>
      <c r="AV27" s="172"/>
      <c r="AW27" s="170"/>
      <c r="AX27" s="171"/>
      <c r="AY27" s="171"/>
      <c r="AZ27" s="983"/>
      <c r="BA27" s="984"/>
      <c r="BB27" s="997"/>
      <c r="BC27" s="984"/>
      <c r="BD27" s="998"/>
      <c r="BE27" s="999"/>
      <c r="BF27" s="999"/>
      <c r="BG27" s="999"/>
      <c r="BH27" s="1000"/>
    </row>
    <row r="28" spans="2:60" ht="20.25" customHeight="1" x14ac:dyDescent="0.15">
      <c r="B28" s="143">
        <f>B25+1</f>
        <v>3</v>
      </c>
      <c r="C28" s="956"/>
      <c r="D28" s="957"/>
      <c r="E28" s="958"/>
      <c r="F28" s="144">
        <f>C27</f>
        <v>0</v>
      </c>
      <c r="G28" s="145"/>
      <c r="H28" s="963"/>
      <c r="I28" s="968"/>
      <c r="J28" s="969"/>
      <c r="K28" s="969"/>
      <c r="L28" s="970"/>
      <c r="M28" s="977"/>
      <c r="N28" s="978"/>
      <c r="O28" s="979"/>
      <c r="P28" s="146" t="s">
        <v>182</v>
      </c>
      <c r="Q28" s="147"/>
      <c r="R28" s="147"/>
      <c r="S28" s="148"/>
      <c r="T28" s="149"/>
      <c r="U28" s="150" t="str">
        <f>IF(U27="","",VLOOKUP(U27,'シフト記号表（勤務時間帯）'!$D$6:$X$47,21,FALSE))</f>
        <v/>
      </c>
      <c r="V28" s="151" t="str">
        <f>IF(V27="","",VLOOKUP(V27,'シフト記号表（勤務時間帯）'!$D$6:$X$47,21,FALSE))</f>
        <v/>
      </c>
      <c r="W28" s="151" t="str">
        <f>IF(W27="","",VLOOKUP(W27,'シフト記号表（勤務時間帯）'!$D$6:$X$47,21,FALSE))</f>
        <v/>
      </c>
      <c r="X28" s="151" t="str">
        <f>IF(X27="","",VLOOKUP(X27,'シフト記号表（勤務時間帯）'!$D$6:$X$47,21,FALSE))</f>
        <v/>
      </c>
      <c r="Y28" s="151" t="str">
        <f>IF(Y27="","",VLOOKUP(Y27,'シフト記号表（勤務時間帯）'!$D$6:$X$47,21,FALSE))</f>
        <v/>
      </c>
      <c r="Z28" s="151" t="str">
        <f>IF(Z27="","",VLOOKUP(Z27,'シフト記号表（勤務時間帯）'!$D$6:$X$47,21,FALSE))</f>
        <v/>
      </c>
      <c r="AA28" s="152" t="str">
        <f>IF(AA27="","",VLOOKUP(AA27,'シフト記号表（勤務時間帯）'!$D$6:$X$47,21,FALSE))</f>
        <v/>
      </c>
      <c r="AB28" s="150" t="str">
        <f>IF(AB27="","",VLOOKUP(AB27,'シフト記号表（勤務時間帯）'!$D$6:$X$47,21,FALSE))</f>
        <v/>
      </c>
      <c r="AC28" s="151" t="str">
        <f>IF(AC27="","",VLOOKUP(AC27,'シフト記号表（勤務時間帯）'!$D$6:$X$47,21,FALSE))</f>
        <v/>
      </c>
      <c r="AD28" s="151" t="str">
        <f>IF(AD27="","",VLOOKUP(AD27,'シフト記号表（勤務時間帯）'!$D$6:$X$47,21,FALSE))</f>
        <v/>
      </c>
      <c r="AE28" s="151" t="str">
        <f>IF(AE27="","",VLOOKUP(AE27,'シフト記号表（勤務時間帯）'!$D$6:$X$47,21,FALSE))</f>
        <v/>
      </c>
      <c r="AF28" s="151" t="str">
        <f>IF(AF27="","",VLOOKUP(AF27,'シフト記号表（勤務時間帯）'!$D$6:$X$47,21,FALSE))</f>
        <v/>
      </c>
      <c r="AG28" s="151" t="str">
        <f>IF(AG27="","",VLOOKUP(AG27,'シフト記号表（勤務時間帯）'!$D$6:$X$47,21,FALSE))</f>
        <v/>
      </c>
      <c r="AH28" s="152" t="str">
        <f>IF(AH27="","",VLOOKUP(AH27,'シフト記号表（勤務時間帯）'!$D$6:$X$47,21,FALSE))</f>
        <v/>
      </c>
      <c r="AI28" s="150" t="str">
        <f>IF(AI27="","",VLOOKUP(AI27,'シフト記号表（勤務時間帯）'!$D$6:$X$47,21,FALSE))</f>
        <v/>
      </c>
      <c r="AJ28" s="151" t="str">
        <f>IF(AJ27="","",VLOOKUP(AJ27,'シフト記号表（勤務時間帯）'!$D$6:$X$47,21,FALSE))</f>
        <v/>
      </c>
      <c r="AK28" s="151" t="str">
        <f>IF(AK27="","",VLOOKUP(AK27,'シフト記号表（勤務時間帯）'!$D$6:$X$47,21,FALSE))</f>
        <v/>
      </c>
      <c r="AL28" s="151" t="str">
        <f>IF(AL27="","",VLOOKUP(AL27,'シフト記号表（勤務時間帯）'!$D$6:$X$47,21,FALSE))</f>
        <v/>
      </c>
      <c r="AM28" s="151" t="str">
        <f>IF(AM27="","",VLOOKUP(AM27,'シフト記号表（勤務時間帯）'!$D$6:$X$47,21,FALSE))</f>
        <v/>
      </c>
      <c r="AN28" s="151" t="str">
        <f>IF(AN27="","",VLOOKUP(AN27,'シフト記号表（勤務時間帯）'!$D$6:$X$47,21,FALSE))</f>
        <v/>
      </c>
      <c r="AO28" s="152" t="str">
        <f>IF(AO27="","",VLOOKUP(AO27,'シフト記号表（勤務時間帯）'!$D$6:$X$47,21,FALSE))</f>
        <v/>
      </c>
      <c r="AP28" s="150" t="str">
        <f>IF(AP27="","",VLOOKUP(AP27,'シフト記号表（勤務時間帯）'!$D$6:$X$47,21,FALSE))</f>
        <v/>
      </c>
      <c r="AQ28" s="151" t="str">
        <f>IF(AQ27="","",VLOOKUP(AQ27,'シフト記号表（勤務時間帯）'!$D$6:$X$47,21,FALSE))</f>
        <v/>
      </c>
      <c r="AR28" s="151" t="str">
        <f>IF(AR27="","",VLOOKUP(AR27,'シフト記号表（勤務時間帯）'!$D$6:$X$47,21,FALSE))</f>
        <v/>
      </c>
      <c r="AS28" s="151" t="str">
        <f>IF(AS27="","",VLOOKUP(AS27,'シフト記号表（勤務時間帯）'!$D$6:$X$47,21,FALSE))</f>
        <v/>
      </c>
      <c r="AT28" s="151" t="str">
        <f>IF(AT27="","",VLOOKUP(AT27,'シフト記号表（勤務時間帯）'!$D$6:$X$47,21,FALSE))</f>
        <v/>
      </c>
      <c r="AU28" s="151" t="str">
        <f>IF(AU27="","",VLOOKUP(AU27,'シフト記号表（勤務時間帯）'!$D$6:$X$47,21,FALSE))</f>
        <v/>
      </c>
      <c r="AV28" s="152" t="str">
        <f>IF(AV27="","",VLOOKUP(AV27,'シフト記号表（勤務時間帯）'!$D$6:$X$47,21,FALSE))</f>
        <v/>
      </c>
      <c r="AW28" s="150" t="str">
        <f>IF(AW27="","",VLOOKUP(AW27,'シフト記号表（勤務時間帯）'!$D$6:$X$47,21,FALSE))</f>
        <v/>
      </c>
      <c r="AX28" s="151" t="str">
        <f>IF(AX27="","",VLOOKUP(AX27,'シフト記号表（勤務時間帯）'!$D$6:$X$47,21,FALSE))</f>
        <v/>
      </c>
      <c r="AY28" s="151" t="str">
        <f>IF(AY27="","",VLOOKUP(AY27,'シフト記号表（勤務時間帯）'!$D$6:$X$47,21,FALSE))</f>
        <v/>
      </c>
      <c r="AZ28" s="1007">
        <f>IF($BC$3="４週",SUM(U28:AV28),IF($BC$3="暦月",SUM(U28:AY28),""))</f>
        <v>0</v>
      </c>
      <c r="BA28" s="1008"/>
      <c r="BB28" s="1009">
        <f>IF($BC$3="４週",AZ28/4,IF($BC$3="暦月",(AZ28/($BC$8/7)),""))</f>
        <v>0</v>
      </c>
      <c r="BC28" s="1008"/>
      <c r="BD28" s="1001"/>
      <c r="BE28" s="1002"/>
      <c r="BF28" s="1002"/>
      <c r="BG28" s="1002"/>
      <c r="BH28" s="1003"/>
    </row>
    <row r="29" spans="2:60" ht="20.25" customHeight="1" x14ac:dyDescent="0.15">
      <c r="B29" s="153"/>
      <c r="C29" s="959"/>
      <c r="D29" s="960"/>
      <c r="E29" s="961"/>
      <c r="F29" s="154"/>
      <c r="G29" s="155">
        <f>C27</f>
        <v>0</v>
      </c>
      <c r="H29" s="964"/>
      <c r="I29" s="971"/>
      <c r="J29" s="972"/>
      <c r="K29" s="972"/>
      <c r="L29" s="973"/>
      <c r="M29" s="980"/>
      <c r="N29" s="981"/>
      <c r="O29" s="982"/>
      <c r="P29" s="156" t="s">
        <v>183</v>
      </c>
      <c r="Q29" s="173"/>
      <c r="R29" s="173"/>
      <c r="S29" s="174"/>
      <c r="T29" s="175"/>
      <c r="U29" s="160" t="str">
        <f>IF(U27="","",VLOOKUP(U27,'シフト記号表（勤務時間帯）'!$D$6:$Z$47,23,FALSE))</f>
        <v/>
      </c>
      <c r="V29" s="161" t="str">
        <f>IF(V27="","",VLOOKUP(V27,'シフト記号表（勤務時間帯）'!$D$6:$Z$47,23,FALSE))</f>
        <v/>
      </c>
      <c r="W29" s="161" t="str">
        <f>IF(W27="","",VLOOKUP(W27,'シフト記号表（勤務時間帯）'!$D$6:$Z$47,23,FALSE))</f>
        <v/>
      </c>
      <c r="X29" s="161" t="str">
        <f>IF(X27="","",VLOOKUP(X27,'シフト記号表（勤務時間帯）'!$D$6:$Z$47,23,FALSE))</f>
        <v/>
      </c>
      <c r="Y29" s="161" t="str">
        <f>IF(Y27="","",VLOOKUP(Y27,'シフト記号表（勤務時間帯）'!$D$6:$Z$47,23,FALSE))</f>
        <v/>
      </c>
      <c r="Z29" s="161" t="str">
        <f>IF(Z27="","",VLOOKUP(Z27,'シフト記号表（勤務時間帯）'!$D$6:$Z$47,23,FALSE))</f>
        <v/>
      </c>
      <c r="AA29" s="162" t="str">
        <f>IF(AA27="","",VLOOKUP(AA27,'シフト記号表（勤務時間帯）'!$D$6:$Z$47,23,FALSE))</f>
        <v/>
      </c>
      <c r="AB29" s="160" t="str">
        <f>IF(AB27="","",VLOOKUP(AB27,'シフト記号表（勤務時間帯）'!$D$6:$Z$47,23,FALSE))</f>
        <v/>
      </c>
      <c r="AC29" s="161" t="str">
        <f>IF(AC27="","",VLOOKUP(AC27,'シフト記号表（勤務時間帯）'!$D$6:$Z$47,23,FALSE))</f>
        <v/>
      </c>
      <c r="AD29" s="161" t="str">
        <f>IF(AD27="","",VLOOKUP(AD27,'シフト記号表（勤務時間帯）'!$D$6:$Z$47,23,FALSE))</f>
        <v/>
      </c>
      <c r="AE29" s="161" t="str">
        <f>IF(AE27="","",VLOOKUP(AE27,'シフト記号表（勤務時間帯）'!$D$6:$Z$47,23,FALSE))</f>
        <v/>
      </c>
      <c r="AF29" s="161" t="str">
        <f>IF(AF27="","",VLOOKUP(AF27,'シフト記号表（勤務時間帯）'!$D$6:$Z$47,23,FALSE))</f>
        <v/>
      </c>
      <c r="AG29" s="161" t="str">
        <f>IF(AG27="","",VLOOKUP(AG27,'シフト記号表（勤務時間帯）'!$D$6:$Z$47,23,FALSE))</f>
        <v/>
      </c>
      <c r="AH29" s="162" t="str">
        <f>IF(AH27="","",VLOOKUP(AH27,'シフト記号表（勤務時間帯）'!$D$6:$Z$47,23,FALSE))</f>
        <v/>
      </c>
      <c r="AI29" s="160" t="str">
        <f>IF(AI27="","",VLOOKUP(AI27,'シフト記号表（勤務時間帯）'!$D$6:$Z$47,23,FALSE))</f>
        <v/>
      </c>
      <c r="AJ29" s="161" t="str">
        <f>IF(AJ27="","",VLOOKUP(AJ27,'シフト記号表（勤務時間帯）'!$D$6:$Z$47,23,FALSE))</f>
        <v/>
      </c>
      <c r="AK29" s="161" t="str">
        <f>IF(AK27="","",VLOOKUP(AK27,'シフト記号表（勤務時間帯）'!$D$6:$Z$47,23,FALSE))</f>
        <v/>
      </c>
      <c r="AL29" s="161" t="str">
        <f>IF(AL27="","",VLOOKUP(AL27,'シフト記号表（勤務時間帯）'!$D$6:$Z$47,23,FALSE))</f>
        <v/>
      </c>
      <c r="AM29" s="161" t="str">
        <f>IF(AM27="","",VLOOKUP(AM27,'シフト記号表（勤務時間帯）'!$D$6:$Z$47,23,FALSE))</f>
        <v/>
      </c>
      <c r="AN29" s="161" t="str">
        <f>IF(AN27="","",VLOOKUP(AN27,'シフト記号表（勤務時間帯）'!$D$6:$Z$47,23,FALSE))</f>
        <v/>
      </c>
      <c r="AO29" s="162" t="str">
        <f>IF(AO27="","",VLOOKUP(AO27,'シフト記号表（勤務時間帯）'!$D$6:$Z$47,23,FALSE))</f>
        <v/>
      </c>
      <c r="AP29" s="160" t="str">
        <f>IF(AP27="","",VLOOKUP(AP27,'シフト記号表（勤務時間帯）'!$D$6:$Z$47,23,FALSE))</f>
        <v/>
      </c>
      <c r="AQ29" s="161" t="str">
        <f>IF(AQ27="","",VLOOKUP(AQ27,'シフト記号表（勤務時間帯）'!$D$6:$Z$47,23,FALSE))</f>
        <v/>
      </c>
      <c r="AR29" s="161" t="str">
        <f>IF(AR27="","",VLOOKUP(AR27,'シフト記号表（勤務時間帯）'!$D$6:$Z$47,23,FALSE))</f>
        <v/>
      </c>
      <c r="AS29" s="161" t="str">
        <f>IF(AS27="","",VLOOKUP(AS27,'シフト記号表（勤務時間帯）'!$D$6:$Z$47,23,FALSE))</f>
        <v/>
      </c>
      <c r="AT29" s="161" t="str">
        <f>IF(AT27="","",VLOOKUP(AT27,'シフト記号表（勤務時間帯）'!$D$6:$Z$47,23,FALSE))</f>
        <v/>
      </c>
      <c r="AU29" s="161" t="str">
        <f>IF(AU27="","",VLOOKUP(AU27,'シフト記号表（勤務時間帯）'!$D$6:$Z$47,23,FALSE))</f>
        <v/>
      </c>
      <c r="AV29" s="162" t="str">
        <f>IF(AV27="","",VLOOKUP(AV27,'シフト記号表（勤務時間帯）'!$D$6:$Z$47,23,FALSE))</f>
        <v/>
      </c>
      <c r="AW29" s="160" t="str">
        <f>IF(AW27="","",VLOOKUP(AW27,'シフト記号表（勤務時間帯）'!$D$6:$Z$47,23,FALSE))</f>
        <v/>
      </c>
      <c r="AX29" s="161" t="str">
        <f>IF(AX27="","",VLOOKUP(AX27,'シフト記号表（勤務時間帯）'!$D$6:$Z$47,23,FALSE))</f>
        <v/>
      </c>
      <c r="AY29" s="161" t="str">
        <f>IF(AY27="","",VLOOKUP(AY27,'シフト記号表（勤務時間帯）'!$D$6:$Z$47,23,FALSE))</f>
        <v/>
      </c>
      <c r="AZ29" s="1010">
        <f>IF($BC$3="４週",SUM(U29:AV29),IF($BC$3="暦月",SUM(U29:AY29),""))</f>
        <v>0</v>
      </c>
      <c r="BA29" s="1011"/>
      <c r="BB29" s="1012">
        <f>IF($BC$3="４週",AZ29/4,IF($BC$3="暦月",(AZ29/($BC$8/7)),""))</f>
        <v>0</v>
      </c>
      <c r="BC29" s="1011"/>
      <c r="BD29" s="1004"/>
      <c r="BE29" s="1005"/>
      <c r="BF29" s="1005"/>
      <c r="BG29" s="1005"/>
      <c r="BH29" s="1006"/>
    </row>
    <row r="30" spans="2:60" ht="20.25" customHeight="1" x14ac:dyDescent="0.15">
      <c r="B30" s="163"/>
      <c r="C30" s="953"/>
      <c r="D30" s="954"/>
      <c r="E30" s="955"/>
      <c r="F30" s="144"/>
      <c r="G30" s="145"/>
      <c r="H30" s="1017"/>
      <c r="I30" s="965"/>
      <c r="J30" s="966"/>
      <c r="K30" s="966"/>
      <c r="L30" s="967"/>
      <c r="M30" s="974"/>
      <c r="N30" s="975"/>
      <c r="O30" s="976"/>
      <c r="P30" s="166" t="s">
        <v>179</v>
      </c>
      <c r="Q30" s="167"/>
      <c r="R30" s="167"/>
      <c r="S30" s="168"/>
      <c r="T30" s="169"/>
      <c r="U30" s="170"/>
      <c r="V30" s="171"/>
      <c r="W30" s="171"/>
      <c r="X30" s="171"/>
      <c r="Y30" s="171"/>
      <c r="Z30" s="171"/>
      <c r="AA30" s="172"/>
      <c r="AB30" s="170"/>
      <c r="AC30" s="171"/>
      <c r="AD30" s="171"/>
      <c r="AE30" s="171"/>
      <c r="AF30" s="171"/>
      <c r="AG30" s="171"/>
      <c r="AH30" s="172"/>
      <c r="AI30" s="170"/>
      <c r="AJ30" s="171"/>
      <c r="AK30" s="171"/>
      <c r="AL30" s="171"/>
      <c r="AM30" s="171"/>
      <c r="AN30" s="171"/>
      <c r="AO30" s="172"/>
      <c r="AP30" s="170"/>
      <c r="AQ30" s="171"/>
      <c r="AR30" s="171"/>
      <c r="AS30" s="171"/>
      <c r="AT30" s="171"/>
      <c r="AU30" s="171"/>
      <c r="AV30" s="172"/>
      <c r="AW30" s="170"/>
      <c r="AX30" s="171"/>
      <c r="AY30" s="171"/>
      <c r="AZ30" s="983"/>
      <c r="BA30" s="984"/>
      <c r="BB30" s="997"/>
      <c r="BC30" s="984"/>
      <c r="BD30" s="998"/>
      <c r="BE30" s="999"/>
      <c r="BF30" s="999"/>
      <c r="BG30" s="999"/>
      <c r="BH30" s="1000"/>
    </row>
    <row r="31" spans="2:60" ht="20.25" customHeight="1" x14ac:dyDescent="0.15">
      <c r="B31" s="143">
        <f>B28+1</f>
        <v>4</v>
      </c>
      <c r="C31" s="956"/>
      <c r="D31" s="957"/>
      <c r="E31" s="958"/>
      <c r="F31" s="144">
        <f>C30</f>
        <v>0</v>
      </c>
      <c r="G31" s="145"/>
      <c r="H31" s="963"/>
      <c r="I31" s="968"/>
      <c r="J31" s="969"/>
      <c r="K31" s="969"/>
      <c r="L31" s="970"/>
      <c r="M31" s="977"/>
      <c r="N31" s="978"/>
      <c r="O31" s="979"/>
      <c r="P31" s="146" t="s">
        <v>182</v>
      </c>
      <c r="Q31" s="147"/>
      <c r="R31" s="147"/>
      <c r="S31" s="148"/>
      <c r="T31" s="149"/>
      <c r="U31" s="150" t="str">
        <f>IF(U30="","",VLOOKUP(U30,'シフト記号表（勤務時間帯）'!$D$6:$X$47,21,FALSE))</f>
        <v/>
      </c>
      <c r="V31" s="151" t="str">
        <f>IF(V30="","",VLOOKUP(V30,'シフト記号表（勤務時間帯）'!$D$6:$X$47,21,FALSE))</f>
        <v/>
      </c>
      <c r="W31" s="151" t="str">
        <f>IF(W30="","",VLOOKUP(W30,'シフト記号表（勤務時間帯）'!$D$6:$X$47,21,FALSE))</f>
        <v/>
      </c>
      <c r="X31" s="151" t="str">
        <f>IF(X30="","",VLOOKUP(X30,'シフト記号表（勤務時間帯）'!$D$6:$X$47,21,FALSE))</f>
        <v/>
      </c>
      <c r="Y31" s="151" t="str">
        <f>IF(Y30="","",VLOOKUP(Y30,'シフト記号表（勤務時間帯）'!$D$6:$X$47,21,FALSE))</f>
        <v/>
      </c>
      <c r="Z31" s="151" t="str">
        <f>IF(Z30="","",VLOOKUP(Z30,'シフト記号表（勤務時間帯）'!$D$6:$X$47,21,FALSE))</f>
        <v/>
      </c>
      <c r="AA31" s="152" t="str">
        <f>IF(AA30="","",VLOOKUP(AA30,'シフト記号表（勤務時間帯）'!$D$6:$X$47,21,FALSE))</f>
        <v/>
      </c>
      <c r="AB31" s="150" t="str">
        <f>IF(AB30="","",VLOOKUP(AB30,'シフト記号表（勤務時間帯）'!$D$6:$X$47,21,FALSE))</f>
        <v/>
      </c>
      <c r="AC31" s="151" t="str">
        <f>IF(AC30="","",VLOOKUP(AC30,'シフト記号表（勤務時間帯）'!$D$6:$X$47,21,FALSE))</f>
        <v/>
      </c>
      <c r="AD31" s="151" t="str">
        <f>IF(AD30="","",VLOOKUP(AD30,'シフト記号表（勤務時間帯）'!$D$6:$X$47,21,FALSE))</f>
        <v/>
      </c>
      <c r="AE31" s="151" t="str">
        <f>IF(AE30="","",VLOOKUP(AE30,'シフト記号表（勤務時間帯）'!$D$6:$X$47,21,FALSE))</f>
        <v/>
      </c>
      <c r="AF31" s="151" t="str">
        <f>IF(AF30="","",VLOOKUP(AF30,'シフト記号表（勤務時間帯）'!$D$6:$X$47,21,FALSE))</f>
        <v/>
      </c>
      <c r="AG31" s="151" t="str">
        <f>IF(AG30="","",VLOOKUP(AG30,'シフト記号表（勤務時間帯）'!$D$6:$X$47,21,FALSE))</f>
        <v/>
      </c>
      <c r="AH31" s="152" t="str">
        <f>IF(AH30="","",VLOOKUP(AH30,'シフト記号表（勤務時間帯）'!$D$6:$X$47,21,FALSE))</f>
        <v/>
      </c>
      <c r="AI31" s="150" t="str">
        <f>IF(AI30="","",VLOOKUP(AI30,'シフト記号表（勤務時間帯）'!$D$6:$X$47,21,FALSE))</f>
        <v/>
      </c>
      <c r="AJ31" s="151" t="str">
        <f>IF(AJ30="","",VLOOKUP(AJ30,'シフト記号表（勤務時間帯）'!$D$6:$X$47,21,FALSE))</f>
        <v/>
      </c>
      <c r="AK31" s="151" t="str">
        <f>IF(AK30="","",VLOOKUP(AK30,'シフト記号表（勤務時間帯）'!$D$6:$X$47,21,FALSE))</f>
        <v/>
      </c>
      <c r="AL31" s="151" t="str">
        <f>IF(AL30="","",VLOOKUP(AL30,'シフト記号表（勤務時間帯）'!$D$6:$X$47,21,FALSE))</f>
        <v/>
      </c>
      <c r="AM31" s="151" t="str">
        <f>IF(AM30="","",VLOOKUP(AM30,'シフト記号表（勤務時間帯）'!$D$6:$X$47,21,FALSE))</f>
        <v/>
      </c>
      <c r="AN31" s="151" t="str">
        <f>IF(AN30="","",VLOOKUP(AN30,'シフト記号表（勤務時間帯）'!$D$6:$X$47,21,FALSE))</f>
        <v/>
      </c>
      <c r="AO31" s="152" t="str">
        <f>IF(AO30="","",VLOOKUP(AO30,'シフト記号表（勤務時間帯）'!$D$6:$X$47,21,FALSE))</f>
        <v/>
      </c>
      <c r="AP31" s="150" t="str">
        <f>IF(AP30="","",VLOOKUP(AP30,'シフト記号表（勤務時間帯）'!$D$6:$X$47,21,FALSE))</f>
        <v/>
      </c>
      <c r="AQ31" s="151" t="str">
        <f>IF(AQ30="","",VLOOKUP(AQ30,'シフト記号表（勤務時間帯）'!$D$6:$X$47,21,FALSE))</f>
        <v/>
      </c>
      <c r="AR31" s="151" t="str">
        <f>IF(AR30="","",VLOOKUP(AR30,'シフト記号表（勤務時間帯）'!$D$6:$X$47,21,FALSE))</f>
        <v/>
      </c>
      <c r="AS31" s="151" t="str">
        <f>IF(AS30="","",VLOOKUP(AS30,'シフト記号表（勤務時間帯）'!$D$6:$X$47,21,FALSE))</f>
        <v/>
      </c>
      <c r="AT31" s="151" t="str">
        <f>IF(AT30="","",VLOOKUP(AT30,'シフト記号表（勤務時間帯）'!$D$6:$X$47,21,FALSE))</f>
        <v/>
      </c>
      <c r="AU31" s="151" t="str">
        <f>IF(AU30="","",VLOOKUP(AU30,'シフト記号表（勤務時間帯）'!$D$6:$X$47,21,FALSE))</f>
        <v/>
      </c>
      <c r="AV31" s="152" t="str">
        <f>IF(AV30="","",VLOOKUP(AV30,'シフト記号表（勤務時間帯）'!$D$6:$X$47,21,FALSE))</f>
        <v/>
      </c>
      <c r="AW31" s="150" t="str">
        <f>IF(AW30="","",VLOOKUP(AW30,'シフト記号表（勤務時間帯）'!$D$6:$X$47,21,FALSE))</f>
        <v/>
      </c>
      <c r="AX31" s="151" t="str">
        <f>IF(AX30="","",VLOOKUP(AX30,'シフト記号表（勤務時間帯）'!$D$6:$X$47,21,FALSE))</f>
        <v/>
      </c>
      <c r="AY31" s="151" t="str">
        <f>IF(AY30="","",VLOOKUP(AY30,'シフト記号表（勤務時間帯）'!$D$6:$X$47,21,FALSE))</f>
        <v/>
      </c>
      <c r="AZ31" s="1007">
        <f>IF($BC$3="４週",SUM(U31:AV31),IF($BC$3="暦月",SUM(U31:AY31),""))</f>
        <v>0</v>
      </c>
      <c r="BA31" s="1008"/>
      <c r="BB31" s="1009">
        <f>IF($BC$3="４週",AZ31/4,IF($BC$3="暦月",(AZ31/($BC$8/7)),""))</f>
        <v>0</v>
      </c>
      <c r="BC31" s="1008"/>
      <c r="BD31" s="1001"/>
      <c r="BE31" s="1002"/>
      <c r="BF31" s="1002"/>
      <c r="BG31" s="1002"/>
      <c r="BH31" s="1003"/>
    </row>
    <row r="32" spans="2:60" ht="20.25" customHeight="1" x14ac:dyDescent="0.15">
      <c r="B32" s="153"/>
      <c r="C32" s="959"/>
      <c r="D32" s="960"/>
      <c r="E32" s="961"/>
      <c r="F32" s="154"/>
      <c r="G32" s="155">
        <f>C30</f>
        <v>0</v>
      </c>
      <c r="H32" s="964"/>
      <c r="I32" s="971"/>
      <c r="J32" s="972"/>
      <c r="K32" s="972"/>
      <c r="L32" s="973"/>
      <c r="M32" s="980"/>
      <c r="N32" s="981"/>
      <c r="O32" s="982"/>
      <c r="P32" s="156" t="s">
        <v>183</v>
      </c>
      <c r="Q32" s="176"/>
      <c r="R32" s="176"/>
      <c r="S32" s="158"/>
      <c r="T32" s="159"/>
      <c r="U32" s="160" t="str">
        <f>IF(U30="","",VLOOKUP(U30,'シフト記号表（勤務時間帯）'!$D$6:$Z$47,23,FALSE))</f>
        <v/>
      </c>
      <c r="V32" s="161" t="str">
        <f>IF(V30="","",VLOOKUP(V30,'シフト記号表（勤務時間帯）'!$D$6:$Z$47,23,FALSE))</f>
        <v/>
      </c>
      <c r="W32" s="161" t="str">
        <f>IF(W30="","",VLOOKUP(W30,'シフト記号表（勤務時間帯）'!$D$6:$Z$47,23,FALSE))</f>
        <v/>
      </c>
      <c r="X32" s="161" t="str">
        <f>IF(X30="","",VLOOKUP(X30,'シフト記号表（勤務時間帯）'!$D$6:$Z$47,23,FALSE))</f>
        <v/>
      </c>
      <c r="Y32" s="161" t="str">
        <f>IF(Y30="","",VLOOKUP(Y30,'シフト記号表（勤務時間帯）'!$D$6:$Z$47,23,FALSE))</f>
        <v/>
      </c>
      <c r="Z32" s="161" t="str">
        <f>IF(Z30="","",VLOOKUP(Z30,'シフト記号表（勤務時間帯）'!$D$6:$Z$47,23,FALSE))</f>
        <v/>
      </c>
      <c r="AA32" s="162" t="str">
        <f>IF(AA30="","",VLOOKUP(AA30,'シフト記号表（勤務時間帯）'!$D$6:$Z$47,23,FALSE))</f>
        <v/>
      </c>
      <c r="AB32" s="160" t="str">
        <f>IF(AB30="","",VLOOKUP(AB30,'シフト記号表（勤務時間帯）'!$D$6:$Z$47,23,FALSE))</f>
        <v/>
      </c>
      <c r="AC32" s="161" t="str">
        <f>IF(AC30="","",VLOOKUP(AC30,'シフト記号表（勤務時間帯）'!$D$6:$Z$47,23,FALSE))</f>
        <v/>
      </c>
      <c r="AD32" s="161" t="str">
        <f>IF(AD30="","",VLOOKUP(AD30,'シフト記号表（勤務時間帯）'!$D$6:$Z$47,23,FALSE))</f>
        <v/>
      </c>
      <c r="AE32" s="161" t="str">
        <f>IF(AE30="","",VLOOKUP(AE30,'シフト記号表（勤務時間帯）'!$D$6:$Z$47,23,FALSE))</f>
        <v/>
      </c>
      <c r="AF32" s="161" t="str">
        <f>IF(AF30="","",VLOOKUP(AF30,'シフト記号表（勤務時間帯）'!$D$6:$Z$47,23,FALSE))</f>
        <v/>
      </c>
      <c r="AG32" s="161" t="str">
        <f>IF(AG30="","",VLOOKUP(AG30,'シフト記号表（勤務時間帯）'!$D$6:$Z$47,23,FALSE))</f>
        <v/>
      </c>
      <c r="AH32" s="162" t="str">
        <f>IF(AH30="","",VLOOKUP(AH30,'シフト記号表（勤務時間帯）'!$D$6:$Z$47,23,FALSE))</f>
        <v/>
      </c>
      <c r="AI32" s="160" t="str">
        <f>IF(AI30="","",VLOOKUP(AI30,'シフト記号表（勤務時間帯）'!$D$6:$Z$47,23,FALSE))</f>
        <v/>
      </c>
      <c r="AJ32" s="161" t="str">
        <f>IF(AJ30="","",VLOOKUP(AJ30,'シフト記号表（勤務時間帯）'!$D$6:$Z$47,23,FALSE))</f>
        <v/>
      </c>
      <c r="AK32" s="161" t="str">
        <f>IF(AK30="","",VLOOKUP(AK30,'シフト記号表（勤務時間帯）'!$D$6:$Z$47,23,FALSE))</f>
        <v/>
      </c>
      <c r="AL32" s="161" t="str">
        <f>IF(AL30="","",VLOOKUP(AL30,'シフト記号表（勤務時間帯）'!$D$6:$Z$47,23,FALSE))</f>
        <v/>
      </c>
      <c r="AM32" s="161" t="str">
        <f>IF(AM30="","",VLOOKUP(AM30,'シフト記号表（勤務時間帯）'!$D$6:$Z$47,23,FALSE))</f>
        <v/>
      </c>
      <c r="AN32" s="161" t="str">
        <f>IF(AN30="","",VLOOKUP(AN30,'シフト記号表（勤務時間帯）'!$D$6:$Z$47,23,FALSE))</f>
        <v/>
      </c>
      <c r="AO32" s="162" t="str">
        <f>IF(AO30="","",VLOOKUP(AO30,'シフト記号表（勤務時間帯）'!$D$6:$Z$47,23,FALSE))</f>
        <v/>
      </c>
      <c r="AP32" s="160" t="str">
        <f>IF(AP30="","",VLOOKUP(AP30,'シフト記号表（勤務時間帯）'!$D$6:$Z$47,23,FALSE))</f>
        <v/>
      </c>
      <c r="AQ32" s="161" t="str">
        <f>IF(AQ30="","",VLOOKUP(AQ30,'シフト記号表（勤務時間帯）'!$D$6:$Z$47,23,FALSE))</f>
        <v/>
      </c>
      <c r="AR32" s="161" t="str">
        <f>IF(AR30="","",VLOOKUP(AR30,'シフト記号表（勤務時間帯）'!$D$6:$Z$47,23,FALSE))</f>
        <v/>
      </c>
      <c r="AS32" s="161" t="str">
        <f>IF(AS30="","",VLOOKUP(AS30,'シフト記号表（勤務時間帯）'!$D$6:$Z$47,23,FALSE))</f>
        <v/>
      </c>
      <c r="AT32" s="161" t="str">
        <f>IF(AT30="","",VLOOKUP(AT30,'シフト記号表（勤務時間帯）'!$D$6:$Z$47,23,FALSE))</f>
        <v/>
      </c>
      <c r="AU32" s="161" t="str">
        <f>IF(AU30="","",VLOOKUP(AU30,'シフト記号表（勤務時間帯）'!$D$6:$Z$47,23,FALSE))</f>
        <v/>
      </c>
      <c r="AV32" s="162" t="str">
        <f>IF(AV30="","",VLOOKUP(AV30,'シフト記号表（勤務時間帯）'!$D$6:$Z$47,23,FALSE))</f>
        <v/>
      </c>
      <c r="AW32" s="160" t="str">
        <f>IF(AW30="","",VLOOKUP(AW30,'シフト記号表（勤務時間帯）'!$D$6:$Z$47,23,FALSE))</f>
        <v/>
      </c>
      <c r="AX32" s="161" t="str">
        <f>IF(AX30="","",VLOOKUP(AX30,'シフト記号表（勤務時間帯）'!$D$6:$Z$47,23,FALSE))</f>
        <v/>
      </c>
      <c r="AY32" s="161" t="str">
        <f>IF(AY30="","",VLOOKUP(AY30,'シフト記号表（勤務時間帯）'!$D$6:$Z$47,23,FALSE))</f>
        <v/>
      </c>
      <c r="AZ32" s="1010">
        <f>IF($BC$3="４週",SUM(U32:AV32),IF($BC$3="暦月",SUM(U32:AY32),""))</f>
        <v>0</v>
      </c>
      <c r="BA32" s="1011"/>
      <c r="BB32" s="1012">
        <f>IF($BC$3="４週",AZ32/4,IF($BC$3="暦月",(AZ32/($BC$8/7)),""))</f>
        <v>0</v>
      </c>
      <c r="BC32" s="1011"/>
      <c r="BD32" s="1004"/>
      <c r="BE32" s="1005"/>
      <c r="BF32" s="1005"/>
      <c r="BG32" s="1005"/>
      <c r="BH32" s="1006"/>
    </row>
    <row r="33" spans="2:60" ht="20.25" customHeight="1" x14ac:dyDescent="0.15">
      <c r="B33" s="163"/>
      <c r="C33" s="953"/>
      <c r="D33" s="954"/>
      <c r="E33" s="955"/>
      <c r="F33" s="144"/>
      <c r="G33" s="145"/>
      <c r="H33" s="1017"/>
      <c r="I33" s="965"/>
      <c r="J33" s="966"/>
      <c r="K33" s="966"/>
      <c r="L33" s="967"/>
      <c r="M33" s="974"/>
      <c r="N33" s="975"/>
      <c r="O33" s="976"/>
      <c r="P33" s="166" t="s">
        <v>179</v>
      </c>
      <c r="Q33" s="167"/>
      <c r="R33" s="167"/>
      <c r="S33" s="168"/>
      <c r="T33" s="169"/>
      <c r="U33" s="170"/>
      <c r="V33" s="171"/>
      <c r="W33" s="171"/>
      <c r="X33" s="171"/>
      <c r="Y33" s="171"/>
      <c r="Z33" s="171"/>
      <c r="AA33" s="172"/>
      <c r="AB33" s="170"/>
      <c r="AC33" s="171"/>
      <c r="AD33" s="171"/>
      <c r="AE33" s="171"/>
      <c r="AF33" s="171"/>
      <c r="AG33" s="171"/>
      <c r="AH33" s="172"/>
      <c r="AI33" s="170"/>
      <c r="AJ33" s="171"/>
      <c r="AK33" s="171"/>
      <c r="AL33" s="171"/>
      <c r="AM33" s="171"/>
      <c r="AN33" s="171"/>
      <c r="AO33" s="172"/>
      <c r="AP33" s="170"/>
      <c r="AQ33" s="171"/>
      <c r="AR33" s="171"/>
      <c r="AS33" s="171"/>
      <c r="AT33" s="171"/>
      <c r="AU33" s="171"/>
      <c r="AV33" s="172"/>
      <c r="AW33" s="170"/>
      <c r="AX33" s="171"/>
      <c r="AY33" s="171"/>
      <c r="AZ33" s="983"/>
      <c r="BA33" s="984"/>
      <c r="BB33" s="997"/>
      <c r="BC33" s="984"/>
      <c r="BD33" s="998"/>
      <c r="BE33" s="999"/>
      <c r="BF33" s="999"/>
      <c r="BG33" s="999"/>
      <c r="BH33" s="1000"/>
    </row>
    <row r="34" spans="2:60" ht="20.25" customHeight="1" x14ac:dyDescent="0.15">
      <c r="B34" s="143">
        <f>B31+1</f>
        <v>5</v>
      </c>
      <c r="C34" s="956"/>
      <c r="D34" s="957"/>
      <c r="E34" s="958"/>
      <c r="F34" s="144">
        <f>C33</f>
        <v>0</v>
      </c>
      <c r="G34" s="145"/>
      <c r="H34" s="963"/>
      <c r="I34" s="968"/>
      <c r="J34" s="969"/>
      <c r="K34" s="969"/>
      <c r="L34" s="970"/>
      <c r="M34" s="977"/>
      <c r="N34" s="978"/>
      <c r="O34" s="979"/>
      <c r="P34" s="146" t="s">
        <v>182</v>
      </c>
      <c r="Q34" s="147"/>
      <c r="R34" s="147"/>
      <c r="S34" s="148"/>
      <c r="T34" s="149"/>
      <c r="U34" s="150" t="str">
        <f>IF(U33="","",VLOOKUP(U33,'シフト記号表（勤務時間帯）'!$D$6:$X$47,21,FALSE))</f>
        <v/>
      </c>
      <c r="V34" s="151" t="str">
        <f>IF(V33="","",VLOOKUP(V33,'シフト記号表（勤務時間帯）'!$D$6:$X$47,21,FALSE))</f>
        <v/>
      </c>
      <c r="W34" s="151" t="str">
        <f>IF(W33="","",VLOOKUP(W33,'シフト記号表（勤務時間帯）'!$D$6:$X$47,21,FALSE))</f>
        <v/>
      </c>
      <c r="X34" s="151" t="str">
        <f>IF(X33="","",VLOOKUP(X33,'シフト記号表（勤務時間帯）'!$D$6:$X$47,21,FALSE))</f>
        <v/>
      </c>
      <c r="Y34" s="151" t="str">
        <f>IF(Y33="","",VLOOKUP(Y33,'シフト記号表（勤務時間帯）'!$D$6:$X$47,21,FALSE))</f>
        <v/>
      </c>
      <c r="Z34" s="151" t="str">
        <f>IF(Z33="","",VLOOKUP(Z33,'シフト記号表（勤務時間帯）'!$D$6:$X$47,21,FALSE))</f>
        <v/>
      </c>
      <c r="AA34" s="152" t="str">
        <f>IF(AA33="","",VLOOKUP(AA33,'シフト記号表（勤務時間帯）'!$D$6:$X$47,21,FALSE))</f>
        <v/>
      </c>
      <c r="AB34" s="150" t="str">
        <f>IF(AB33="","",VLOOKUP(AB33,'シフト記号表（勤務時間帯）'!$D$6:$X$47,21,FALSE))</f>
        <v/>
      </c>
      <c r="AC34" s="151" t="str">
        <f>IF(AC33="","",VLOOKUP(AC33,'シフト記号表（勤務時間帯）'!$D$6:$X$47,21,FALSE))</f>
        <v/>
      </c>
      <c r="AD34" s="151" t="str">
        <f>IF(AD33="","",VLOOKUP(AD33,'シフト記号表（勤務時間帯）'!$D$6:$X$47,21,FALSE))</f>
        <v/>
      </c>
      <c r="AE34" s="151" t="str">
        <f>IF(AE33="","",VLOOKUP(AE33,'シフト記号表（勤務時間帯）'!$D$6:$X$47,21,FALSE))</f>
        <v/>
      </c>
      <c r="AF34" s="151" t="str">
        <f>IF(AF33="","",VLOOKUP(AF33,'シフト記号表（勤務時間帯）'!$D$6:$X$47,21,FALSE))</f>
        <v/>
      </c>
      <c r="AG34" s="151" t="str">
        <f>IF(AG33="","",VLOOKUP(AG33,'シフト記号表（勤務時間帯）'!$D$6:$X$47,21,FALSE))</f>
        <v/>
      </c>
      <c r="AH34" s="152" t="str">
        <f>IF(AH33="","",VLOOKUP(AH33,'シフト記号表（勤務時間帯）'!$D$6:$X$47,21,FALSE))</f>
        <v/>
      </c>
      <c r="AI34" s="150" t="str">
        <f>IF(AI33="","",VLOOKUP(AI33,'シフト記号表（勤務時間帯）'!$D$6:$X$47,21,FALSE))</f>
        <v/>
      </c>
      <c r="AJ34" s="151" t="str">
        <f>IF(AJ33="","",VLOOKUP(AJ33,'シフト記号表（勤務時間帯）'!$D$6:$X$47,21,FALSE))</f>
        <v/>
      </c>
      <c r="AK34" s="151" t="str">
        <f>IF(AK33="","",VLOOKUP(AK33,'シフト記号表（勤務時間帯）'!$D$6:$X$47,21,FALSE))</f>
        <v/>
      </c>
      <c r="AL34" s="151" t="str">
        <f>IF(AL33="","",VLOOKUP(AL33,'シフト記号表（勤務時間帯）'!$D$6:$X$47,21,FALSE))</f>
        <v/>
      </c>
      <c r="AM34" s="151" t="str">
        <f>IF(AM33="","",VLOOKUP(AM33,'シフト記号表（勤務時間帯）'!$D$6:$X$47,21,FALSE))</f>
        <v/>
      </c>
      <c r="AN34" s="151" t="str">
        <f>IF(AN33="","",VLOOKUP(AN33,'シフト記号表（勤務時間帯）'!$D$6:$X$47,21,FALSE))</f>
        <v/>
      </c>
      <c r="AO34" s="152" t="str">
        <f>IF(AO33="","",VLOOKUP(AO33,'シフト記号表（勤務時間帯）'!$D$6:$X$47,21,FALSE))</f>
        <v/>
      </c>
      <c r="AP34" s="150" t="str">
        <f>IF(AP33="","",VLOOKUP(AP33,'シフト記号表（勤務時間帯）'!$D$6:$X$47,21,FALSE))</f>
        <v/>
      </c>
      <c r="AQ34" s="151" t="str">
        <f>IF(AQ33="","",VLOOKUP(AQ33,'シフト記号表（勤務時間帯）'!$D$6:$X$47,21,FALSE))</f>
        <v/>
      </c>
      <c r="AR34" s="151" t="str">
        <f>IF(AR33="","",VLOOKUP(AR33,'シフト記号表（勤務時間帯）'!$D$6:$X$47,21,FALSE))</f>
        <v/>
      </c>
      <c r="AS34" s="151" t="str">
        <f>IF(AS33="","",VLOOKUP(AS33,'シフト記号表（勤務時間帯）'!$D$6:$X$47,21,FALSE))</f>
        <v/>
      </c>
      <c r="AT34" s="151" t="str">
        <f>IF(AT33="","",VLOOKUP(AT33,'シフト記号表（勤務時間帯）'!$D$6:$X$47,21,FALSE))</f>
        <v/>
      </c>
      <c r="AU34" s="151" t="str">
        <f>IF(AU33="","",VLOOKUP(AU33,'シフト記号表（勤務時間帯）'!$D$6:$X$47,21,FALSE))</f>
        <v/>
      </c>
      <c r="AV34" s="152" t="str">
        <f>IF(AV33="","",VLOOKUP(AV33,'シフト記号表（勤務時間帯）'!$D$6:$X$47,21,FALSE))</f>
        <v/>
      </c>
      <c r="AW34" s="150" t="str">
        <f>IF(AW33="","",VLOOKUP(AW33,'シフト記号表（勤務時間帯）'!$D$6:$X$47,21,FALSE))</f>
        <v/>
      </c>
      <c r="AX34" s="151" t="str">
        <f>IF(AX33="","",VLOOKUP(AX33,'シフト記号表（勤務時間帯）'!$D$6:$X$47,21,FALSE))</f>
        <v/>
      </c>
      <c r="AY34" s="151" t="str">
        <f>IF(AY33="","",VLOOKUP(AY33,'シフト記号表（勤務時間帯）'!$D$6:$X$47,21,FALSE))</f>
        <v/>
      </c>
      <c r="AZ34" s="1007">
        <f>IF($BC$3="４週",SUM(U34:AV34),IF($BC$3="暦月",SUM(U34:AY34),""))</f>
        <v>0</v>
      </c>
      <c r="BA34" s="1008"/>
      <c r="BB34" s="1009">
        <f>IF($BC$3="４週",AZ34/4,IF($BC$3="暦月",(AZ34/($BC$8/7)),""))</f>
        <v>0</v>
      </c>
      <c r="BC34" s="1008"/>
      <c r="BD34" s="1001"/>
      <c r="BE34" s="1002"/>
      <c r="BF34" s="1002"/>
      <c r="BG34" s="1002"/>
      <c r="BH34" s="1003"/>
    </row>
    <row r="35" spans="2:60" ht="20.25" customHeight="1" x14ac:dyDescent="0.15">
      <c r="B35" s="153"/>
      <c r="C35" s="959"/>
      <c r="D35" s="960"/>
      <c r="E35" s="961"/>
      <c r="F35" s="154"/>
      <c r="G35" s="155">
        <f>C33</f>
        <v>0</v>
      </c>
      <c r="H35" s="964"/>
      <c r="I35" s="971"/>
      <c r="J35" s="972"/>
      <c r="K35" s="972"/>
      <c r="L35" s="973"/>
      <c r="M35" s="980"/>
      <c r="N35" s="981"/>
      <c r="O35" s="982"/>
      <c r="P35" s="156" t="s">
        <v>183</v>
      </c>
      <c r="Q35" s="157"/>
      <c r="R35" s="157"/>
      <c r="S35" s="177"/>
      <c r="T35" s="178"/>
      <c r="U35" s="160" t="str">
        <f>IF(U33="","",VLOOKUP(U33,'シフト記号表（勤務時間帯）'!$D$6:$Z$47,23,FALSE))</f>
        <v/>
      </c>
      <c r="V35" s="161" t="str">
        <f>IF(V33="","",VLOOKUP(V33,'シフト記号表（勤務時間帯）'!$D$6:$Z$47,23,FALSE))</f>
        <v/>
      </c>
      <c r="W35" s="161" t="str">
        <f>IF(W33="","",VLOOKUP(W33,'シフト記号表（勤務時間帯）'!$D$6:$Z$47,23,FALSE))</f>
        <v/>
      </c>
      <c r="X35" s="161" t="str">
        <f>IF(X33="","",VLOOKUP(X33,'シフト記号表（勤務時間帯）'!$D$6:$Z$47,23,FALSE))</f>
        <v/>
      </c>
      <c r="Y35" s="161" t="str">
        <f>IF(Y33="","",VLOOKUP(Y33,'シフト記号表（勤務時間帯）'!$D$6:$Z$47,23,FALSE))</f>
        <v/>
      </c>
      <c r="Z35" s="161" t="str">
        <f>IF(Z33="","",VLOOKUP(Z33,'シフト記号表（勤務時間帯）'!$D$6:$Z$47,23,FALSE))</f>
        <v/>
      </c>
      <c r="AA35" s="162" t="str">
        <f>IF(AA33="","",VLOOKUP(AA33,'シフト記号表（勤務時間帯）'!$D$6:$Z$47,23,FALSE))</f>
        <v/>
      </c>
      <c r="AB35" s="160" t="str">
        <f>IF(AB33="","",VLOOKUP(AB33,'シフト記号表（勤務時間帯）'!$D$6:$Z$47,23,FALSE))</f>
        <v/>
      </c>
      <c r="AC35" s="161" t="str">
        <f>IF(AC33="","",VLOOKUP(AC33,'シフト記号表（勤務時間帯）'!$D$6:$Z$47,23,FALSE))</f>
        <v/>
      </c>
      <c r="AD35" s="161" t="str">
        <f>IF(AD33="","",VLOOKUP(AD33,'シフト記号表（勤務時間帯）'!$D$6:$Z$47,23,FALSE))</f>
        <v/>
      </c>
      <c r="AE35" s="161" t="str">
        <f>IF(AE33="","",VLOOKUP(AE33,'シフト記号表（勤務時間帯）'!$D$6:$Z$47,23,FALSE))</f>
        <v/>
      </c>
      <c r="AF35" s="161" t="str">
        <f>IF(AF33="","",VLOOKUP(AF33,'シフト記号表（勤務時間帯）'!$D$6:$Z$47,23,FALSE))</f>
        <v/>
      </c>
      <c r="AG35" s="161" t="str">
        <f>IF(AG33="","",VLOOKUP(AG33,'シフト記号表（勤務時間帯）'!$D$6:$Z$47,23,FALSE))</f>
        <v/>
      </c>
      <c r="AH35" s="162" t="str">
        <f>IF(AH33="","",VLOOKUP(AH33,'シフト記号表（勤務時間帯）'!$D$6:$Z$47,23,FALSE))</f>
        <v/>
      </c>
      <c r="AI35" s="160" t="str">
        <f>IF(AI33="","",VLOOKUP(AI33,'シフト記号表（勤務時間帯）'!$D$6:$Z$47,23,FALSE))</f>
        <v/>
      </c>
      <c r="AJ35" s="161" t="str">
        <f>IF(AJ33="","",VLOOKUP(AJ33,'シフト記号表（勤務時間帯）'!$D$6:$Z$47,23,FALSE))</f>
        <v/>
      </c>
      <c r="AK35" s="161" t="str">
        <f>IF(AK33="","",VLOOKUP(AK33,'シフト記号表（勤務時間帯）'!$D$6:$Z$47,23,FALSE))</f>
        <v/>
      </c>
      <c r="AL35" s="161" t="str">
        <f>IF(AL33="","",VLOOKUP(AL33,'シフト記号表（勤務時間帯）'!$D$6:$Z$47,23,FALSE))</f>
        <v/>
      </c>
      <c r="AM35" s="161" t="str">
        <f>IF(AM33="","",VLOOKUP(AM33,'シフト記号表（勤務時間帯）'!$D$6:$Z$47,23,FALSE))</f>
        <v/>
      </c>
      <c r="AN35" s="161" t="str">
        <f>IF(AN33="","",VLOOKUP(AN33,'シフト記号表（勤務時間帯）'!$D$6:$Z$47,23,FALSE))</f>
        <v/>
      </c>
      <c r="AO35" s="162" t="str">
        <f>IF(AO33="","",VLOOKUP(AO33,'シフト記号表（勤務時間帯）'!$D$6:$Z$47,23,FALSE))</f>
        <v/>
      </c>
      <c r="AP35" s="160" t="str">
        <f>IF(AP33="","",VLOOKUP(AP33,'シフト記号表（勤務時間帯）'!$D$6:$Z$47,23,FALSE))</f>
        <v/>
      </c>
      <c r="AQ35" s="161" t="str">
        <f>IF(AQ33="","",VLOOKUP(AQ33,'シフト記号表（勤務時間帯）'!$D$6:$Z$47,23,FALSE))</f>
        <v/>
      </c>
      <c r="AR35" s="161" t="str">
        <f>IF(AR33="","",VLOOKUP(AR33,'シフト記号表（勤務時間帯）'!$D$6:$Z$47,23,FALSE))</f>
        <v/>
      </c>
      <c r="AS35" s="161" t="str">
        <f>IF(AS33="","",VLOOKUP(AS33,'シフト記号表（勤務時間帯）'!$D$6:$Z$47,23,FALSE))</f>
        <v/>
      </c>
      <c r="AT35" s="161" t="str">
        <f>IF(AT33="","",VLOOKUP(AT33,'シフト記号表（勤務時間帯）'!$D$6:$Z$47,23,FALSE))</f>
        <v/>
      </c>
      <c r="AU35" s="161" t="str">
        <f>IF(AU33="","",VLOOKUP(AU33,'シフト記号表（勤務時間帯）'!$D$6:$Z$47,23,FALSE))</f>
        <v/>
      </c>
      <c r="AV35" s="162" t="str">
        <f>IF(AV33="","",VLOOKUP(AV33,'シフト記号表（勤務時間帯）'!$D$6:$Z$47,23,FALSE))</f>
        <v/>
      </c>
      <c r="AW35" s="160" t="str">
        <f>IF(AW33="","",VLOOKUP(AW33,'シフト記号表（勤務時間帯）'!$D$6:$Z$47,23,FALSE))</f>
        <v/>
      </c>
      <c r="AX35" s="161" t="str">
        <f>IF(AX33="","",VLOOKUP(AX33,'シフト記号表（勤務時間帯）'!$D$6:$Z$47,23,FALSE))</f>
        <v/>
      </c>
      <c r="AY35" s="161" t="str">
        <f>IF(AY33="","",VLOOKUP(AY33,'シフト記号表（勤務時間帯）'!$D$6:$Z$47,23,FALSE))</f>
        <v/>
      </c>
      <c r="AZ35" s="1010">
        <f>IF($BC$3="４週",SUM(U35:AV35),IF($BC$3="暦月",SUM(U35:AY35),""))</f>
        <v>0</v>
      </c>
      <c r="BA35" s="1011"/>
      <c r="BB35" s="1012">
        <f>IF($BC$3="４週",AZ35/4,IF($BC$3="暦月",(AZ35/($BC$8/7)),""))</f>
        <v>0</v>
      </c>
      <c r="BC35" s="1011"/>
      <c r="BD35" s="1004"/>
      <c r="BE35" s="1005"/>
      <c r="BF35" s="1005"/>
      <c r="BG35" s="1005"/>
      <c r="BH35" s="1006"/>
    </row>
    <row r="36" spans="2:60" ht="20.25" customHeight="1" x14ac:dyDescent="0.15">
      <c r="B36" s="163"/>
      <c r="C36" s="953"/>
      <c r="D36" s="954"/>
      <c r="E36" s="955"/>
      <c r="F36" s="144"/>
      <c r="G36" s="145"/>
      <c r="H36" s="1017"/>
      <c r="I36" s="965"/>
      <c r="J36" s="966"/>
      <c r="K36" s="966"/>
      <c r="L36" s="967"/>
      <c r="M36" s="974"/>
      <c r="N36" s="975"/>
      <c r="O36" s="976"/>
      <c r="P36" s="166" t="s">
        <v>179</v>
      </c>
      <c r="Q36" s="173"/>
      <c r="R36" s="173"/>
      <c r="S36" s="174"/>
      <c r="T36" s="179"/>
      <c r="U36" s="170"/>
      <c r="V36" s="171"/>
      <c r="W36" s="171"/>
      <c r="X36" s="171"/>
      <c r="Y36" s="171"/>
      <c r="Z36" s="171"/>
      <c r="AA36" s="172"/>
      <c r="AB36" s="170"/>
      <c r="AC36" s="171"/>
      <c r="AD36" s="171"/>
      <c r="AE36" s="171"/>
      <c r="AF36" s="171"/>
      <c r="AG36" s="171"/>
      <c r="AH36" s="172"/>
      <c r="AI36" s="170"/>
      <c r="AJ36" s="171"/>
      <c r="AK36" s="171"/>
      <c r="AL36" s="171"/>
      <c r="AM36" s="171"/>
      <c r="AN36" s="171"/>
      <c r="AO36" s="172"/>
      <c r="AP36" s="170"/>
      <c r="AQ36" s="171"/>
      <c r="AR36" s="171"/>
      <c r="AS36" s="171"/>
      <c r="AT36" s="171"/>
      <c r="AU36" s="171"/>
      <c r="AV36" s="172"/>
      <c r="AW36" s="170"/>
      <c r="AX36" s="171"/>
      <c r="AY36" s="171"/>
      <c r="AZ36" s="983"/>
      <c r="BA36" s="984"/>
      <c r="BB36" s="997"/>
      <c r="BC36" s="984"/>
      <c r="BD36" s="998"/>
      <c r="BE36" s="999"/>
      <c r="BF36" s="999"/>
      <c r="BG36" s="999"/>
      <c r="BH36" s="1000"/>
    </row>
    <row r="37" spans="2:60" ht="20.25" customHeight="1" x14ac:dyDescent="0.15">
      <c r="B37" s="143">
        <f>B34+1</f>
        <v>6</v>
      </c>
      <c r="C37" s="956"/>
      <c r="D37" s="957"/>
      <c r="E37" s="958"/>
      <c r="F37" s="144">
        <f>C36</f>
        <v>0</v>
      </c>
      <c r="G37" s="145"/>
      <c r="H37" s="963"/>
      <c r="I37" s="968"/>
      <c r="J37" s="969"/>
      <c r="K37" s="969"/>
      <c r="L37" s="970"/>
      <c r="M37" s="977"/>
      <c r="N37" s="978"/>
      <c r="O37" s="979"/>
      <c r="P37" s="146" t="s">
        <v>182</v>
      </c>
      <c r="Q37" s="147"/>
      <c r="R37" s="147"/>
      <c r="S37" s="148"/>
      <c r="T37" s="149"/>
      <c r="U37" s="150" t="str">
        <f>IF(U36="","",VLOOKUP(U36,'シフト記号表（勤務時間帯）'!$D$6:$X$47,21,FALSE))</f>
        <v/>
      </c>
      <c r="V37" s="151" t="str">
        <f>IF(V36="","",VLOOKUP(V36,'シフト記号表（勤務時間帯）'!$D$6:$X$47,21,FALSE))</f>
        <v/>
      </c>
      <c r="W37" s="151" t="str">
        <f>IF(W36="","",VLOOKUP(W36,'シフト記号表（勤務時間帯）'!$D$6:$X$47,21,FALSE))</f>
        <v/>
      </c>
      <c r="X37" s="151" t="str">
        <f>IF(X36="","",VLOOKUP(X36,'シフト記号表（勤務時間帯）'!$D$6:$X$47,21,FALSE))</f>
        <v/>
      </c>
      <c r="Y37" s="151" t="str">
        <f>IF(Y36="","",VLOOKUP(Y36,'シフト記号表（勤務時間帯）'!$D$6:$X$47,21,FALSE))</f>
        <v/>
      </c>
      <c r="Z37" s="151" t="str">
        <f>IF(Z36="","",VLOOKUP(Z36,'シフト記号表（勤務時間帯）'!$D$6:$X$47,21,FALSE))</f>
        <v/>
      </c>
      <c r="AA37" s="152" t="str">
        <f>IF(AA36="","",VLOOKUP(AA36,'シフト記号表（勤務時間帯）'!$D$6:$X$47,21,FALSE))</f>
        <v/>
      </c>
      <c r="AB37" s="150" t="str">
        <f>IF(AB36="","",VLOOKUP(AB36,'シフト記号表（勤務時間帯）'!$D$6:$X$47,21,FALSE))</f>
        <v/>
      </c>
      <c r="AC37" s="151" t="str">
        <f>IF(AC36="","",VLOOKUP(AC36,'シフト記号表（勤務時間帯）'!$D$6:$X$47,21,FALSE))</f>
        <v/>
      </c>
      <c r="AD37" s="151" t="str">
        <f>IF(AD36="","",VLOOKUP(AD36,'シフト記号表（勤務時間帯）'!$D$6:$X$47,21,FALSE))</f>
        <v/>
      </c>
      <c r="AE37" s="151" t="str">
        <f>IF(AE36="","",VLOOKUP(AE36,'シフト記号表（勤務時間帯）'!$D$6:$X$47,21,FALSE))</f>
        <v/>
      </c>
      <c r="AF37" s="151" t="str">
        <f>IF(AF36="","",VLOOKUP(AF36,'シフト記号表（勤務時間帯）'!$D$6:$X$47,21,FALSE))</f>
        <v/>
      </c>
      <c r="AG37" s="151" t="str">
        <f>IF(AG36="","",VLOOKUP(AG36,'シフト記号表（勤務時間帯）'!$D$6:$X$47,21,FALSE))</f>
        <v/>
      </c>
      <c r="AH37" s="152" t="str">
        <f>IF(AH36="","",VLOOKUP(AH36,'シフト記号表（勤務時間帯）'!$D$6:$X$47,21,FALSE))</f>
        <v/>
      </c>
      <c r="AI37" s="150" t="str">
        <f>IF(AI36="","",VLOOKUP(AI36,'シフト記号表（勤務時間帯）'!$D$6:$X$47,21,FALSE))</f>
        <v/>
      </c>
      <c r="AJ37" s="151" t="str">
        <f>IF(AJ36="","",VLOOKUP(AJ36,'シフト記号表（勤務時間帯）'!$D$6:$X$47,21,FALSE))</f>
        <v/>
      </c>
      <c r="AK37" s="151" t="str">
        <f>IF(AK36="","",VLOOKUP(AK36,'シフト記号表（勤務時間帯）'!$D$6:$X$47,21,FALSE))</f>
        <v/>
      </c>
      <c r="AL37" s="151" t="str">
        <f>IF(AL36="","",VLOOKUP(AL36,'シフト記号表（勤務時間帯）'!$D$6:$X$47,21,FALSE))</f>
        <v/>
      </c>
      <c r="AM37" s="151" t="str">
        <f>IF(AM36="","",VLOOKUP(AM36,'シフト記号表（勤務時間帯）'!$D$6:$X$47,21,FALSE))</f>
        <v/>
      </c>
      <c r="AN37" s="151" t="str">
        <f>IF(AN36="","",VLOOKUP(AN36,'シフト記号表（勤務時間帯）'!$D$6:$X$47,21,FALSE))</f>
        <v/>
      </c>
      <c r="AO37" s="152" t="str">
        <f>IF(AO36="","",VLOOKUP(AO36,'シフト記号表（勤務時間帯）'!$D$6:$X$47,21,FALSE))</f>
        <v/>
      </c>
      <c r="AP37" s="150" t="str">
        <f>IF(AP36="","",VLOOKUP(AP36,'シフト記号表（勤務時間帯）'!$D$6:$X$47,21,FALSE))</f>
        <v/>
      </c>
      <c r="AQ37" s="151" t="str">
        <f>IF(AQ36="","",VLOOKUP(AQ36,'シフト記号表（勤務時間帯）'!$D$6:$X$47,21,FALSE))</f>
        <v/>
      </c>
      <c r="AR37" s="151" t="str">
        <f>IF(AR36="","",VLOOKUP(AR36,'シフト記号表（勤務時間帯）'!$D$6:$X$47,21,FALSE))</f>
        <v/>
      </c>
      <c r="AS37" s="151" t="str">
        <f>IF(AS36="","",VLOOKUP(AS36,'シフト記号表（勤務時間帯）'!$D$6:$X$47,21,FALSE))</f>
        <v/>
      </c>
      <c r="AT37" s="151" t="str">
        <f>IF(AT36="","",VLOOKUP(AT36,'シフト記号表（勤務時間帯）'!$D$6:$X$47,21,FALSE))</f>
        <v/>
      </c>
      <c r="AU37" s="151" t="str">
        <f>IF(AU36="","",VLOOKUP(AU36,'シフト記号表（勤務時間帯）'!$D$6:$X$47,21,FALSE))</f>
        <v/>
      </c>
      <c r="AV37" s="152" t="str">
        <f>IF(AV36="","",VLOOKUP(AV36,'シフト記号表（勤務時間帯）'!$D$6:$X$47,21,FALSE))</f>
        <v/>
      </c>
      <c r="AW37" s="150" t="str">
        <f>IF(AW36="","",VLOOKUP(AW36,'シフト記号表（勤務時間帯）'!$D$6:$X$47,21,FALSE))</f>
        <v/>
      </c>
      <c r="AX37" s="151" t="str">
        <f>IF(AX36="","",VLOOKUP(AX36,'シフト記号表（勤務時間帯）'!$D$6:$X$47,21,FALSE))</f>
        <v/>
      </c>
      <c r="AY37" s="151" t="str">
        <f>IF(AY36="","",VLOOKUP(AY36,'シフト記号表（勤務時間帯）'!$D$6:$X$47,21,FALSE))</f>
        <v/>
      </c>
      <c r="AZ37" s="1007">
        <f>IF($BC$3="４週",SUM(U37:AV37),IF($BC$3="暦月",SUM(U37:AY37),""))</f>
        <v>0</v>
      </c>
      <c r="BA37" s="1008"/>
      <c r="BB37" s="1009">
        <f>IF($BC$3="４週",AZ37/4,IF($BC$3="暦月",(AZ37/($BC$8/7)),""))</f>
        <v>0</v>
      </c>
      <c r="BC37" s="1008"/>
      <c r="BD37" s="1001"/>
      <c r="BE37" s="1002"/>
      <c r="BF37" s="1002"/>
      <c r="BG37" s="1002"/>
      <c r="BH37" s="1003"/>
    </row>
    <row r="38" spans="2:60" ht="20.25" customHeight="1" x14ac:dyDescent="0.15">
      <c r="B38" s="153"/>
      <c r="C38" s="959"/>
      <c r="D38" s="960"/>
      <c r="E38" s="961"/>
      <c r="F38" s="154"/>
      <c r="G38" s="155">
        <f>C36</f>
        <v>0</v>
      </c>
      <c r="H38" s="964"/>
      <c r="I38" s="971"/>
      <c r="J38" s="972"/>
      <c r="K38" s="972"/>
      <c r="L38" s="973"/>
      <c r="M38" s="980"/>
      <c r="N38" s="981"/>
      <c r="O38" s="982"/>
      <c r="P38" s="156" t="s">
        <v>183</v>
      </c>
      <c r="Q38" s="176"/>
      <c r="R38" s="176"/>
      <c r="S38" s="158"/>
      <c r="T38" s="159"/>
      <c r="U38" s="160" t="str">
        <f>IF(U36="","",VLOOKUP(U36,'シフト記号表（勤務時間帯）'!$D$6:$Z$47,23,FALSE))</f>
        <v/>
      </c>
      <c r="V38" s="161" t="str">
        <f>IF(V36="","",VLOOKUP(V36,'シフト記号表（勤務時間帯）'!$D$6:$Z$47,23,FALSE))</f>
        <v/>
      </c>
      <c r="W38" s="161" t="str">
        <f>IF(W36="","",VLOOKUP(W36,'シフト記号表（勤務時間帯）'!$D$6:$Z$47,23,FALSE))</f>
        <v/>
      </c>
      <c r="X38" s="161" t="str">
        <f>IF(X36="","",VLOOKUP(X36,'シフト記号表（勤務時間帯）'!$D$6:$Z$47,23,FALSE))</f>
        <v/>
      </c>
      <c r="Y38" s="161" t="str">
        <f>IF(Y36="","",VLOOKUP(Y36,'シフト記号表（勤務時間帯）'!$D$6:$Z$47,23,FALSE))</f>
        <v/>
      </c>
      <c r="Z38" s="161" t="str">
        <f>IF(Z36="","",VLOOKUP(Z36,'シフト記号表（勤務時間帯）'!$D$6:$Z$47,23,FALSE))</f>
        <v/>
      </c>
      <c r="AA38" s="162" t="str">
        <f>IF(AA36="","",VLOOKUP(AA36,'シフト記号表（勤務時間帯）'!$D$6:$Z$47,23,FALSE))</f>
        <v/>
      </c>
      <c r="AB38" s="160" t="str">
        <f>IF(AB36="","",VLOOKUP(AB36,'シフト記号表（勤務時間帯）'!$D$6:$Z$47,23,FALSE))</f>
        <v/>
      </c>
      <c r="AC38" s="161" t="str">
        <f>IF(AC36="","",VLOOKUP(AC36,'シフト記号表（勤務時間帯）'!$D$6:$Z$47,23,FALSE))</f>
        <v/>
      </c>
      <c r="AD38" s="161" t="str">
        <f>IF(AD36="","",VLOOKUP(AD36,'シフト記号表（勤務時間帯）'!$D$6:$Z$47,23,FALSE))</f>
        <v/>
      </c>
      <c r="AE38" s="161" t="str">
        <f>IF(AE36="","",VLOOKUP(AE36,'シフト記号表（勤務時間帯）'!$D$6:$Z$47,23,FALSE))</f>
        <v/>
      </c>
      <c r="AF38" s="161" t="str">
        <f>IF(AF36="","",VLOOKUP(AF36,'シフト記号表（勤務時間帯）'!$D$6:$Z$47,23,FALSE))</f>
        <v/>
      </c>
      <c r="AG38" s="161" t="str">
        <f>IF(AG36="","",VLOOKUP(AG36,'シフト記号表（勤務時間帯）'!$D$6:$Z$47,23,FALSE))</f>
        <v/>
      </c>
      <c r="AH38" s="162" t="str">
        <f>IF(AH36="","",VLOOKUP(AH36,'シフト記号表（勤務時間帯）'!$D$6:$Z$47,23,FALSE))</f>
        <v/>
      </c>
      <c r="AI38" s="160" t="str">
        <f>IF(AI36="","",VLOOKUP(AI36,'シフト記号表（勤務時間帯）'!$D$6:$Z$47,23,FALSE))</f>
        <v/>
      </c>
      <c r="AJ38" s="161" t="str">
        <f>IF(AJ36="","",VLOOKUP(AJ36,'シフト記号表（勤務時間帯）'!$D$6:$Z$47,23,FALSE))</f>
        <v/>
      </c>
      <c r="AK38" s="161" t="str">
        <f>IF(AK36="","",VLOOKUP(AK36,'シフト記号表（勤務時間帯）'!$D$6:$Z$47,23,FALSE))</f>
        <v/>
      </c>
      <c r="AL38" s="161" t="str">
        <f>IF(AL36="","",VLOOKUP(AL36,'シフト記号表（勤務時間帯）'!$D$6:$Z$47,23,FALSE))</f>
        <v/>
      </c>
      <c r="AM38" s="161" t="str">
        <f>IF(AM36="","",VLOOKUP(AM36,'シフト記号表（勤務時間帯）'!$D$6:$Z$47,23,FALSE))</f>
        <v/>
      </c>
      <c r="AN38" s="161" t="str">
        <f>IF(AN36="","",VLOOKUP(AN36,'シフト記号表（勤務時間帯）'!$D$6:$Z$47,23,FALSE))</f>
        <v/>
      </c>
      <c r="AO38" s="162" t="str">
        <f>IF(AO36="","",VLOOKUP(AO36,'シフト記号表（勤務時間帯）'!$D$6:$Z$47,23,FALSE))</f>
        <v/>
      </c>
      <c r="AP38" s="160" t="str">
        <f>IF(AP36="","",VLOOKUP(AP36,'シフト記号表（勤務時間帯）'!$D$6:$Z$47,23,FALSE))</f>
        <v/>
      </c>
      <c r="AQ38" s="161" t="str">
        <f>IF(AQ36="","",VLOOKUP(AQ36,'シフト記号表（勤務時間帯）'!$D$6:$Z$47,23,FALSE))</f>
        <v/>
      </c>
      <c r="AR38" s="161" t="str">
        <f>IF(AR36="","",VLOOKUP(AR36,'シフト記号表（勤務時間帯）'!$D$6:$Z$47,23,FALSE))</f>
        <v/>
      </c>
      <c r="AS38" s="161" t="str">
        <f>IF(AS36="","",VLOOKUP(AS36,'シフト記号表（勤務時間帯）'!$D$6:$Z$47,23,FALSE))</f>
        <v/>
      </c>
      <c r="AT38" s="161" t="str">
        <f>IF(AT36="","",VLOOKUP(AT36,'シフト記号表（勤務時間帯）'!$D$6:$Z$47,23,FALSE))</f>
        <v/>
      </c>
      <c r="AU38" s="161" t="str">
        <f>IF(AU36="","",VLOOKUP(AU36,'シフト記号表（勤務時間帯）'!$D$6:$Z$47,23,FALSE))</f>
        <v/>
      </c>
      <c r="AV38" s="162" t="str">
        <f>IF(AV36="","",VLOOKUP(AV36,'シフト記号表（勤務時間帯）'!$D$6:$Z$47,23,FALSE))</f>
        <v/>
      </c>
      <c r="AW38" s="160" t="str">
        <f>IF(AW36="","",VLOOKUP(AW36,'シフト記号表（勤務時間帯）'!$D$6:$Z$47,23,FALSE))</f>
        <v/>
      </c>
      <c r="AX38" s="161" t="str">
        <f>IF(AX36="","",VLOOKUP(AX36,'シフト記号表（勤務時間帯）'!$D$6:$Z$47,23,FALSE))</f>
        <v/>
      </c>
      <c r="AY38" s="161" t="str">
        <f>IF(AY36="","",VLOOKUP(AY36,'シフト記号表（勤務時間帯）'!$D$6:$Z$47,23,FALSE))</f>
        <v/>
      </c>
      <c r="AZ38" s="1010">
        <f>IF($BC$3="４週",SUM(U38:AV38),IF($BC$3="暦月",SUM(U38:AY38),""))</f>
        <v>0</v>
      </c>
      <c r="BA38" s="1011"/>
      <c r="BB38" s="1012">
        <f>IF($BC$3="４週",AZ38/4,IF($BC$3="暦月",(AZ38/($BC$8/7)),""))</f>
        <v>0</v>
      </c>
      <c r="BC38" s="1011"/>
      <c r="BD38" s="1004"/>
      <c r="BE38" s="1005"/>
      <c r="BF38" s="1005"/>
      <c r="BG38" s="1005"/>
      <c r="BH38" s="1006"/>
    </row>
    <row r="39" spans="2:60" ht="20.25" customHeight="1" x14ac:dyDescent="0.15">
      <c r="B39" s="163"/>
      <c r="C39" s="953"/>
      <c r="D39" s="954"/>
      <c r="E39" s="955"/>
      <c r="F39" s="144"/>
      <c r="G39" s="145"/>
      <c r="H39" s="1017"/>
      <c r="I39" s="965"/>
      <c r="J39" s="966"/>
      <c r="K39" s="966"/>
      <c r="L39" s="967"/>
      <c r="M39" s="974"/>
      <c r="N39" s="975"/>
      <c r="O39" s="976"/>
      <c r="P39" s="166" t="s">
        <v>179</v>
      </c>
      <c r="Q39" s="167"/>
      <c r="R39" s="167"/>
      <c r="S39" s="168"/>
      <c r="T39" s="169"/>
      <c r="U39" s="170"/>
      <c r="V39" s="171"/>
      <c r="W39" s="171"/>
      <c r="X39" s="171"/>
      <c r="Y39" s="171"/>
      <c r="Z39" s="171"/>
      <c r="AA39" s="172"/>
      <c r="AB39" s="170"/>
      <c r="AC39" s="171"/>
      <c r="AD39" s="171"/>
      <c r="AE39" s="171"/>
      <c r="AF39" s="171"/>
      <c r="AG39" s="171"/>
      <c r="AH39" s="172"/>
      <c r="AI39" s="170"/>
      <c r="AJ39" s="171"/>
      <c r="AK39" s="171"/>
      <c r="AL39" s="171"/>
      <c r="AM39" s="171"/>
      <c r="AN39" s="171"/>
      <c r="AO39" s="172"/>
      <c r="AP39" s="170"/>
      <c r="AQ39" s="171"/>
      <c r="AR39" s="171"/>
      <c r="AS39" s="171"/>
      <c r="AT39" s="171"/>
      <c r="AU39" s="171"/>
      <c r="AV39" s="172"/>
      <c r="AW39" s="170"/>
      <c r="AX39" s="171"/>
      <c r="AY39" s="171"/>
      <c r="AZ39" s="983"/>
      <c r="BA39" s="984"/>
      <c r="BB39" s="997"/>
      <c r="BC39" s="984"/>
      <c r="BD39" s="998"/>
      <c r="BE39" s="999"/>
      <c r="BF39" s="999"/>
      <c r="BG39" s="999"/>
      <c r="BH39" s="1000"/>
    </row>
    <row r="40" spans="2:60" ht="20.25" customHeight="1" x14ac:dyDescent="0.15">
      <c r="B40" s="143">
        <f>B37+1</f>
        <v>7</v>
      </c>
      <c r="C40" s="956"/>
      <c r="D40" s="957"/>
      <c r="E40" s="958"/>
      <c r="F40" s="144">
        <f>C39</f>
        <v>0</v>
      </c>
      <c r="G40" s="145"/>
      <c r="H40" s="963"/>
      <c r="I40" s="968"/>
      <c r="J40" s="969"/>
      <c r="K40" s="969"/>
      <c r="L40" s="970"/>
      <c r="M40" s="977"/>
      <c r="N40" s="978"/>
      <c r="O40" s="979"/>
      <c r="P40" s="146" t="s">
        <v>182</v>
      </c>
      <c r="Q40" s="147"/>
      <c r="R40" s="147"/>
      <c r="S40" s="148"/>
      <c r="T40" s="149"/>
      <c r="U40" s="150" t="str">
        <f>IF(U39="","",VLOOKUP(U39,'シフト記号表（勤務時間帯）'!$D$6:$X$47,21,FALSE))</f>
        <v/>
      </c>
      <c r="V40" s="151" t="str">
        <f>IF(V39="","",VLOOKUP(V39,'シフト記号表（勤務時間帯）'!$D$6:$X$47,21,FALSE))</f>
        <v/>
      </c>
      <c r="W40" s="151" t="str">
        <f>IF(W39="","",VLOOKUP(W39,'シフト記号表（勤務時間帯）'!$D$6:$X$47,21,FALSE))</f>
        <v/>
      </c>
      <c r="X40" s="151" t="str">
        <f>IF(X39="","",VLOOKUP(X39,'シフト記号表（勤務時間帯）'!$D$6:$X$47,21,FALSE))</f>
        <v/>
      </c>
      <c r="Y40" s="151" t="str">
        <f>IF(Y39="","",VLOOKUP(Y39,'シフト記号表（勤務時間帯）'!$D$6:$X$47,21,FALSE))</f>
        <v/>
      </c>
      <c r="Z40" s="151" t="str">
        <f>IF(Z39="","",VLOOKUP(Z39,'シフト記号表（勤務時間帯）'!$D$6:$X$47,21,FALSE))</f>
        <v/>
      </c>
      <c r="AA40" s="152" t="str">
        <f>IF(AA39="","",VLOOKUP(AA39,'シフト記号表（勤務時間帯）'!$D$6:$X$47,21,FALSE))</f>
        <v/>
      </c>
      <c r="AB40" s="150" t="str">
        <f>IF(AB39="","",VLOOKUP(AB39,'シフト記号表（勤務時間帯）'!$D$6:$X$47,21,FALSE))</f>
        <v/>
      </c>
      <c r="AC40" s="151" t="str">
        <f>IF(AC39="","",VLOOKUP(AC39,'シフト記号表（勤務時間帯）'!$D$6:$X$47,21,FALSE))</f>
        <v/>
      </c>
      <c r="AD40" s="151" t="str">
        <f>IF(AD39="","",VLOOKUP(AD39,'シフト記号表（勤務時間帯）'!$D$6:$X$47,21,FALSE))</f>
        <v/>
      </c>
      <c r="AE40" s="151" t="str">
        <f>IF(AE39="","",VLOOKUP(AE39,'シフト記号表（勤務時間帯）'!$D$6:$X$47,21,FALSE))</f>
        <v/>
      </c>
      <c r="AF40" s="151" t="str">
        <f>IF(AF39="","",VLOOKUP(AF39,'シフト記号表（勤務時間帯）'!$D$6:$X$47,21,FALSE))</f>
        <v/>
      </c>
      <c r="AG40" s="151" t="str">
        <f>IF(AG39="","",VLOOKUP(AG39,'シフト記号表（勤務時間帯）'!$D$6:$X$47,21,FALSE))</f>
        <v/>
      </c>
      <c r="AH40" s="152" t="str">
        <f>IF(AH39="","",VLOOKUP(AH39,'シフト記号表（勤務時間帯）'!$D$6:$X$47,21,FALSE))</f>
        <v/>
      </c>
      <c r="AI40" s="150" t="str">
        <f>IF(AI39="","",VLOOKUP(AI39,'シフト記号表（勤務時間帯）'!$D$6:$X$47,21,FALSE))</f>
        <v/>
      </c>
      <c r="AJ40" s="151" t="str">
        <f>IF(AJ39="","",VLOOKUP(AJ39,'シフト記号表（勤務時間帯）'!$D$6:$X$47,21,FALSE))</f>
        <v/>
      </c>
      <c r="AK40" s="151" t="str">
        <f>IF(AK39="","",VLOOKUP(AK39,'シフト記号表（勤務時間帯）'!$D$6:$X$47,21,FALSE))</f>
        <v/>
      </c>
      <c r="AL40" s="151" t="str">
        <f>IF(AL39="","",VLOOKUP(AL39,'シフト記号表（勤務時間帯）'!$D$6:$X$47,21,FALSE))</f>
        <v/>
      </c>
      <c r="AM40" s="151" t="str">
        <f>IF(AM39="","",VLOOKUP(AM39,'シフト記号表（勤務時間帯）'!$D$6:$X$47,21,FALSE))</f>
        <v/>
      </c>
      <c r="AN40" s="151" t="str">
        <f>IF(AN39="","",VLOOKUP(AN39,'シフト記号表（勤務時間帯）'!$D$6:$X$47,21,FALSE))</f>
        <v/>
      </c>
      <c r="AO40" s="152" t="str">
        <f>IF(AO39="","",VLOOKUP(AO39,'シフト記号表（勤務時間帯）'!$D$6:$X$47,21,FALSE))</f>
        <v/>
      </c>
      <c r="AP40" s="150" t="str">
        <f>IF(AP39="","",VLOOKUP(AP39,'シフト記号表（勤務時間帯）'!$D$6:$X$47,21,FALSE))</f>
        <v/>
      </c>
      <c r="AQ40" s="151" t="str">
        <f>IF(AQ39="","",VLOOKUP(AQ39,'シフト記号表（勤務時間帯）'!$D$6:$X$47,21,FALSE))</f>
        <v/>
      </c>
      <c r="AR40" s="151" t="str">
        <f>IF(AR39="","",VLOOKUP(AR39,'シフト記号表（勤務時間帯）'!$D$6:$X$47,21,FALSE))</f>
        <v/>
      </c>
      <c r="AS40" s="151" t="str">
        <f>IF(AS39="","",VLOOKUP(AS39,'シフト記号表（勤務時間帯）'!$D$6:$X$47,21,FALSE))</f>
        <v/>
      </c>
      <c r="AT40" s="151" t="str">
        <f>IF(AT39="","",VLOOKUP(AT39,'シフト記号表（勤務時間帯）'!$D$6:$X$47,21,FALSE))</f>
        <v/>
      </c>
      <c r="AU40" s="151" t="str">
        <f>IF(AU39="","",VLOOKUP(AU39,'シフト記号表（勤務時間帯）'!$D$6:$X$47,21,FALSE))</f>
        <v/>
      </c>
      <c r="AV40" s="152" t="str">
        <f>IF(AV39="","",VLOOKUP(AV39,'シフト記号表（勤務時間帯）'!$D$6:$X$47,21,FALSE))</f>
        <v/>
      </c>
      <c r="AW40" s="150" t="str">
        <f>IF(AW39="","",VLOOKUP(AW39,'シフト記号表（勤務時間帯）'!$D$6:$X$47,21,FALSE))</f>
        <v/>
      </c>
      <c r="AX40" s="151" t="str">
        <f>IF(AX39="","",VLOOKUP(AX39,'シフト記号表（勤務時間帯）'!$D$6:$X$47,21,FALSE))</f>
        <v/>
      </c>
      <c r="AY40" s="151" t="str">
        <f>IF(AY39="","",VLOOKUP(AY39,'シフト記号表（勤務時間帯）'!$D$6:$X$47,21,FALSE))</f>
        <v/>
      </c>
      <c r="AZ40" s="1007">
        <f>IF($BC$3="４週",SUM(U40:AV40),IF($BC$3="暦月",SUM(U40:AY40),""))</f>
        <v>0</v>
      </c>
      <c r="BA40" s="1008"/>
      <c r="BB40" s="1009">
        <f>IF($BC$3="４週",AZ40/4,IF($BC$3="暦月",(AZ40/($BC$8/7)),""))</f>
        <v>0</v>
      </c>
      <c r="BC40" s="1008"/>
      <c r="BD40" s="1001"/>
      <c r="BE40" s="1002"/>
      <c r="BF40" s="1002"/>
      <c r="BG40" s="1002"/>
      <c r="BH40" s="1003"/>
    </row>
    <row r="41" spans="2:60" ht="20.25" customHeight="1" x14ac:dyDescent="0.15">
      <c r="B41" s="153"/>
      <c r="C41" s="959"/>
      <c r="D41" s="960"/>
      <c r="E41" s="961"/>
      <c r="F41" s="154"/>
      <c r="G41" s="155">
        <f>C39</f>
        <v>0</v>
      </c>
      <c r="H41" s="964"/>
      <c r="I41" s="971"/>
      <c r="J41" s="972"/>
      <c r="K41" s="972"/>
      <c r="L41" s="973"/>
      <c r="M41" s="980"/>
      <c r="N41" s="981"/>
      <c r="O41" s="982"/>
      <c r="P41" s="156" t="s">
        <v>183</v>
      </c>
      <c r="Q41" s="173"/>
      <c r="R41" s="173"/>
      <c r="S41" s="174"/>
      <c r="T41" s="175"/>
      <c r="U41" s="160" t="str">
        <f>IF(U39="","",VLOOKUP(U39,'シフト記号表（勤務時間帯）'!$D$6:$Z$47,23,FALSE))</f>
        <v/>
      </c>
      <c r="V41" s="161" t="str">
        <f>IF(V39="","",VLOOKUP(V39,'シフト記号表（勤務時間帯）'!$D$6:$Z$47,23,FALSE))</f>
        <v/>
      </c>
      <c r="W41" s="161" t="str">
        <f>IF(W39="","",VLOOKUP(W39,'シフト記号表（勤務時間帯）'!$D$6:$Z$47,23,FALSE))</f>
        <v/>
      </c>
      <c r="X41" s="161" t="str">
        <f>IF(X39="","",VLOOKUP(X39,'シフト記号表（勤務時間帯）'!$D$6:$Z$47,23,FALSE))</f>
        <v/>
      </c>
      <c r="Y41" s="161" t="str">
        <f>IF(Y39="","",VLOOKUP(Y39,'シフト記号表（勤務時間帯）'!$D$6:$Z$47,23,FALSE))</f>
        <v/>
      </c>
      <c r="Z41" s="161" t="str">
        <f>IF(Z39="","",VLOOKUP(Z39,'シフト記号表（勤務時間帯）'!$D$6:$Z$47,23,FALSE))</f>
        <v/>
      </c>
      <c r="AA41" s="162" t="str">
        <f>IF(AA39="","",VLOOKUP(AA39,'シフト記号表（勤務時間帯）'!$D$6:$Z$47,23,FALSE))</f>
        <v/>
      </c>
      <c r="AB41" s="160" t="str">
        <f>IF(AB39="","",VLOOKUP(AB39,'シフト記号表（勤務時間帯）'!$D$6:$Z$47,23,FALSE))</f>
        <v/>
      </c>
      <c r="AC41" s="161" t="str">
        <f>IF(AC39="","",VLOOKUP(AC39,'シフト記号表（勤務時間帯）'!$D$6:$Z$47,23,FALSE))</f>
        <v/>
      </c>
      <c r="AD41" s="161" t="str">
        <f>IF(AD39="","",VLOOKUP(AD39,'シフト記号表（勤務時間帯）'!$D$6:$Z$47,23,FALSE))</f>
        <v/>
      </c>
      <c r="AE41" s="161" t="str">
        <f>IF(AE39="","",VLOOKUP(AE39,'シフト記号表（勤務時間帯）'!$D$6:$Z$47,23,FALSE))</f>
        <v/>
      </c>
      <c r="AF41" s="161" t="str">
        <f>IF(AF39="","",VLOOKUP(AF39,'シフト記号表（勤務時間帯）'!$D$6:$Z$47,23,FALSE))</f>
        <v/>
      </c>
      <c r="AG41" s="161" t="str">
        <f>IF(AG39="","",VLOOKUP(AG39,'シフト記号表（勤務時間帯）'!$D$6:$Z$47,23,FALSE))</f>
        <v/>
      </c>
      <c r="AH41" s="162" t="str">
        <f>IF(AH39="","",VLOOKUP(AH39,'シフト記号表（勤務時間帯）'!$D$6:$Z$47,23,FALSE))</f>
        <v/>
      </c>
      <c r="AI41" s="160" t="str">
        <f>IF(AI39="","",VLOOKUP(AI39,'シフト記号表（勤務時間帯）'!$D$6:$Z$47,23,FALSE))</f>
        <v/>
      </c>
      <c r="AJ41" s="161" t="str">
        <f>IF(AJ39="","",VLOOKUP(AJ39,'シフト記号表（勤務時間帯）'!$D$6:$Z$47,23,FALSE))</f>
        <v/>
      </c>
      <c r="AK41" s="161" t="str">
        <f>IF(AK39="","",VLOOKUP(AK39,'シフト記号表（勤務時間帯）'!$D$6:$Z$47,23,FALSE))</f>
        <v/>
      </c>
      <c r="AL41" s="161" t="str">
        <f>IF(AL39="","",VLOOKUP(AL39,'シフト記号表（勤務時間帯）'!$D$6:$Z$47,23,FALSE))</f>
        <v/>
      </c>
      <c r="AM41" s="161" t="str">
        <f>IF(AM39="","",VLOOKUP(AM39,'シフト記号表（勤務時間帯）'!$D$6:$Z$47,23,FALSE))</f>
        <v/>
      </c>
      <c r="AN41" s="161" t="str">
        <f>IF(AN39="","",VLOOKUP(AN39,'シフト記号表（勤務時間帯）'!$D$6:$Z$47,23,FALSE))</f>
        <v/>
      </c>
      <c r="AO41" s="162" t="str">
        <f>IF(AO39="","",VLOOKUP(AO39,'シフト記号表（勤務時間帯）'!$D$6:$Z$47,23,FALSE))</f>
        <v/>
      </c>
      <c r="AP41" s="160" t="str">
        <f>IF(AP39="","",VLOOKUP(AP39,'シフト記号表（勤務時間帯）'!$D$6:$Z$47,23,FALSE))</f>
        <v/>
      </c>
      <c r="AQ41" s="161" t="str">
        <f>IF(AQ39="","",VLOOKUP(AQ39,'シフト記号表（勤務時間帯）'!$D$6:$Z$47,23,FALSE))</f>
        <v/>
      </c>
      <c r="AR41" s="161" t="str">
        <f>IF(AR39="","",VLOOKUP(AR39,'シフト記号表（勤務時間帯）'!$D$6:$Z$47,23,FALSE))</f>
        <v/>
      </c>
      <c r="AS41" s="161" t="str">
        <f>IF(AS39="","",VLOOKUP(AS39,'シフト記号表（勤務時間帯）'!$D$6:$Z$47,23,FALSE))</f>
        <v/>
      </c>
      <c r="AT41" s="161" t="str">
        <f>IF(AT39="","",VLOOKUP(AT39,'シフト記号表（勤務時間帯）'!$D$6:$Z$47,23,FALSE))</f>
        <v/>
      </c>
      <c r="AU41" s="161" t="str">
        <f>IF(AU39="","",VLOOKUP(AU39,'シフト記号表（勤務時間帯）'!$D$6:$Z$47,23,FALSE))</f>
        <v/>
      </c>
      <c r="AV41" s="162" t="str">
        <f>IF(AV39="","",VLOOKUP(AV39,'シフト記号表（勤務時間帯）'!$D$6:$Z$47,23,FALSE))</f>
        <v/>
      </c>
      <c r="AW41" s="160" t="str">
        <f>IF(AW39="","",VLOOKUP(AW39,'シフト記号表（勤務時間帯）'!$D$6:$Z$47,23,FALSE))</f>
        <v/>
      </c>
      <c r="AX41" s="161" t="str">
        <f>IF(AX39="","",VLOOKUP(AX39,'シフト記号表（勤務時間帯）'!$D$6:$Z$47,23,FALSE))</f>
        <v/>
      </c>
      <c r="AY41" s="161" t="str">
        <f>IF(AY39="","",VLOOKUP(AY39,'シフト記号表（勤務時間帯）'!$D$6:$Z$47,23,FALSE))</f>
        <v/>
      </c>
      <c r="AZ41" s="1010">
        <f>IF($BC$3="４週",SUM(U41:AV41),IF($BC$3="暦月",SUM(U41:AY41),""))</f>
        <v>0</v>
      </c>
      <c r="BA41" s="1011"/>
      <c r="BB41" s="1012">
        <f>IF($BC$3="４週",AZ41/4,IF($BC$3="暦月",(AZ41/($BC$8/7)),""))</f>
        <v>0</v>
      </c>
      <c r="BC41" s="1011"/>
      <c r="BD41" s="1004"/>
      <c r="BE41" s="1005"/>
      <c r="BF41" s="1005"/>
      <c r="BG41" s="1005"/>
      <c r="BH41" s="1006"/>
    </row>
    <row r="42" spans="2:60" ht="20.25" customHeight="1" x14ac:dyDescent="0.15">
      <c r="B42" s="163"/>
      <c r="C42" s="953"/>
      <c r="D42" s="954"/>
      <c r="E42" s="955"/>
      <c r="F42" s="144"/>
      <c r="G42" s="145"/>
      <c r="H42" s="1017"/>
      <c r="I42" s="965"/>
      <c r="J42" s="966"/>
      <c r="K42" s="966"/>
      <c r="L42" s="967"/>
      <c r="M42" s="974"/>
      <c r="N42" s="975"/>
      <c r="O42" s="976"/>
      <c r="P42" s="166" t="s">
        <v>179</v>
      </c>
      <c r="Q42" s="167"/>
      <c r="R42" s="167"/>
      <c r="S42" s="168"/>
      <c r="T42" s="169"/>
      <c r="U42" s="170"/>
      <c r="V42" s="171"/>
      <c r="W42" s="171"/>
      <c r="X42" s="171"/>
      <c r="Y42" s="171"/>
      <c r="Z42" s="171"/>
      <c r="AA42" s="172"/>
      <c r="AB42" s="170"/>
      <c r="AC42" s="171"/>
      <c r="AD42" s="171"/>
      <c r="AE42" s="171"/>
      <c r="AF42" s="171"/>
      <c r="AG42" s="171"/>
      <c r="AH42" s="172"/>
      <c r="AI42" s="170"/>
      <c r="AJ42" s="171"/>
      <c r="AK42" s="171"/>
      <c r="AL42" s="171"/>
      <c r="AM42" s="171"/>
      <c r="AN42" s="171"/>
      <c r="AO42" s="172"/>
      <c r="AP42" s="170"/>
      <c r="AQ42" s="171"/>
      <c r="AR42" s="171"/>
      <c r="AS42" s="171"/>
      <c r="AT42" s="171"/>
      <c r="AU42" s="171"/>
      <c r="AV42" s="172"/>
      <c r="AW42" s="170"/>
      <c r="AX42" s="171"/>
      <c r="AY42" s="171"/>
      <c r="AZ42" s="983"/>
      <c r="BA42" s="984"/>
      <c r="BB42" s="997"/>
      <c r="BC42" s="984"/>
      <c r="BD42" s="998"/>
      <c r="BE42" s="999"/>
      <c r="BF42" s="999"/>
      <c r="BG42" s="999"/>
      <c r="BH42" s="1000"/>
    </row>
    <row r="43" spans="2:60" ht="20.25" customHeight="1" x14ac:dyDescent="0.15">
      <c r="B43" s="143">
        <f>B40+1</f>
        <v>8</v>
      </c>
      <c r="C43" s="956"/>
      <c r="D43" s="957"/>
      <c r="E43" s="958"/>
      <c r="F43" s="144">
        <f>C42</f>
        <v>0</v>
      </c>
      <c r="G43" s="145"/>
      <c r="H43" s="963"/>
      <c r="I43" s="968"/>
      <c r="J43" s="969"/>
      <c r="K43" s="969"/>
      <c r="L43" s="970"/>
      <c r="M43" s="977"/>
      <c r="N43" s="978"/>
      <c r="O43" s="979"/>
      <c r="P43" s="146" t="s">
        <v>182</v>
      </c>
      <c r="Q43" s="147"/>
      <c r="R43" s="147"/>
      <c r="S43" s="148"/>
      <c r="T43" s="149"/>
      <c r="U43" s="150" t="str">
        <f>IF(U42="","",VLOOKUP(U42,'シフト記号表（勤務時間帯）'!$D$6:$X$47,21,FALSE))</f>
        <v/>
      </c>
      <c r="V43" s="151" t="str">
        <f>IF(V42="","",VLOOKUP(V42,'シフト記号表（勤務時間帯）'!$D$6:$X$47,21,FALSE))</f>
        <v/>
      </c>
      <c r="W43" s="151" t="str">
        <f>IF(W42="","",VLOOKUP(W42,'シフト記号表（勤務時間帯）'!$D$6:$X$47,21,FALSE))</f>
        <v/>
      </c>
      <c r="X43" s="151" t="str">
        <f>IF(X42="","",VLOOKUP(X42,'シフト記号表（勤務時間帯）'!$D$6:$X$47,21,FALSE))</f>
        <v/>
      </c>
      <c r="Y43" s="151" t="str">
        <f>IF(Y42="","",VLOOKUP(Y42,'シフト記号表（勤務時間帯）'!$D$6:$X$47,21,FALSE))</f>
        <v/>
      </c>
      <c r="Z43" s="151" t="str">
        <f>IF(Z42="","",VLOOKUP(Z42,'シフト記号表（勤務時間帯）'!$D$6:$X$47,21,FALSE))</f>
        <v/>
      </c>
      <c r="AA43" s="152" t="str">
        <f>IF(AA42="","",VLOOKUP(AA42,'シフト記号表（勤務時間帯）'!$D$6:$X$47,21,FALSE))</f>
        <v/>
      </c>
      <c r="AB43" s="150" t="str">
        <f>IF(AB42="","",VLOOKUP(AB42,'シフト記号表（勤務時間帯）'!$D$6:$X$47,21,FALSE))</f>
        <v/>
      </c>
      <c r="AC43" s="151" t="str">
        <f>IF(AC42="","",VLOOKUP(AC42,'シフト記号表（勤務時間帯）'!$D$6:$X$47,21,FALSE))</f>
        <v/>
      </c>
      <c r="AD43" s="151" t="str">
        <f>IF(AD42="","",VLOOKUP(AD42,'シフト記号表（勤務時間帯）'!$D$6:$X$47,21,FALSE))</f>
        <v/>
      </c>
      <c r="AE43" s="151" t="str">
        <f>IF(AE42="","",VLOOKUP(AE42,'シフト記号表（勤務時間帯）'!$D$6:$X$47,21,FALSE))</f>
        <v/>
      </c>
      <c r="AF43" s="151" t="str">
        <f>IF(AF42="","",VLOOKUP(AF42,'シフト記号表（勤務時間帯）'!$D$6:$X$47,21,FALSE))</f>
        <v/>
      </c>
      <c r="AG43" s="151" t="str">
        <f>IF(AG42="","",VLOOKUP(AG42,'シフト記号表（勤務時間帯）'!$D$6:$X$47,21,FALSE))</f>
        <v/>
      </c>
      <c r="AH43" s="152" t="str">
        <f>IF(AH42="","",VLOOKUP(AH42,'シフト記号表（勤務時間帯）'!$D$6:$X$47,21,FALSE))</f>
        <v/>
      </c>
      <c r="AI43" s="150" t="str">
        <f>IF(AI42="","",VLOOKUP(AI42,'シフト記号表（勤務時間帯）'!$D$6:$X$47,21,FALSE))</f>
        <v/>
      </c>
      <c r="AJ43" s="151" t="str">
        <f>IF(AJ42="","",VLOOKUP(AJ42,'シフト記号表（勤務時間帯）'!$D$6:$X$47,21,FALSE))</f>
        <v/>
      </c>
      <c r="AK43" s="151" t="str">
        <f>IF(AK42="","",VLOOKUP(AK42,'シフト記号表（勤務時間帯）'!$D$6:$X$47,21,FALSE))</f>
        <v/>
      </c>
      <c r="AL43" s="151" t="str">
        <f>IF(AL42="","",VLOOKUP(AL42,'シフト記号表（勤務時間帯）'!$D$6:$X$47,21,FALSE))</f>
        <v/>
      </c>
      <c r="AM43" s="151" t="str">
        <f>IF(AM42="","",VLOOKUP(AM42,'シフト記号表（勤務時間帯）'!$D$6:$X$47,21,FALSE))</f>
        <v/>
      </c>
      <c r="AN43" s="151" t="str">
        <f>IF(AN42="","",VLOOKUP(AN42,'シフト記号表（勤務時間帯）'!$D$6:$X$47,21,FALSE))</f>
        <v/>
      </c>
      <c r="AO43" s="152" t="str">
        <f>IF(AO42="","",VLOOKUP(AO42,'シフト記号表（勤務時間帯）'!$D$6:$X$47,21,FALSE))</f>
        <v/>
      </c>
      <c r="AP43" s="150" t="str">
        <f>IF(AP42="","",VLOOKUP(AP42,'シフト記号表（勤務時間帯）'!$D$6:$X$47,21,FALSE))</f>
        <v/>
      </c>
      <c r="AQ43" s="151" t="str">
        <f>IF(AQ42="","",VLOOKUP(AQ42,'シフト記号表（勤務時間帯）'!$D$6:$X$47,21,FALSE))</f>
        <v/>
      </c>
      <c r="AR43" s="151" t="str">
        <f>IF(AR42="","",VLOOKUP(AR42,'シフト記号表（勤務時間帯）'!$D$6:$X$47,21,FALSE))</f>
        <v/>
      </c>
      <c r="AS43" s="151" t="str">
        <f>IF(AS42="","",VLOOKUP(AS42,'シフト記号表（勤務時間帯）'!$D$6:$X$47,21,FALSE))</f>
        <v/>
      </c>
      <c r="AT43" s="151" t="str">
        <f>IF(AT42="","",VLOOKUP(AT42,'シフト記号表（勤務時間帯）'!$D$6:$X$47,21,FALSE))</f>
        <v/>
      </c>
      <c r="AU43" s="151" t="str">
        <f>IF(AU42="","",VLOOKUP(AU42,'シフト記号表（勤務時間帯）'!$D$6:$X$47,21,FALSE))</f>
        <v/>
      </c>
      <c r="AV43" s="152" t="str">
        <f>IF(AV42="","",VLOOKUP(AV42,'シフト記号表（勤務時間帯）'!$D$6:$X$47,21,FALSE))</f>
        <v/>
      </c>
      <c r="AW43" s="150" t="str">
        <f>IF(AW42="","",VLOOKUP(AW42,'シフト記号表（勤務時間帯）'!$D$6:$X$47,21,FALSE))</f>
        <v/>
      </c>
      <c r="AX43" s="151" t="str">
        <f>IF(AX42="","",VLOOKUP(AX42,'シフト記号表（勤務時間帯）'!$D$6:$X$47,21,FALSE))</f>
        <v/>
      </c>
      <c r="AY43" s="151" t="str">
        <f>IF(AY42="","",VLOOKUP(AY42,'シフト記号表（勤務時間帯）'!$D$6:$X$47,21,FALSE))</f>
        <v/>
      </c>
      <c r="AZ43" s="1007">
        <f>IF($BC$3="４週",SUM(U43:AV43),IF($BC$3="暦月",SUM(U43:AY43),""))</f>
        <v>0</v>
      </c>
      <c r="BA43" s="1008"/>
      <c r="BB43" s="1009">
        <f>IF($BC$3="４週",AZ43/4,IF($BC$3="暦月",(AZ43/($BC$8/7)),""))</f>
        <v>0</v>
      </c>
      <c r="BC43" s="1008"/>
      <c r="BD43" s="1001"/>
      <c r="BE43" s="1002"/>
      <c r="BF43" s="1002"/>
      <c r="BG43" s="1002"/>
      <c r="BH43" s="1003"/>
    </row>
    <row r="44" spans="2:60" ht="20.25" customHeight="1" x14ac:dyDescent="0.15">
      <c r="B44" s="153"/>
      <c r="C44" s="959"/>
      <c r="D44" s="960"/>
      <c r="E44" s="961"/>
      <c r="F44" s="154"/>
      <c r="G44" s="155">
        <f>C42</f>
        <v>0</v>
      </c>
      <c r="H44" s="964"/>
      <c r="I44" s="971"/>
      <c r="J44" s="972"/>
      <c r="K44" s="972"/>
      <c r="L44" s="973"/>
      <c r="M44" s="980"/>
      <c r="N44" s="981"/>
      <c r="O44" s="982"/>
      <c r="P44" s="156" t="s">
        <v>183</v>
      </c>
      <c r="Q44" s="176"/>
      <c r="R44" s="176"/>
      <c r="S44" s="158"/>
      <c r="T44" s="159"/>
      <c r="U44" s="160" t="str">
        <f>IF(U42="","",VLOOKUP(U42,'シフト記号表（勤務時間帯）'!$D$6:$Z$47,23,FALSE))</f>
        <v/>
      </c>
      <c r="V44" s="161" t="str">
        <f>IF(V42="","",VLOOKUP(V42,'シフト記号表（勤務時間帯）'!$D$6:$Z$47,23,FALSE))</f>
        <v/>
      </c>
      <c r="W44" s="161" t="str">
        <f>IF(W42="","",VLOOKUP(W42,'シフト記号表（勤務時間帯）'!$D$6:$Z$47,23,FALSE))</f>
        <v/>
      </c>
      <c r="X44" s="161" t="str">
        <f>IF(X42="","",VLOOKUP(X42,'シフト記号表（勤務時間帯）'!$D$6:$Z$47,23,FALSE))</f>
        <v/>
      </c>
      <c r="Y44" s="161" t="str">
        <f>IF(Y42="","",VLOOKUP(Y42,'シフト記号表（勤務時間帯）'!$D$6:$Z$47,23,FALSE))</f>
        <v/>
      </c>
      <c r="Z44" s="161" t="str">
        <f>IF(Z42="","",VLOOKUP(Z42,'シフト記号表（勤務時間帯）'!$D$6:$Z$47,23,FALSE))</f>
        <v/>
      </c>
      <c r="AA44" s="162" t="str">
        <f>IF(AA42="","",VLOOKUP(AA42,'シフト記号表（勤務時間帯）'!$D$6:$Z$47,23,FALSE))</f>
        <v/>
      </c>
      <c r="AB44" s="160" t="str">
        <f>IF(AB42="","",VLOOKUP(AB42,'シフト記号表（勤務時間帯）'!$D$6:$Z$47,23,FALSE))</f>
        <v/>
      </c>
      <c r="AC44" s="161" t="str">
        <f>IF(AC42="","",VLOOKUP(AC42,'シフト記号表（勤務時間帯）'!$D$6:$Z$47,23,FALSE))</f>
        <v/>
      </c>
      <c r="AD44" s="161" t="str">
        <f>IF(AD42="","",VLOOKUP(AD42,'シフト記号表（勤務時間帯）'!$D$6:$Z$47,23,FALSE))</f>
        <v/>
      </c>
      <c r="AE44" s="161" t="str">
        <f>IF(AE42="","",VLOOKUP(AE42,'シフト記号表（勤務時間帯）'!$D$6:$Z$47,23,FALSE))</f>
        <v/>
      </c>
      <c r="AF44" s="161" t="str">
        <f>IF(AF42="","",VLOOKUP(AF42,'シフト記号表（勤務時間帯）'!$D$6:$Z$47,23,FALSE))</f>
        <v/>
      </c>
      <c r="AG44" s="161" t="str">
        <f>IF(AG42="","",VLOOKUP(AG42,'シフト記号表（勤務時間帯）'!$D$6:$Z$47,23,FALSE))</f>
        <v/>
      </c>
      <c r="AH44" s="162" t="str">
        <f>IF(AH42="","",VLOOKUP(AH42,'シフト記号表（勤務時間帯）'!$D$6:$Z$47,23,FALSE))</f>
        <v/>
      </c>
      <c r="AI44" s="160" t="str">
        <f>IF(AI42="","",VLOOKUP(AI42,'シフト記号表（勤務時間帯）'!$D$6:$Z$47,23,FALSE))</f>
        <v/>
      </c>
      <c r="AJ44" s="161" t="str">
        <f>IF(AJ42="","",VLOOKUP(AJ42,'シフト記号表（勤務時間帯）'!$D$6:$Z$47,23,FALSE))</f>
        <v/>
      </c>
      <c r="AK44" s="161" t="str">
        <f>IF(AK42="","",VLOOKUP(AK42,'シフト記号表（勤務時間帯）'!$D$6:$Z$47,23,FALSE))</f>
        <v/>
      </c>
      <c r="AL44" s="161" t="str">
        <f>IF(AL42="","",VLOOKUP(AL42,'シフト記号表（勤務時間帯）'!$D$6:$Z$47,23,FALSE))</f>
        <v/>
      </c>
      <c r="AM44" s="161" t="str">
        <f>IF(AM42="","",VLOOKUP(AM42,'シフト記号表（勤務時間帯）'!$D$6:$Z$47,23,FALSE))</f>
        <v/>
      </c>
      <c r="AN44" s="161" t="str">
        <f>IF(AN42="","",VLOOKUP(AN42,'シフト記号表（勤務時間帯）'!$D$6:$Z$47,23,FALSE))</f>
        <v/>
      </c>
      <c r="AO44" s="162" t="str">
        <f>IF(AO42="","",VLOOKUP(AO42,'シフト記号表（勤務時間帯）'!$D$6:$Z$47,23,FALSE))</f>
        <v/>
      </c>
      <c r="AP44" s="160" t="str">
        <f>IF(AP42="","",VLOOKUP(AP42,'シフト記号表（勤務時間帯）'!$D$6:$Z$47,23,FALSE))</f>
        <v/>
      </c>
      <c r="AQ44" s="161" t="str">
        <f>IF(AQ42="","",VLOOKUP(AQ42,'シフト記号表（勤務時間帯）'!$D$6:$Z$47,23,FALSE))</f>
        <v/>
      </c>
      <c r="AR44" s="161" t="str">
        <f>IF(AR42="","",VLOOKUP(AR42,'シフト記号表（勤務時間帯）'!$D$6:$Z$47,23,FALSE))</f>
        <v/>
      </c>
      <c r="AS44" s="161" t="str">
        <f>IF(AS42="","",VLOOKUP(AS42,'シフト記号表（勤務時間帯）'!$D$6:$Z$47,23,FALSE))</f>
        <v/>
      </c>
      <c r="AT44" s="161" t="str">
        <f>IF(AT42="","",VLOOKUP(AT42,'シフト記号表（勤務時間帯）'!$D$6:$Z$47,23,FALSE))</f>
        <v/>
      </c>
      <c r="AU44" s="161" t="str">
        <f>IF(AU42="","",VLOOKUP(AU42,'シフト記号表（勤務時間帯）'!$D$6:$Z$47,23,FALSE))</f>
        <v/>
      </c>
      <c r="AV44" s="162" t="str">
        <f>IF(AV42="","",VLOOKUP(AV42,'シフト記号表（勤務時間帯）'!$D$6:$Z$47,23,FALSE))</f>
        <v/>
      </c>
      <c r="AW44" s="160" t="str">
        <f>IF(AW42="","",VLOOKUP(AW42,'シフト記号表（勤務時間帯）'!$D$6:$Z$47,23,FALSE))</f>
        <v/>
      </c>
      <c r="AX44" s="161" t="str">
        <f>IF(AX42="","",VLOOKUP(AX42,'シフト記号表（勤務時間帯）'!$D$6:$Z$47,23,FALSE))</f>
        <v/>
      </c>
      <c r="AY44" s="161" t="str">
        <f>IF(AY42="","",VLOOKUP(AY42,'シフト記号表（勤務時間帯）'!$D$6:$Z$47,23,FALSE))</f>
        <v/>
      </c>
      <c r="AZ44" s="1010">
        <f>IF($BC$3="４週",SUM(U44:AV44),IF($BC$3="暦月",SUM(U44:AY44),""))</f>
        <v>0</v>
      </c>
      <c r="BA44" s="1011"/>
      <c r="BB44" s="1012">
        <f>IF($BC$3="４週",AZ44/4,IF($BC$3="暦月",(AZ44/($BC$8/7)),""))</f>
        <v>0</v>
      </c>
      <c r="BC44" s="1011"/>
      <c r="BD44" s="1004"/>
      <c r="BE44" s="1005"/>
      <c r="BF44" s="1005"/>
      <c r="BG44" s="1005"/>
      <c r="BH44" s="1006"/>
    </row>
    <row r="45" spans="2:60" ht="20.25" customHeight="1" x14ac:dyDescent="0.15">
      <c r="B45" s="163"/>
      <c r="C45" s="953"/>
      <c r="D45" s="954"/>
      <c r="E45" s="955"/>
      <c r="F45" s="144"/>
      <c r="G45" s="145"/>
      <c r="H45" s="1017"/>
      <c r="I45" s="965"/>
      <c r="J45" s="966"/>
      <c r="K45" s="966"/>
      <c r="L45" s="967"/>
      <c r="M45" s="974"/>
      <c r="N45" s="975"/>
      <c r="O45" s="976"/>
      <c r="P45" s="166" t="s">
        <v>179</v>
      </c>
      <c r="Q45" s="167"/>
      <c r="R45" s="167"/>
      <c r="S45" s="168"/>
      <c r="T45" s="169"/>
      <c r="U45" s="170"/>
      <c r="V45" s="171"/>
      <c r="W45" s="171"/>
      <c r="X45" s="171"/>
      <c r="Y45" s="171"/>
      <c r="Z45" s="171"/>
      <c r="AA45" s="172"/>
      <c r="AB45" s="170"/>
      <c r="AC45" s="171"/>
      <c r="AD45" s="171"/>
      <c r="AE45" s="171"/>
      <c r="AF45" s="171"/>
      <c r="AG45" s="171"/>
      <c r="AH45" s="172"/>
      <c r="AI45" s="170"/>
      <c r="AJ45" s="171"/>
      <c r="AK45" s="171"/>
      <c r="AL45" s="171"/>
      <c r="AM45" s="171"/>
      <c r="AN45" s="171"/>
      <c r="AO45" s="172"/>
      <c r="AP45" s="170"/>
      <c r="AQ45" s="171"/>
      <c r="AR45" s="171"/>
      <c r="AS45" s="171"/>
      <c r="AT45" s="171"/>
      <c r="AU45" s="171"/>
      <c r="AV45" s="172"/>
      <c r="AW45" s="170"/>
      <c r="AX45" s="171"/>
      <c r="AY45" s="171"/>
      <c r="AZ45" s="983"/>
      <c r="BA45" s="984"/>
      <c r="BB45" s="997"/>
      <c r="BC45" s="984"/>
      <c r="BD45" s="998"/>
      <c r="BE45" s="999"/>
      <c r="BF45" s="999"/>
      <c r="BG45" s="999"/>
      <c r="BH45" s="1000"/>
    </row>
    <row r="46" spans="2:60" ht="20.25" customHeight="1" x14ac:dyDescent="0.15">
      <c r="B46" s="143">
        <f>B43+1</f>
        <v>9</v>
      </c>
      <c r="C46" s="956"/>
      <c r="D46" s="957"/>
      <c r="E46" s="958"/>
      <c r="F46" s="144">
        <f>C45</f>
        <v>0</v>
      </c>
      <c r="G46" s="145"/>
      <c r="H46" s="963"/>
      <c r="I46" s="968"/>
      <c r="J46" s="969"/>
      <c r="K46" s="969"/>
      <c r="L46" s="970"/>
      <c r="M46" s="977"/>
      <c r="N46" s="978"/>
      <c r="O46" s="979"/>
      <c r="P46" s="146" t="s">
        <v>182</v>
      </c>
      <c r="Q46" s="147"/>
      <c r="R46" s="147"/>
      <c r="S46" s="148"/>
      <c r="T46" s="149"/>
      <c r="U46" s="150" t="str">
        <f>IF(U45="","",VLOOKUP(U45,'シフト記号表（勤務時間帯）'!$D$6:$X$47,21,FALSE))</f>
        <v/>
      </c>
      <c r="V46" s="151" t="str">
        <f>IF(V45="","",VLOOKUP(V45,'シフト記号表（勤務時間帯）'!$D$6:$X$47,21,FALSE))</f>
        <v/>
      </c>
      <c r="W46" s="151" t="str">
        <f>IF(W45="","",VLOOKUP(W45,'シフト記号表（勤務時間帯）'!$D$6:$X$47,21,FALSE))</f>
        <v/>
      </c>
      <c r="X46" s="151" t="str">
        <f>IF(X45="","",VLOOKUP(X45,'シフト記号表（勤務時間帯）'!$D$6:$X$47,21,FALSE))</f>
        <v/>
      </c>
      <c r="Y46" s="151" t="str">
        <f>IF(Y45="","",VLOOKUP(Y45,'シフト記号表（勤務時間帯）'!$D$6:$X$47,21,FALSE))</f>
        <v/>
      </c>
      <c r="Z46" s="151" t="str">
        <f>IF(Z45="","",VLOOKUP(Z45,'シフト記号表（勤務時間帯）'!$D$6:$X$47,21,FALSE))</f>
        <v/>
      </c>
      <c r="AA46" s="152" t="str">
        <f>IF(AA45="","",VLOOKUP(AA45,'シフト記号表（勤務時間帯）'!$D$6:$X$47,21,FALSE))</f>
        <v/>
      </c>
      <c r="AB46" s="150" t="str">
        <f>IF(AB45="","",VLOOKUP(AB45,'シフト記号表（勤務時間帯）'!$D$6:$X$47,21,FALSE))</f>
        <v/>
      </c>
      <c r="AC46" s="151" t="str">
        <f>IF(AC45="","",VLOOKUP(AC45,'シフト記号表（勤務時間帯）'!$D$6:$X$47,21,FALSE))</f>
        <v/>
      </c>
      <c r="AD46" s="151" t="str">
        <f>IF(AD45="","",VLOOKUP(AD45,'シフト記号表（勤務時間帯）'!$D$6:$X$47,21,FALSE))</f>
        <v/>
      </c>
      <c r="AE46" s="151" t="str">
        <f>IF(AE45="","",VLOOKUP(AE45,'シフト記号表（勤務時間帯）'!$D$6:$X$47,21,FALSE))</f>
        <v/>
      </c>
      <c r="AF46" s="151" t="str">
        <f>IF(AF45="","",VLOOKUP(AF45,'シフト記号表（勤務時間帯）'!$D$6:$X$47,21,FALSE))</f>
        <v/>
      </c>
      <c r="AG46" s="151" t="str">
        <f>IF(AG45="","",VLOOKUP(AG45,'シフト記号表（勤務時間帯）'!$D$6:$X$47,21,FALSE))</f>
        <v/>
      </c>
      <c r="AH46" s="152" t="str">
        <f>IF(AH45="","",VLOOKUP(AH45,'シフト記号表（勤務時間帯）'!$D$6:$X$47,21,FALSE))</f>
        <v/>
      </c>
      <c r="AI46" s="150" t="str">
        <f>IF(AI45="","",VLOOKUP(AI45,'シフト記号表（勤務時間帯）'!$D$6:$X$47,21,FALSE))</f>
        <v/>
      </c>
      <c r="AJ46" s="151" t="str">
        <f>IF(AJ45="","",VLOOKUP(AJ45,'シフト記号表（勤務時間帯）'!$D$6:$X$47,21,FALSE))</f>
        <v/>
      </c>
      <c r="AK46" s="151" t="str">
        <f>IF(AK45="","",VLOOKUP(AK45,'シフト記号表（勤務時間帯）'!$D$6:$X$47,21,FALSE))</f>
        <v/>
      </c>
      <c r="AL46" s="151" t="str">
        <f>IF(AL45="","",VLOOKUP(AL45,'シフト記号表（勤務時間帯）'!$D$6:$X$47,21,FALSE))</f>
        <v/>
      </c>
      <c r="AM46" s="151" t="str">
        <f>IF(AM45="","",VLOOKUP(AM45,'シフト記号表（勤務時間帯）'!$D$6:$X$47,21,FALSE))</f>
        <v/>
      </c>
      <c r="AN46" s="151" t="str">
        <f>IF(AN45="","",VLOOKUP(AN45,'シフト記号表（勤務時間帯）'!$D$6:$X$47,21,FALSE))</f>
        <v/>
      </c>
      <c r="AO46" s="152" t="str">
        <f>IF(AO45="","",VLOOKUP(AO45,'シフト記号表（勤務時間帯）'!$D$6:$X$47,21,FALSE))</f>
        <v/>
      </c>
      <c r="AP46" s="150" t="str">
        <f>IF(AP45="","",VLOOKUP(AP45,'シフト記号表（勤務時間帯）'!$D$6:$X$47,21,FALSE))</f>
        <v/>
      </c>
      <c r="AQ46" s="151" t="str">
        <f>IF(AQ45="","",VLOOKUP(AQ45,'シフト記号表（勤務時間帯）'!$D$6:$X$47,21,FALSE))</f>
        <v/>
      </c>
      <c r="AR46" s="151" t="str">
        <f>IF(AR45="","",VLOOKUP(AR45,'シフト記号表（勤務時間帯）'!$D$6:$X$47,21,FALSE))</f>
        <v/>
      </c>
      <c r="AS46" s="151" t="str">
        <f>IF(AS45="","",VLOOKUP(AS45,'シフト記号表（勤務時間帯）'!$D$6:$X$47,21,FALSE))</f>
        <v/>
      </c>
      <c r="AT46" s="151" t="str">
        <f>IF(AT45="","",VLOOKUP(AT45,'シフト記号表（勤務時間帯）'!$D$6:$X$47,21,FALSE))</f>
        <v/>
      </c>
      <c r="AU46" s="151" t="str">
        <f>IF(AU45="","",VLOOKUP(AU45,'シフト記号表（勤務時間帯）'!$D$6:$X$47,21,FALSE))</f>
        <v/>
      </c>
      <c r="AV46" s="152" t="str">
        <f>IF(AV45="","",VLOOKUP(AV45,'シフト記号表（勤務時間帯）'!$D$6:$X$47,21,FALSE))</f>
        <v/>
      </c>
      <c r="AW46" s="150" t="str">
        <f>IF(AW45="","",VLOOKUP(AW45,'シフト記号表（勤務時間帯）'!$D$6:$X$47,21,FALSE))</f>
        <v/>
      </c>
      <c r="AX46" s="151" t="str">
        <f>IF(AX45="","",VLOOKUP(AX45,'シフト記号表（勤務時間帯）'!$D$6:$X$47,21,FALSE))</f>
        <v/>
      </c>
      <c r="AY46" s="151" t="str">
        <f>IF(AY45="","",VLOOKUP(AY45,'シフト記号表（勤務時間帯）'!$D$6:$X$47,21,FALSE))</f>
        <v/>
      </c>
      <c r="AZ46" s="1007">
        <f>IF($BC$3="４週",SUM(U46:AV46),IF($BC$3="暦月",SUM(U46:AY46),""))</f>
        <v>0</v>
      </c>
      <c r="BA46" s="1008"/>
      <c r="BB46" s="1009">
        <f>IF($BC$3="４週",AZ46/4,IF($BC$3="暦月",(AZ46/($BC$8/7)),""))</f>
        <v>0</v>
      </c>
      <c r="BC46" s="1008"/>
      <c r="BD46" s="1001"/>
      <c r="BE46" s="1002"/>
      <c r="BF46" s="1002"/>
      <c r="BG46" s="1002"/>
      <c r="BH46" s="1003"/>
    </row>
    <row r="47" spans="2:60" ht="20.25" customHeight="1" x14ac:dyDescent="0.15">
      <c r="B47" s="153"/>
      <c r="C47" s="959"/>
      <c r="D47" s="960"/>
      <c r="E47" s="961"/>
      <c r="F47" s="154"/>
      <c r="G47" s="155">
        <f>C45</f>
        <v>0</v>
      </c>
      <c r="H47" s="964"/>
      <c r="I47" s="971"/>
      <c r="J47" s="972"/>
      <c r="K47" s="972"/>
      <c r="L47" s="973"/>
      <c r="M47" s="980"/>
      <c r="N47" s="981"/>
      <c r="O47" s="982"/>
      <c r="P47" s="156" t="s">
        <v>183</v>
      </c>
      <c r="Q47" s="157"/>
      <c r="R47" s="157"/>
      <c r="S47" s="177"/>
      <c r="T47" s="178"/>
      <c r="U47" s="160" t="str">
        <f>IF(U45="","",VLOOKUP(U45,'シフト記号表（勤務時間帯）'!$D$6:$Z$47,23,FALSE))</f>
        <v/>
      </c>
      <c r="V47" s="161" t="str">
        <f>IF(V45="","",VLOOKUP(V45,'シフト記号表（勤務時間帯）'!$D$6:$Z$47,23,FALSE))</f>
        <v/>
      </c>
      <c r="W47" s="161" t="str">
        <f>IF(W45="","",VLOOKUP(W45,'シフト記号表（勤務時間帯）'!$D$6:$Z$47,23,FALSE))</f>
        <v/>
      </c>
      <c r="X47" s="161" t="str">
        <f>IF(X45="","",VLOOKUP(X45,'シフト記号表（勤務時間帯）'!$D$6:$Z$47,23,FALSE))</f>
        <v/>
      </c>
      <c r="Y47" s="161" t="str">
        <f>IF(Y45="","",VLOOKUP(Y45,'シフト記号表（勤務時間帯）'!$D$6:$Z$47,23,FALSE))</f>
        <v/>
      </c>
      <c r="Z47" s="161" t="str">
        <f>IF(Z45="","",VLOOKUP(Z45,'シフト記号表（勤務時間帯）'!$D$6:$Z$47,23,FALSE))</f>
        <v/>
      </c>
      <c r="AA47" s="162" t="str">
        <f>IF(AA45="","",VLOOKUP(AA45,'シフト記号表（勤務時間帯）'!$D$6:$Z$47,23,FALSE))</f>
        <v/>
      </c>
      <c r="AB47" s="160" t="str">
        <f>IF(AB45="","",VLOOKUP(AB45,'シフト記号表（勤務時間帯）'!$D$6:$Z$47,23,FALSE))</f>
        <v/>
      </c>
      <c r="AC47" s="161" t="str">
        <f>IF(AC45="","",VLOOKUP(AC45,'シフト記号表（勤務時間帯）'!$D$6:$Z$47,23,FALSE))</f>
        <v/>
      </c>
      <c r="AD47" s="161" t="str">
        <f>IF(AD45="","",VLOOKUP(AD45,'シフト記号表（勤務時間帯）'!$D$6:$Z$47,23,FALSE))</f>
        <v/>
      </c>
      <c r="AE47" s="161" t="str">
        <f>IF(AE45="","",VLOOKUP(AE45,'シフト記号表（勤務時間帯）'!$D$6:$Z$47,23,FALSE))</f>
        <v/>
      </c>
      <c r="AF47" s="161" t="str">
        <f>IF(AF45="","",VLOOKUP(AF45,'シフト記号表（勤務時間帯）'!$D$6:$Z$47,23,FALSE))</f>
        <v/>
      </c>
      <c r="AG47" s="161" t="str">
        <f>IF(AG45="","",VLOOKUP(AG45,'シフト記号表（勤務時間帯）'!$D$6:$Z$47,23,FALSE))</f>
        <v/>
      </c>
      <c r="AH47" s="162" t="str">
        <f>IF(AH45="","",VLOOKUP(AH45,'シフト記号表（勤務時間帯）'!$D$6:$Z$47,23,FALSE))</f>
        <v/>
      </c>
      <c r="AI47" s="160" t="str">
        <f>IF(AI45="","",VLOOKUP(AI45,'シフト記号表（勤務時間帯）'!$D$6:$Z$47,23,FALSE))</f>
        <v/>
      </c>
      <c r="AJ47" s="161" t="str">
        <f>IF(AJ45="","",VLOOKUP(AJ45,'シフト記号表（勤務時間帯）'!$D$6:$Z$47,23,FALSE))</f>
        <v/>
      </c>
      <c r="AK47" s="161" t="str">
        <f>IF(AK45="","",VLOOKUP(AK45,'シフト記号表（勤務時間帯）'!$D$6:$Z$47,23,FALSE))</f>
        <v/>
      </c>
      <c r="AL47" s="161" t="str">
        <f>IF(AL45="","",VLOOKUP(AL45,'シフト記号表（勤務時間帯）'!$D$6:$Z$47,23,FALSE))</f>
        <v/>
      </c>
      <c r="AM47" s="161" t="str">
        <f>IF(AM45="","",VLOOKUP(AM45,'シフト記号表（勤務時間帯）'!$D$6:$Z$47,23,FALSE))</f>
        <v/>
      </c>
      <c r="AN47" s="161" t="str">
        <f>IF(AN45="","",VLOOKUP(AN45,'シフト記号表（勤務時間帯）'!$D$6:$Z$47,23,FALSE))</f>
        <v/>
      </c>
      <c r="AO47" s="162" t="str">
        <f>IF(AO45="","",VLOOKUP(AO45,'シフト記号表（勤務時間帯）'!$D$6:$Z$47,23,FALSE))</f>
        <v/>
      </c>
      <c r="AP47" s="160" t="str">
        <f>IF(AP45="","",VLOOKUP(AP45,'シフト記号表（勤務時間帯）'!$D$6:$Z$47,23,FALSE))</f>
        <v/>
      </c>
      <c r="AQ47" s="161" t="str">
        <f>IF(AQ45="","",VLOOKUP(AQ45,'シフト記号表（勤務時間帯）'!$D$6:$Z$47,23,FALSE))</f>
        <v/>
      </c>
      <c r="AR47" s="161" t="str">
        <f>IF(AR45="","",VLOOKUP(AR45,'シフト記号表（勤務時間帯）'!$D$6:$Z$47,23,FALSE))</f>
        <v/>
      </c>
      <c r="AS47" s="161" t="str">
        <f>IF(AS45="","",VLOOKUP(AS45,'シフト記号表（勤務時間帯）'!$D$6:$Z$47,23,FALSE))</f>
        <v/>
      </c>
      <c r="AT47" s="161" t="str">
        <f>IF(AT45="","",VLOOKUP(AT45,'シフト記号表（勤務時間帯）'!$D$6:$Z$47,23,FALSE))</f>
        <v/>
      </c>
      <c r="AU47" s="161" t="str">
        <f>IF(AU45="","",VLOOKUP(AU45,'シフト記号表（勤務時間帯）'!$D$6:$Z$47,23,FALSE))</f>
        <v/>
      </c>
      <c r="AV47" s="162" t="str">
        <f>IF(AV45="","",VLOOKUP(AV45,'シフト記号表（勤務時間帯）'!$D$6:$Z$47,23,FALSE))</f>
        <v/>
      </c>
      <c r="AW47" s="160" t="str">
        <f>IF(AW45="","",VLOOKUP(AW45,'シフト記号表（勤務時間帯）'!$D$6:$Z$47,23,FALSE))</f>
        <v/>
      </c>
      <c r="AX47" s="161" t="str">
        <f>IF(AX45="","",VLOOKUP(AX45,'シフト記号表（勤務時間帯）'!$D$6:$Z$47,23,FALSE))</f>
        <v/>
      </c>
      <c r="AY47" s="161" t="str">
        <f>IF(AY45="","",VLOOKUP(AY45,'シフト記号表（勤務時間帯）'!$D$6:$Z$47,23,FALSE))</f>
        <v/>
      </c>
      <c r="AZ47" s="1010">
        <f>IF($BC$3="４週",SUM(U47:AV47),IF($BC$3="暦月",SUM(U47:AY47),""))</f>
        <v>0</v>
      </c>
      <c r="BA47" s="1011"/>
      <c r="BB47" s="1012">
        <f>IF($BC$3="４週",AZ47/4,IF($BC$3="暦月",(AZ47/($BC$8/7)),""))</f>
        <v>0</v>
      </c>
      <c r="BC47" s="1011"/>
      <c r="BD47" s="1004"/>
      <c r="BE47" s="1005"/>
      <c r="BF47" s="1005"/>
      <c r="BG47" s="1005"/>
      <c r="BH47" s="1006"/>
    </row>
    <row r="48" spans="2:60" ht="20.25" customHeight="1" x14ac:dyDescent="0.15">
      <c r="B48" s="163"/>
      <c r="C48" s="953"/>
      <c r="D48" s="954"/>
      <c r="E48" s="955"/>
      <c r="F48" s="144"/>
      <c r="G48" s="145"/>
      <c r="H48" s="1017"/>
      <c r="I48" s="965"/>
      <c r="J48" s="966"/>
      <c r="K48" s="966"/>
      <c r="L48" s="967"/>
      <c r="M48" s="974"/>
      <c r="N48" s="975"/>
      <c r="O48" s="976"/>
      <c r="P48" s="166" t="s">
        <v>179</v>
      </c>
      <c r="Q48" s="173"/>
      <c r="R48" s="173"/>
      <c r="S48" s="174"/>
      <c r="T48" s="179"/>
      <c r="U48" s="170"/>
      <c r="V48" s="171"/>
      <c r="W48" s="171"/>
      <c r="X48" s="171"/>
      <c r="Y48" s="171"/>
      <c r="Z48" s="171"/>
      <c r="AA48" s="172"/>
      <c r="AB48" s="170"/>
      <c r="AC48" s="171"/>
      <c r="AD48" s="171"/>
      <c r="AE48" s="171"/>
      <c r="AF48" s="171"/>
      <c r="AG48" s="171"/>
      <c r="AH48" s="172"/>
      <c r="AI48" s="170"/>
      <c r="AJ48" s="171"/>
      <c r="AK48" s="171"/>
      <c r="AL48" s="171"/>
      <c r="AM48" s="171"/>
      <c r="AN48" s="171"/>
      <c r="AO48" s="172"/>
      <c r="AP48" s="170"/>
      <c r="AQ48" s="171"/>
      <c r="AR48" s="171"/>
      <c r="AS48" s="171"/>
      <c r="AT48" s="171"/>
      <c r="AU48" s="171"/>
      <c r="AV48" s="172"/>
      <c r="AW48" s="170"/>
      <c r="AX48" s="171"/>
      <c r="AY48" s="171"/>
      <c r="AZ48" s="983"/>
      <c r="BA48" s="984"/>
      <c r="BB48" s="997"/>
      <c r="BC48" s="984"/>
      <c r="BD48" s="998"/>
      <c r="BE48" s="999"/>
      <c r="BF48" s="999"/>
      <c r="BG48" s="999"/>
      <c r="BH48" s="1000"/>
    </row>
    <row r="49" spans="2:60" ht="20.25" customHeight="1" x14ac:dyDescent="0.15">
      <c r="B49" s="143">
        <f>B46+1</f>
        <v>10</v>
      </c>
      <c r="C49" s="956"/>
      <c r="D49" s="957"/>
      <c r="E49" s="958"/>
      <c r="F49" s="144">
        <f>C48</f>
        <v>0</v>
      </c>
      <c r="G49" s="145"/>
      <c r="H49" s="963"/>
      <c r="I49" s="968"/>
      <c r="J49" s="969"/>
      <c r="K49" s="969"/>
      <c r="L49" s="970"/>
      <c r="M49" s="977"/>
      <c r="N49" s="978"/>
      <c r="O49" s="979"/>
      <c r="P49" s="146" t="s">
        <v>182</v>
      </c>
      <c r="Q49" s="147"/>
      <c r="R49" s="147"/>
      <c r="S49" s="148"/>
      <c r="T49" s="149"/>
      <c r="U49" s="150" t="str">
        <f>IF(U48="","",VLOOKUP(U48,'シフト記号表（勤務時間帯）'!$D$6:$X$47,21,FALSE))</f>
        <v/>
      </c>
      <c r="V49" s="151" t="str">
        <f>IF(V48="","",VLOOKUP(V48,'シフト記号表（勤務時間帯）'!$D$6:$X$47,21,FALSE))</f>
        <v/>
      </c>
      <c r="W49" s="151" t="str">
        <f>IF(W48="","",VLOOKUP(W48,'シフト記号表（勤務時間帯）'!$D$6:$X$47,21,FALSE))</f>
        <v/>
      </c>
      <c r="X49" s="151" t="str">
        <f>IF(X48="","",VLOOKUP(X48,'シフト記号表（勤務時間帯）'!$D$6:$X$47,21,FALSE))</f>
        <v/>
      </c>
      <c r="Y49" s="151" t="str">
        <f>IF(Y48="","",VLOOKUP(Y48,'シフト記号表（勤務時間帯）'!$D$6:$X$47,21,FALSE))</f>
        <v/>
      </c>
      <c r="Z49" s="151" t="str">
        <f>IF(Z48="","",VLOOKUP(Z48,'シフト記号表（勤務時間帯）'!$D$6:$X$47,21,FALSE))</f>
        <v/>
      </c>
      <c r="AA49" s="152" t="str">
        <f>IF(AA48="","",VLOOKUP(AA48,'シフト記号表（勤務時間帯）'!$D$6:$X$47,21,FALSE))</f>
        <v/>
      </c>
      <c r="AB49" s="150" t="str">
        <f>IF(AB48="","",VLOOKUP(AB48,'シフト記号表（勤務時間帯）'!$D$6:$X$47,21,FALSE))</f>
        <v/>
      </c>
      <c r="AC49" s="151" t="str">
        <f>IF(AC48="","",VLOOKUP(AC48,'シフト記号表（勤務時間帯）'!$D$6:$X$47,21,FALSE))</f>
        <v/>
      </c>
      <c r="AD49" s="151" t="str">
        <f>IF(AD48="","",VLOOKUP(AD48,'シフト記号表（勤務時間帯）'!$D$6:$X$47,21,FALSE))</f>
        <v/>
      </c>
      <c r="AE49" s="151" t="str">
        <f>IF(AE48="","",VLOOKUP(AE48,'シフト記号表（勤務時間帯）'!$D$6:$X$47,21,FALSE))</f>
        <v/>
      </c>
      <c r="AF49" s="151" t="str">
        <f>IF(AF48="","",VLOOKUP(AF48,'シフト記号表（勤務時間帯）'!$D$6:$X$47,21,FALSE))</f>
        <v/>
      </c>
      <c r="AG49" s="151" t="str">
        <f>IF(AG48="","",VLOOKUP(AG48,'シフト記号表（勤務時間帯）'!$D$6:$X$47,21,FALSE))</f>
        <v/>
      </c>
      <c r="AH49" s="152" t="str">
        <f>IF(AH48="","",VLOOKUP(AH48,'シフト記号表（勤務時間帯）'!$D$6:$X$47,21,FALSE))</f>
        <v/>
      </c>
      <c r="AI49" s="150" t="str">
        <f>IF(AI48="","",VLOOKUP(AI48,'シフト記号表（勤務時間帯）'!$D$6:$X$47,21,FALSE))</f>
        <v/>
      </c>
      <c r="AJ49" s="151" t="str">
        <f>IF(AJ48="","",VLOOKUP(AJ48,'シフト記号表（勤務時間帯）'!$D$6:$X$47,21,FALSE))</f>
        <v/>
      </c>
      <c r="AK49" s="151" t="str">
        <f>IF(AK48="","",VLOOKUP(AK48,'シフト記号表（勤務時間帯）'!$D$6:$X$47,21,FALSE))</f>
        <v/>
      </c>
      <c r="AL49" s="151" t="str">
        <f>IF(AL48="","",VLOOKUP(AL48,'シフト記号表（勤務時間帯）'!$D$6:$X$47,21,FALSE))</f>
        <v/>
      </c>
      <c r="AM49" s="151" t="str">
        <f>IF(AM48="","",VLOOKUP(AM48,'シフト記号表（勤務時間帯）'!$D$6:$X$47,21,FALSE))</f>
        <v/>
      </c>
      <c r="AN49" s="151" t="str">
        <f>IF(AN48="","",VLOOKUP(AN48,'シフト記号表（勤務時間帯）'!$D$6:$X$47,21,FALSE))</f>
        <v/>
      </c>
      <c r="AO49" s="152" t="str">
        <f>IF(AO48="","",VLOOKUP(AO48,'シフト記号表（勤務時間帯）'!$D$6:$X$47,21,FALSE))</f>
        <v/>
      </c>
      <c r="AP49" s="150" t="str">
        <f>IF(AP48="","",VLOOKUP(AP48,'シフト記号表（勤務時間帯）'!$D$6:$X$47,21,FALSE))</f>
        <v/>
      </c>
      <c r="AQ49" s="151" t="str">
        <f>IF(AQ48="","",VLOOKUP(AQ48,'シフト記号表（勤務時間帯）'!$D$6:$X$47,21,FALSE))</f>
        <v/>
      </c>
      <c r="AR49" s="151" t="str">
        <f>IF(AR48="","",VLOOKUP(AR48,'シフト記号表（勤務時間帯）'!$D$6:$X$47,21,FALSE))</f>
        <v/>
      </c>
      <c r="AS49" s="151" t="str">
        <f>IF(AS48="","",VLOOKUP(AS48,'シフト記号表（勤務時間帯）'!$D$6:$X$47,21,FALSE))</f>
        <v/>
      </c>
      <c r="AT49" s="151" t="str">
        <f>IF(AT48="","",VLOOKUP(AT48,'シフト記号表（勤務時間帯）'!$D$6:$X$47,21,FALSE))</f>
        <v/>
      </c>
      <c r="AU49" s="151" t="str">
        <f>IF(AU48="","",VLOOKUP(AU48,'シフト記号表（勤務時間帯）'!$D$6:$X$47,21,FALSE))</f>
        <v/>
      </c>
      <c r="AV49" s="152" t="str">
        <f>IF(AV48="","",VLOOKUP(AV48,'シフト記号表（勤務時間帯）'!$D$6:$X$47,21,FALSE))</f>
        <v/>
      </c>
      <c r="AW49" s="150" t="str">
        <f>IF(AW48="","",VLOOKUP(AW48,'シフト記号表（勤務時間帯）'!$D$6:$X$47,21,FALSE))</f>
        <v/>
      </c>
      <c r="AX49" s="151" t="str">
        <f>IF(AX48="","",VLOOKUP(AX48,'シフト記号表（勤務時間帯）'!$D$6:$X$47,21,FALSE))</f>
        <v/>
      </c>
      <c r="AY49" s="151" t="str">
        <f>IF(AY48="","",VLOOKUP(AY48,'シフト記号表（勤務時間帯）'!$D$6:$X$47,21,FALSE))</f>
        <v/>
      </c>
      <c r="AZ49" s="1007">
        <f>IF($BC$3="４週",SUM(U49:AV49),IF($BC$3="暦月",SUM(U49:AY49),""))</f>
        <v>0</v>
      </c>
      <c r="BA49" s="1008"/>
      <c r="BB49" s="1009">
        <f>IF($BC$3="４週",AZ49/4,IF($BC$3="暦月",(AZ49/($BC$8/7)),""))</f>
        <v>0</v>
      </c>
      <c r="BC49" s="1008"/>
      <c r="BD49" s="1001"/>
      <c r="BE49" s="1002"/>
      <c r="BF49" s="1002"/>
      <c r="BG49" s="1002"/>
      <c r="BH49" s="1003"/>
    </row>
    <row r="50" spans="2:60" ht="20.25" customHeight="1" x14ac:dyDescent="0.15">
      <c r="B50" s="153"/>
      <c r="C50" s="959"/>
      <c r="D50" s="960"/>
      <c r="E50" s="961"/>
      <c r="F50" s="154"/>
      <c r="G50" s="155">
        <f>C48</f>
        <v>0</v>
      </c>
      <c r="H50" s="964"/>
      <c r="I50" s="971"/>
      <c r="J50" s="972"/>
      <c r="K50" s="972"/>
      <c r="L50" s="973"/>
      <c r="M50" s="980"/>
      <c r="N50" s="981"/>
      <c r="O50" s="982"/>
      <c r="P50" s="180" t="s">
        <v>183</v>
      </c>
      <c r="Q50" s="181"/>
      <c r="R50" s="181"/>
      <c r="S50" s="182"/>
      <c r="T50" s="183"/>
      <c r="U50" s="160" t="str">
        <f>IF(U48="","",VLOOKUP(U48,'シフト記号表（勤務時間帯）'!$D$6:$Z$47,23,FALSE))</f>
        <v/>
      </c>
      <c r="V50" s="161" t="str">
        <f>IF(V48="","",VLOOKUP(V48,'シフト記号表（勤務時間帯）'!$D$6:$Z$47,23,FALSE))</f>
        <v/>
      </c>
      <c r="W50" s="161" t="str">
        <f>IF(W48="","",VLOOKUP(W48,'シフト記号表（勤務時間帯）'!$D$6:$Z$47,23,FALSE))</f>
        <v/>
      </c>
      <c r="X50" s="161" t="str">
        <f>IF(X48="","",VLOOKUP(X48,'シフト記号表（勤務時間帯）'!$D$6:$Z$47,23,FALSE))</f>
        <v/>
      </c>
      <c r="Y50" s="161" t="str">
        <f>IF(Y48="","",VLOOKUP(Y48,'シフト記号表（勤務時間帯）'!$D$6:$Z$47,23,FALSE))</f>
        <v/>
      </c>
      <c r="Z50" s="161" t="str">
        <f>IF(Z48="","",VLOOKUP(Z48,'シフト記号表（勤務時間帯）'!$D$6:$Z$47,23,FALSE))</f>
        <v/>
      </c>
      <c r="AA50" s="162" t="str">
        <f>IF(AA48="","",VLOOKUP(AA48,'シフト記号表（勤務時間帯）'!$D$6:$Z$47,23,FALSE))</f>
        <v/>
      </c>
      <c r="AB50" s="160" t="str">
        <f>IF(AB48="","",VLOOKUP(AB48,'シフト記号表（勤務時間帯）'!$D$6:$Z$47,23,FALSE))</f>
        <v/>
      </c>
      <c r="AC50" s="161" t="str">
        <f>IF(AC48="","",VLOOKUP(AC48,'シフト記号表（勤務時間帯）'!$D$6:$Z$47,23,FALSE))</f>
        <v/>
      </c>
      <c r="AD50" s="161" t="str">
        <f>IF(AD48="","",VLOOKUP(AD48,'シフト記号表（勤務時間帯）'!$D$6:$Z$47,23,FALSE))</f>
        <v/>
      </c>
      <c r="AE50" s="161" t="str">
        <f>IF(AE48="","",VLOOKUP(AE48,'シフト記号表（勤務時間帯）'!$D$6:$Z$47,23,FALSE))</f>
        <v/>
      </c>
      <c r="AF50" s="161" t="str">
        <f>IF(AF48="","",VLOOKUP(AF48,'シフト記号表（勤務時間帯）'!$D$6:$Z$47,23,FALSE))</f>
        <v/>
      </c>
      <c r="AG50" s="161" t="str">
        <f>IF(AG48="","",VLOOKUP(AG48,'シフト記号表（勤務時間帯）'!$D$6:$Z$47,23,FALSE))</f>
        <v/>
      </c>
      <c r="AH50" s="162" t="str">
        <f>IF(AH48="","",VLOOKUP(AH48,'シフト記号表（勤務時間帯）'!$D$6:$Z$47,23,FALSE))</f>
        <v/>
      </c>
      <c r="AI50" s="160" t="str">
        <f>IF(AI48="","",VLOOKUP(AI48,'シフト記号表（勤務時間帯）'!$D$6:$Z$47,23,FALSE))</f>
        <v/>
      </c>
      <c r="AJ50" s="161" t="str">
        <f>IF(AJ48="","",VLOOKUP(AJ48,'シフト記号表（勤務時間帯）'!$D$6:$Z$47,23,FALSE))</f>
        <v/>
      </c>
      <c r="AK50" s="161" t="str">
        <f>IF(AK48="","",VLOOKUP(AK48,'シフト記号表（勤務時間帯）'!$D$6:$Z$47,23,FALSE))</f>
        <v/>
      </c>
      <c r="AL50" s="161" t="str">
        <f>IF(AL48="","",VLOOKUP(AL48,'シフト記号表（勤務時間帯）'!$D$6:$Z$47,23,FALSE))</f>
        <v/>
      </c>
      <c r="AM50" s="161" t="str">
        <f>IF(AM48="","",VLOOKUP(AM48,'シフト記号表（勤務時間帯）'!$D$6:$Z$47,23,FALSE))</f>
        <v/>
      </c>
      <c r="AN50" s="161" t="str">
        <f>IF(AN48="","",VLOOKUP(AN48,'シフト記号表（勤務時間帯）'!$D$6:$Z$47,23,FALSE))</f>
        <v/>
      </c>
      <c r="AO50" s="162" t="str">
        <f>IF(AO48="","",VLOOKUP(AO48,'シフト記号表（勤務時間帯）'!$D$6:$Z$47,23,FALSE))</f>
        <v/>
      </c>
      <c r="AP50" s="160" t="str">
        <f>IF(AP48="","",VLOOKUP(AP48,'シフト記号表（勤務時間帯）'!$D$6:$Z$47,23,FALSE))</f>
        <v/>
      </c>
      <c r="AQ50" s="161" t="str">
        <f>IF(AQ48="","",VLOOKUP(AQ48,'シフト記号表（勤務時間帯）'!$D$6:$Z$47,23,FALSE))</f>
        <v/>
      </c>
      <c r="AR50" s="161" t="str">
        <f>IF(AR48="","",VLOOKUP(AR48,'シフト記号表（勤務時間帯）'!$D$6:$Z$47,23,FALSE))</f>
        <v/>
      </c>
      <c r="AS50" s="161" t="str">
        <f>IF(AS48="","",VLOOKUP(AS48,'シフト記号表（勤務時間帯）'!$D$6:$Z$47,23,FALSE))</f>
        <v/>
      </c>
      <c r="AT50" s="161" t="str">
        <f>IF(AT48="","",VLOOKUP(AT48,'シフト記号表（勤務時間帯）'!$D$6:$Z$47,23,FALSE))</f>
        <v/>
      </c>
      <c r="AU50" s="161" t="str">
        <f>IF(AU48="","",VLOOKUP(AU48,'シフト記号表（勤務時間帯）'!$D$6:$Z$47,23,FALSE))</f>
        <v/>
      </c>
      <c r="AV50" s="162" t="str">
        <f>IF(AV48="","",VLOOKUP(AV48,'シフト記号表（勤務時間帯）'!$D$6:$Z$47,23,FALSE))</f>
        <v/>
      </c>
      <c r="AW50" s="160" t="str">
        <f>IF(AW48="","",VLOOKUP(AW48,'シフト記号表（勤務時間帯）'!$D$6:$Z$47,23,FALSE))</f>
        <v/>
      </c>
      <c r="AX50" s="161" t="str">
        <f>IF(AX48="","",VLOOKUP(AX48,'シフト記号表（勤務時間帯）'!$D$6:$Z$47,23,FALSE))</f>
        <v/>
      </c>
      <c r="AY50" s="161" t="str">
        <f>IF(AY48="","",VLOOKUP(AY48,'シフト記号表（勤務時間帯）'!$D$6:$Z$47,23,FALSE))</f>
        <v/>
      </c>
      <c r="AZ50" s="1010">
        <f>IF($BC$3="４週",SUM(U50:AV50),IF($BC$3="暦月",SUM(U50:AY50),""))</f>
        <v>0</v>
      </c>
      <c r="BA50" s="1011"/>
      <c r="BB50" s="1012">
        <f>IF($BC$3="４週",AZ50/4,IF($BC$3="暦月",(AZ50/($BC$8/7)),""))</f>
        <v>0</v>
      </c>
      <c r="BC50" s="1011"/>
      <c r="BD50" s="1004"/>
      <c r="BE50" s="1005"/>
      <c r="BF50" s="1005"/>
      <c r="BG50" s="1005"/>
      <c r="BH50" s="1006"/>
    </row>
    <row r="51" spans="2:60" ht="20.25" customHeight="1" x14ac:dyDescent="0.15">
      <c r="B51" s="163"/>
      <c r="C51" s="953"/>
      <c r="D51" s="954"/>
      <c r="E51" s="955"/>
      <c r="F51" s="144"/>
      <c r="G51" s="145"/>
      <c r="H51" s="1017"/>
      <c r="I51" s="965"/>
      <c r="J51" s="966"/>
      <c r="K51" s="966"/>
      <c r="L51" s="967"/>
      <c r="M51" s="974"/>
      <c r="N51" s="975"/>
      <c r="O51" s="976"/>
      <c r="P51" s="166" t="s">
        <v>179</v>
      </c>
      <c r="Q51" s="173"/>
      <c r="R51" s="173"/>
      <c r="S51" s="174"/>
      <c r="T51" s="179"/>
      <c r="U51" s="170"/>
      <c r="V51" s="171"/>
      <c r="W51" s="171"/>
      <c r="X51" s="171"/>
      <c r="Y51" s="171"/>
      <c r="Z51" s="171"/>
      <c r="AA51" s="172"/>
      <c r="AB51" s="170"/>
      <c r="AC51" s="171"/>
      <c r="AD51" s="171"/>
      <c r="AE51" s="171"/>
      <c r="AF51" s="171"/>
      <c r="AG51" s="171"/>
      <c r="AH51" s="172"/>
      <c r="AI51" s="170"/>
      <c r="AJ51" s="171"/>
      <c r="AK51" s="171"/>
      <c r="AL51" s="171"/>
      <c r="AM51" s="171"/>
      <c r="AN51" s="171"/>
      <c r="AO51" s="172"/>
      <c r="AP51" s="170"/>
      <c r="AQ51" s="171"/>
      <c r="AR51" s="171"/>
      <c r="AS51" s="171"/>
      <c r="AT51" s="171"/>
      <c r="AU51" s="171"/>
      <c r="AV51" s="172"/>
      <c r="AW51" s="170"/>
      <c r="AX51" s="171"/>
      <c r="AY51" s="171"/>
      <c r="AZ51" s="983"/>
      <c r="BA51" s="984"/>
      <c r="BB51" s="997"/>
      <c r="BC51" s="984"/>
      <c r="BD51" s="998"/>
      <c r="BE51" s="999"/>
      <c r="BF51" s="999"/>
      <c r="BG51" s="999"/>
      <c r="BH51" s="1000"/>
    </row>
    <row r="52" spans="2:60" ht="20.25" customHeight="1" x14ac:dyDescent="0.15">
      <c r="B52" s="143">
        <f>B49+1</f>
        <v>11</v>
      </c>
      <c r="C52" s="956"/>
      <c r="D52" s="957"/>
      <c r="E52" s="958"/>
      <c r="F52" s="144">
        <f>C51</f>
        <v>0</v>
      </c>
      <c r="G52" s="145"/>
      <c r="H52" s="963"/>
      <c r="I52" s="968"/>
      <c r="J52" s="969"/>
      <c r="K52" s="969"/>
      <c r="L52" s="970"/>
      <c r="M52" s="977"/>
      <c r="N52" s="978"/>
      <c r="O52" s="979"/>
      <c r="P52" s="146" t="s">
        <v>182</v>
      </c>
      <c r="Q52" s="147"/>
      <c r="R52" s="147"/>
      <c r="S52" s="148"/>
      <c r="T52" s="149"/>
      <c r="U52" s="150" t="str">
        <f>IF(U51="","",VLOOKUP(U51,'シフト記号表（勤務時間帯）'!$D$6:$X$47,21,FALSE))</f>
        <v/>
      </c>
      <c r="V52" s="151" t="str">
        <f>IF(V51="","",VLOOKUP(V51,'シフト記号表（勤務時間帯）'!$D$6:$X$47,21,FALSE))</f>
        <v/>
      </c>
      <c r="W52" s="151" t="str">
        <f>IF(W51="","",VLOOKUP(W51,'シフト記号表（勤務時間帯）'!$D$6:$X$47,21,FALSE))</f>
        <v/>
      </c>
      <c r="X52" s="151" t="str">
        <f>IF(X51="","",VLOOKUP(X51,'シフト記号表（勤務時間帯）'!$D$6:$X$47,21,FALSE))</f>
        <v/>
      </c>
      <c r="Y52" s="151" t="str">
        <f>IF(Y51="","",VLOOKUP(Y51,'シフト記号表（勤務時間帯）'!$D$6:$X$47,21,FALSE))</f>
        <v/>
      </c>
      <c r="Z52" s="151" t="str">
        <f>IF(Z51="","",VLOOKUP(Z51,'シフト記号表（勤務時間帯）'!$D$6:$X$47,21,FALSE))</f>
        <v/>
      </c>
      <c r="AA52" s="152" t="str">
        <f>IF(AA51="","",VLOOKUP(AA51,'シフト記号表（勤務時間帯）'!$D$6:$X$47,21,FALSE))</f>
        <v/>
      </c>
      <c r="AB52" s="150" t="str">
        <f>IF(AB51="","",VLOOKUP(AB51,'シフト記号表（勤務時間帯）'!$D$6:$X$47,21,FALSE))</f>
        <v/>
      </c>
      <c r="AC52" s="151" t="str">
        <f>IF(AC51="","",VLOOKUP(AC51,'シフト記号表（勤務時間帯）'!$D$6:$X$47,21,FALSE))</f>
        <v/>
      </c>
      <c r="AD52" s="151" t="str">
        <f>IF(AD51="","",VLOOKUP(AD51,'シフト記号表（勤務時間帯）'!$D$6:$X$47,21,FALSE))</f>
        <v/>
      </c>
      <c r="AE52" s="151" t="str">
        <f>IF(AE51="","",VLOOKUP(AE51,'シフト記号表（勤務時間帯）'!$D$6:$X$47,21,FALSE))</f>
        <v/>
      </c>
      <c r="AF52" s="151" t="str">
        <f>IF(AF51="","",VLOOKUP(AF51,'シフト記号表（勤務時間帯）'!$D$6:$X$47,21,FALSE))</f>
        <v/>
      </c>
      <c r="AG52" s="151" t="str">
        <f>IF(AG51="","",VLOOKUP(AG51,'シフト記号表（勤務時間帯）'!$D$6:$X$47,21,FALSE))</f>
        <v/>
      </c>
      <c r="AH52" s="152" t="str">
        <f>IF(AH51="","",VLOOKUP(AH51,'シフト記号表（勤務時間帯）'!$D$6:$X$47,21,FALSE))</f>
        <v/>
      </c>
      <c r="AI52" s="150" t="str">
        <f>IF(AI51="","",VLOOKUP(AI51,'シフト記号表（勤務時間帯）'!$D$6:$X$47,21,FALSE))</f>
        <v/>
      </c>
      <c r="AJ52" s="151" t="str">
        <f>IF(AJ51="","",VLOOKUP(AJ51,'シフト記号表（勤務時間帯）'!$D$6:$X$47,21,FALSE))</f>
        <v/>
      </c>
      <c r="AK52" s="151" t="str">
        <f>IF(AK51="","",VLOOKUP(AK51,'シフト記号表（勤務時間帯）'!$D$6:$X$47,21,FALSE))</f>
        <v/>
      </c>
      <c r="AL52" s="151" t="str">
        <f>IF(AL51="","",VLOOKUP(AL51,'シフト記号表（勤務時間帯）'!$D$6:$X$47,21,FALSE))</f>
        <v/>
      </c>
      <c r="AM52" s="151" t="str">
        <f>IF(AM51="","",VLOOKUP(AM51,'シフト記号表（勤務時間帯）'!$D$6:$X$47,21,FALSE))</f>
        <v/>
      </c>
      <c r="AN52" s="151" t="str">
        <f>IF(AN51="","",VLOOKUP(AN51,'シフト記号表（勤務時間帯）'!$D$6:$X$47,21,FALSE))</f>
        <v/>
      </c>
      <c r="AO52" s="152" t="str">
        <f>IF(AO51="","",VLOOKUP(AO51,'シフト記号表（勤務時間帯）'!$D$6:$X$47,21,FALSE))</f>
        <v/>
      </c>
      <c r="AP52" s="150" t="str">
        <f>IF(AP51="","",VLOOKUP(AP51,'シフト記号表（勤務時間帯）'!$D$6:$X$47,21,FALSE))</f>
        <v/>
      </c>
      <c r="AQ52" s="151" t="str">
        <f>IF(AQ51="","",VLOOKUP(AQ51,'シフト記号表（勤務時間帯）'!$D$6:$X$47,21,FALSE))</f>
        <v/>
      </c>
      <c r="AR52" s="151" t="str">
        <f>IF(AR51="","",VLOOKUP(AR51,'シフト記号表（勤務時間帯）'!$D$6:$X$47,21,FALSE))</f>
        <v/>
      </c>
      <c r="AS52" s="151" t="str">
        <f>IF(AS51="","",VLOOKUP(AS51,'シフト記号表（勤務時間帯）'!$D$6:$X$47,21,FALSE))</f>
        <v/>
      </c>
      <c r="AT52" s="151" t="str">
        <f>IF(AT51="","",VLOOKUP(AT51,'シフト記号表（勤務時間帯）'!$D$6:$X$47,21,FALSE))</f>
        <v/>
      </c>
      <c r="AU52" s="151" t="str">
        <f>IF(AU51="","",VLOOKUP(AU51,'シフト記号表（勤務時間帯）'!$D$6:$X$47,21,FALSE))</f>
        <v/>
      </c>
      <c r="AV52" s="152" t="str">
        <f>IF(AV51="","",VLOOKUP(AV51,'シフト記号表（勤務時間帯）'!$D$6:$X$47,21,FALSE))</f>
        <v/>
      </c>
      <c r="AW52" s="150" t="str">
        <f>IF(AW51="","",VLOOKUP(AW51,'シフト記号表（勤務時間帯）'!$D$6:$X$47,21,FALSE))</f>
        <v/>
      </c>
      <c r="AX52" s="151" t="str">
        <f>IF(AX51="","",VLOOKUP(AX51,'シフト記号表（勤務時間帯）'!$D$6:$X$47,21,FALSE))</f>
        <v/>
      </c>
      <c r="AY52" s="151" t="str">
        <f>IF(AY51="","",VLOOKUP(AY51,'シフト記号表（勤務時間帯）'!$D$6:$X$47,21,FALSE))</f>
        <v/>
      </c>
      <c r="AZ52" s="1007">
        <f>IF($BC$3="４週",SUM(U52:AV52),IF($BC$3="暦月",SUM(U52:AY52),""))</f>
        <v>0</v>
      </c>
      <c r="BA52" s="1008"/>
      <c r="BB52" s="1009">
        <f>IF($BC$3="４週",AZ52/4,IF($BC$3="暦月",(AZ52/($BC$8/7)),""))</f>
        <v>0</v>
      </c>
      <c r="BC52" s="1008"/>
      <c r="BD52" s="1001"/>
      <c r="BE52" s="1002"/>
      <c r="BF52" s="1002"/>
      <c r="BG52" s="1002"/>
      <c r="BH52" s="1003"/>
    </row>
    <row r="53" spans="2:60" ht="20.25" customHeight="1" x14ac:dyDescent="0.15">
      <c r="B53" s="153"/>
      <c r="C53" s="959"/>
      <c r="D53" s="960"/>
      <c r="E53" s="961"/>
      <c r="F53" s="154"/>
      <c r="G53" s="155">
        <f>C51</f>
        <v>0</v>
      </c>
      <c r="H53" s="964"/>
      <c r="I53" s="971"/>
      <c r="J53" s="972"/>
      <c r="K53" s="972"/>
      <c r="L53" s="973"/>
      <c r="M53" s="980"/>
      <c r="N53" s="981"/>
      <c r="O53" s="982"/>
      <c r="P53" s="180" t="s">
        <v>183</v>
      </c>
      <c r="Q53" s="181"/>
      <c r="R53" s="181"/>
      <c r="S53" s="182"/>
      <c r="T53" s="183"/>
      <c r="U53" s="160" t="str">
        <f>IF(U51="","",VLOOKUP(U51,'シフト記号表（勤務時間帯）'!$D$6:$Z$47,23,FALSE))</f>
        <v/>
      </c>
      <c r="V53" s="161" t="str">
        <f>IF(V51="","",VLOOKUP(V51,'シフト記号表（勤務時間帯）'!$D$6:$Z$47,23,FALSE))</f>
        <v/>
      </c>
      <c r="W53" s="161" t="str">
        <f>IF(W51="","",VLOOKUP(W51,'シフト記号表（勤務時間帯）'!$D$6:$Z$47,23,FALSE))</f>
        <v/>
      </c>
      <c r="X53" s="161" t="str">
        <f>IF(X51="","",VLOOKUP(X51,'シフト記号表（勤務時間帯）'!$D$6:$Z$47,23,FALSE))</f>
        <v/>
      </c>
      <c r="Y53" s="161" t="str">
        <f>IF(Y51="","",VLOOKUP(Y51,'シフト記号表（勤務時間帯）'!$D$6:$Z$47,23,FALSE))</f>
        <v/>
      </c>
      <c r="Z53" s="161" t="str">
        <f>IF(Z51="","",VLOOKUP(Z51,'シフト記号表（勤務時間帯）'!$D$6:$Z$47,23,FALSE))</f>
        <v/>
      </c>
      <c r="AA53" s="162" t="str">
        <f>IF(AA51="","",VLOOKUP(AA51,'シフト記号表（勤務時間帯）'!$D$6:$Z$47,23,FALSE))</f>
        <v/>
      </c>
      <c r="AB53" s="160" t="str">
        <f>IF(AB51="","",VLOOKUP(AB51,'シフト記号表（勤務時間帯）'!$D$6:$Z$47,23,FALSE))</f>
        <v/>
      </c>
      <c r="AC53" s="161" t="str">
        <f>IF(AC51="","",VLOOKUP(AC51,'シフト記号表（勤務時間帯）'!$D$6:$Z$47,23,FALSE))</f>
        <v/>
      </c>
      <c r="AD53" s="161" t="str">
        <f>IF(AD51="","",VLOOKUP(AD51,'シフト記号表（勤務時間帯）'!$D$6:$Z$47,23,FALSE))</f>
        <v/>
      </c>
      <c r="AE53" s="161" t="str">
        <f>IF(AE51="","",VLOOKUP(AE51,'シフト記号表（勤務時間帯）'!$D$6:$Z$47,23,FALSE))</f>
        <v/>
      </c>
      <c r="AF53" s="161" t="str">
        <f>IF(AF51="","",VLOOKUP(AF51,'シフト記号表（勤務時間帯）'!$D$6:$Z$47,23,FALSE))</f>
        <v/>
      </c>
      <c r="AG53" s="161" t="str">
        <f>IF(AG51="","",VLOOKUP(AG51,'シフト記号表（勤務時間帯）'!$D$6:$Z$47,23,FALSE))</f>
        <v/>
      </c>
      <c r="AH53" s="162" t="str">
        <f>IF(AH51="","",VLOOKUP(AH51,'シフト記号表（勤務時間帯）'!$D$6:$Z$47,23,FALSE))</f>
        <v/>
      </c>
      <c r="AI53" s="160" t="str">
        <f>IF(AI51="","",VLOOKUP(AI51,'シフト記号表（勤務時間帯）'!$D$6:$Z$47,23,FALSE))</f>
        <v/>
      </c>
      <c r="AJ53" s="161" t="str">
        <f>IF(AJ51="","",VLOOKUP(AJ51,'シフト記号表（勤務時間帯）'!$D$6:$Z$47,23,FALSE))</f>
        <v/>
      </c>
      <c r="AK53" s="161" t="str">
        <f>IF(AK51="","",VLOOKUP(AK51,'シフト記号表（勤務時間帯）'!$D$6:$Z$47,23,FALSE))</f>
        <v/>
      </c>
      <c r="AL53" s="161" t="str">
        <f>IF(AL51="","",VLOOKUP(AL51,'シフト記号表（勤務時間帯）'!$D$6:$Z$47,23,FALSE))</f>
        <v/>
      </c>
      <c r="AM53" s="161" t="str">
        <f>IF(AM51="","",VLOOKUP(AM51,'シフト記号表（勤務時間帯）'!$D$6:$Z$47,23,FALSE))</f>
        <v/>
      </c>
      <c r="AN53" s="161" t="str">
        <f>IF(AN51="","",VLOOKUP(AN51,'シフト記号表（勤務時間帯）'!$D$6:$Z$47,23,FALSE))</f>
        <v/>
      </c>
      <c r="AO53" s="162" t="str">
        <f>IF(AO51="","",VLOOKUP(AO51,'シフト記号表（勤務時間帯）'!$D$6:$Z$47,23,FALSE))</f>
        <v/>
      </c>
      <c r="AP53" s="160" t="str">
        <f>IF(AP51="","",VLOOKUP(AP51,'シフト記号表（勤務時間帯）'!$D$6:$Z$47,23,FALSE))</f>
        <v/>
      </c>
      <c r="AQ53" s="161" t="str">
        <f>IF(AQ51="","",VLOOKUP(AQ51,'シフト記号表（勤務時間帯）'!$D$6:$Z$47,23,FALSE))</f>
        <v/>
      </c>
      <c r="AR53" s="161" t="str">
        <f>IF(AR51="","",VLOOKUP(AR51,'シフト記号表（勤務時間帯）'!$D$6:$Z$47,23,FALSE))</f>
        <v/>
      </c>
      <c r="AS53" s="161" t="str">
        <f>IF(AS51="","",VLOOKUP(AS51,'シフト記号表（勤務時間帯）'!$D$6:$Z$47,23,FALSE))</f>
        <v/>
      </c>
      <c r="AT53" s="161" t="str">
        <f>IF(AT51="","",VLOOKUP(AT51,'シフト記号表（勤務時間帯）'!$D$6:$Z$47,23,FALSE))</f>
        <v/>
      </c>
      <c r="AU53" s="161" t="str">
        <f>IF(AU51="","",VLOOKUP(AU51,'シフト記号表（勤務時間帯）'!$D$6:$Z$47,23,FALSE))</f>
        <v/>
      </c>
      <c r="AV53" s="162" t="str">
        <f>IF(AV51="","",VLOOKUP(AV51,'シフト記号表（勤務時間帯）'!$D$6:$Z$47,23,FALSE))</f>
        <v/>
      </c>
      <c r="AW53" s="160" t="str">
        <f>IF(AW51="","",VLOOKUP(AW51,'シフト記号表（勤務時間帯）'!$D$6:$Z$47,23,FALSE))</f>
        <v/>
      </c>
      <c r="AX53" s="161" t="str">
        <f>IF(AX51="","",VLOOKUP(AX51,'シフト記号表（勤務時間帯）'!$D$6:$Z$47,23,FALSE))</f>
        <v/>
      </c>
      <c r="AY53" s="161" t="str">
        <f>IF(AY51="","",VLOOKUP(AY51,'シフト記号表（勤務時間帯）'!$D$6:$Z$47,23,FALSE))</f>
        <v/>
      </c>
      <c r="AZ53" s="1010">
        <f>IF($BC$3="４週",SUM(U53:AV53),IF($BC$3="暦月",SUM(U53:AY53),""))</f>
        <v>0</v>
      </c>
      <c r="BA53" s="1011"/>
      <c r="BB53" s="1012">
        <f>IF($BC$3="４週",AZ53/4,IF($BC$3="暦月",(AZ53/($BC$8/7)),""))</f>
        <v>0</v>
      </c>
      <c r="BC53" s="1011"/>
      <c r="BD53" s="1004"/>
      <c r="BE53" s="1005"/>
      <c r="BF53" s="1005"/>
      <c r="BG53" s="1005"/>
      <c r="BH53" s="1006"/>
    </row>
    <row r="54" spans="2:60" ht="20.25" customHeight="1" x14ac:dyDescent="0.15">
      <c r="B54" s="163"/>
      <c r="C54" s="953"/>
      <c r="D54" s="954"/>
      <c r="E54" s="955"/>
      <c r="F54" s="144"/>
      <c r="G54" s="145"/>
      <c r="H54" s="1017"/>
      <c r="I54" s="965"/>
      <c r="J54" s="966"/>
      <c r="K54" s="966"/>
      <c r="L54" s="967"/>
      <c r="M54" s="974"/>
      <c r="N54" s="975"/>
      <c r="O54" s="976"/>
      <c r="P54" s="166" t="s">
        <v>179</v>
      </c>
      <c r="Q54" s="173"/>
      <c r="R54" s="173"/>
      <c r="S54" s="174"/>
      <c r="T54" s="179"/>
      <c r="U54" s="170"/>
      <c r="V54" s="171"/>
      <c r="W54" s="171"/>
      <c r="X54" s="171"/>
      <c r="Y54" s="171"/>
      <c r="Z54" s="171"/>
      <c r="AA54" s="172"/>
      <c r="AB54" s="170"/>
      <c r="AC54" s="171"/>
      <c r="AD54" s="171"/>
      <c r="AE54" s="171"/>
      <c r="AF54" s="171"/>
      <c r="AG54" s="171"/>
      <c r="AH54" s="172"/>
      <c r="AI54" s="170"/>
      <c r="AJ54" s="171"/>
      <c r="AK54" s="171"/>
      <c r="AL54" s="171"/>
      <c r="AM54" s="171"/>
      <c r="AN54" s="171"/>
      <c r="AO54" s="172"/>
      <c r="AP54" s="170"/>
      <c r="AQ54" s="171"/>
      <c r="AR54" s="171"/>
      <c r="AS54" s="171"/>
      <c r="AT54" s="171"/>
      <c r="AU54" s="171"/>
      <c r="AV54" s="172"/>
      <c r="AW54" s="170"/>
      <c r="AX54" s="171"/>
      <c r="AY54" s="171"/>
      <c r="AZ54" s="983"/>
      <c r="BA54" s="984"/>
      <c r="BB54" s="997"/>
      <c r="BC54" s="984"/>
      <c r="BD54" s="998"/>
      <c r="BE54" s="999"/>
      <c r="BF54" s="999"/>
      <c r="BG54" s="999"/>
      <c r="BH54" s="1000"/>
    </row>
    <row r="55" spans="2:60" ht="20.25" customHeight="1" x14ac:dyDescent="0.15">
      <c r="B55" s="143">
        <f>B52+1</f>
        <v>12</v>
      </c>
      <c r="C55" s="956"/>
      <c r="D55" s="957"/>
      <c r="E55" s="958"/>
      <c r="F55" s="144">
        <f>C54</f>
        <v>0</v>
      </c>
      <c r="G55" s="145"/>
      <c r="H55" s="963"/>
      <c r="I55" s="968"/>
      <c r="J55" s="969"/>
      <c r="K55" s="969"/>
      <c r="L55" s="970"/>
      <c r="M55" s="977"/>
      <c r="N55" s="978"/>
      <c r="O55" s="979"/>
      <c r="P55" s="146" t="s">
        <v>182</v>
      </c>
      <c r="Q55" s="147"/>
      <c r="R55" s="147"/>
      <c r="S55" s="148"/>
      <c r="T55" s="149"/>
      <c r="U55" s="150" t="str">
        <f>IF(U54="","",VLOOKUP(U54,'シフト記号表（勤務時間帯）'!$D$6:$X$47,21,FALSE))</f>
        <v/>
      </c>
      <c r="V55" s="151" t="str">
        <f>IF(V54="","",VLOOKUP(V54,'シフト記号表（勤務時間帯）'!$D$6:$X$47,21,FALSE))</f>
        <v/>
      </c>
      <c r="W55" s="151" t="str">
        <f>IF(W54="","",VLOOKUP(W54,'シフト記号表（勤務時間帯）'!$D$6:$X$47,21,FALSE))</f>
        <v/>
      </c>
      <c r="X55" s="151" t="str">
        <f>IF(X54="","",VLOOKUP(X54,'シフト記号表（勤務時間帯）'!$D$6:$X$47,21,FALSE))</f>
        <v/>
      </c>
      <c r="Y55" s="151" t="str">
        <f>IF(Y54="","",VLOOKUP(Y54,'シフト記号表（勤務時間帯）'!$D$6:$X$47,21,FALSE))</f>
        <v/>
      </c>
      <c r="Z55" s="151" t="str">
        <f>IF(Z54="","",VLOOKUP(Z54,'シフト記号表（勤務時間帯）'!$D$6:$X$47,21,FALSE))</f>
        <v/>
      </c>
      <c r="AA55" s="152" t="str">
        <f>IF(AA54="","",VLOOKUP(AA54,'シフト記号表（勤務時間帯）'!$D$6:$X$47,21,FALSE))</f>
        <v/>
      </c>
      <c r="AB55" s="150" t="str">
        <f>IF(AB54="","",VLOOKUP(AB54,'シフト記号表（勤務時間帯）'!$D$6:$X$47,21,FALSE))</f>
        <v/>
      </c>
      <c r="AC55" s="151" t="str">
        <f>IF(AC54="","",VLOOKUP(AC54,'シフト記号表（勤務時間帯）'!$D$6:$X$47,21,FALSE))</f>
        <v/>
      </c>
      <c r="AD55" s="151" t="str">
        <f>IF(AD54="","",VLOOKUP(AD54,'シフト記号表（勤務時間帯）'!$D$6:$X$47,21,FALSE))</f>
        <v/>
      </c>
      <c r="AE55" s="151" t="str">
        <f>IF(AE54="","",VLOOKUP(AE54,'シフト記号表（勤務時間帯）'!$D$6:$X$47,21,FALSE))</f>
        <v/>
      </c>
      <c r="AF55" s="151" t="str">
        <f>IF(AF54="","",VLOOKUP(AF54,'シフト記号表（勤務時間帯）'!$D$6:$X$47,21,FALSE))</f>
        <v/>
      </c>
      <c r="AG55" s="151" t="str">
        <f>IF(AG54="","",VLOOKUP(AG54,'シフト記号表（勤務時間帯）'!$D$6:$X$47,21,FALSE))</f>
        <v/>
      </c>
      <c r="AH55" s="152" t="str">
        <f>IF(AH54="","",VLOOKUP(AH54,'シフト記号表（勤務時間帯）'!$D$6:$X$47,21,FALSE))</f>
        <v/>
      </c>
      <c r="AI55" s="150" t="str">
        <f>IF(AI54="","",VLOOKUP(AI54,'シフト記号表（勤務時間帯）'!$D$6:$X$47,21,FALSE))</f>
        <v/>
      </c>
      <c r="AJ55" s="151" t="str">
        <f>IF(AJ54="","",VLOOKUP(AJ54,'シフト記号表（勤務時間帯）'!$D$6:$X$47,21,FALSE))</f>
        <v/>
      </c>
      <c r="AK55" s="151" t="str">
        <f>IF(AK54="","",VLOOKUP(AK54,'シフト記号表（勤務時間帯）'!$D$6:$X$47,21,FALSE))</f>
        <v/>
      </c>
      <c r="AL55" s="151" t="str">
        <f>IF(AL54="","",VLOOKUP(AL54,'シフト記号表（勤務時間帯）'!$D$6:$X$47,21,FALSE))</f>
        <v/>
      </c>
      <c r="AM55" s="151" t="str">
        <f>IF(AM54="","",VLOOKUP(AM54,'シフト記号表（勤務時間帯）'!$D$6:$X$47,21,FALSE))</f>
        <v/>
      </c>
      <c r="AN55" s="151" t="str">
        <f>IF(AN54="","",VLOOKUP(AN54,'シフト記号表（勤務時間帯）'!$D$6:$X$47,21,FALSE))</f>
        <v/>
      </c>
      <c r="AO55" s="152" t="str">
        <f>IF(AO54="","",VLOOKUP(AO54,'シフト記号表（勤務時間帯）'!$D$6:$X$47,21,FALSE))</f>
        <v/>
      </c>
      <c r="AP55" s="150" t="str">
        <f>IF(AP54="","",VLOOKUP(AP54,'シフト記号表（勤務時間帯）'!$D$6:$X$47,21,FALSE))</f>
        <v/>
      </c>
      <c r="AQ55" s="151" t="str">
        <f>IF(AQ54="","",VLOOKUP(AQ54,'シフト記号表（勤務時間帯）'!$D$6:$X$47,21,FALSE))</f>
        <v/>
      </c>
      <c r="AR55" s="151" t="str">
        <f>IF(AR54="","",VLOOKUP(AR54,'シフト記号表（勤務時間帯）'!$D$6:$X$47,21,FALSE))</f>
        <v/>
      </c>
      <c r="AS55" s="151" t="str">
        <f>IF(AS54="","",VLOOKUP(AS54,'シフト記号表（勤務時間帯）'!$D$6:$X$47,21,FALSE))</f>
        <v/>
      </c>
      <c r="AT55" s="151" t="str">
        <f>IF(AT54="","",VLOOKUP(AT54,'シフト記号表（勤務時間帯）'!$D$6:$X$47,21,FALSE))</f>
        <v/>
      </c>
      <c r="AU55" s="151" t="str">
        <f>IF(AU54="","",VLOOKUP(AU54,'シフト記号表（勤務時間帯）'!$D$6:$X$47,21,FALSE))</f>
        <v/>
      </c>
      <c r="AV55" s="152" t="str">
        <f>IF(AV54="","",VLOOKUP(AV54,'シフト記号表（勤務時間帯）'!$D$6:$X$47,21,FALSE))</f>
        <v/>
      </c>
      <c r="AW55" s="150" t="str">
        <f>IF(AW54="","",VLOOKUP(AW54,'シフト記号表（勤務時間帯）'!$D$6:$X$47,21,FALSE))</f>
        <v/>
      </c>
      <c r="AX55" s="151" t="str">
        <f>IF(AX54="","",VLOOKUP(AX54,'シフト記号表（勤務時間帯）'!$D$6:$X$47,21,FALSE))</f>
        <v/>
      </c>
      <c r="AY55" s="151" t="str">
        <f>IF(AY54="","",VLOOKUP(AY54,'シフト記号表（勤務時間帯）'!$D$6:$X$47,21,FALSE))</f>
        <v/>
      </c>
      <c r="AZ55" s="1007">
        <f>IF($BC$3="４週",SUM(U55:AV55),IF($BC$3="暦月",SUM(U55:AY55),""))</f>
        <v>0</v>
      </c>
      <c r="BA55" s="1008"/>
      <c r="BB55" s="1009">
        <f>IF($BC$3="４週",AZ55/4,IF($BC$3="暦月",(AZ55/($BC$8/7)),""))</f>
        <v>0</v>
      </c>
      <c r="BC55" s="1008"/>
      <c r="BD55" s="1001"/>
      <c r="BE55" s="1002"/>
      <c r="BF55" s="1002"/>
      <c r="BG55" s="1002"/>
      <c r="BH55" s="1003"/>
    </row>
    <row r="56" spans="2:60" ht="20.25" customHeight="1" x14ac:dyDescent="0.15">
      <c r="B56" s="153"/>
      <c r="C56" s="959"/>
      <c r="D56" s="960"/>
      <c r="E56" s="961"/>
      <c r="F56" s="154"/>
      <c r="G56" s="155">
        <f>C54</f>
        <v>0</v>
      </c>
      <c r="H56" s="964"/>
      <c r="I56" s="971"/>
      <c r="J56" s="972"/>
      <c r="K56" s="972"/>
      <c r="L56" s="973"/>
      <c r="M56" s="980"/>
      <c r="N56" s="981"/>
      <c r="O56" s="982"/>
      <c r="P56" s="180" t="s">
        <v>183</v>
      </c>
      <c r="Q56" s="181"/>
      <c r="R56" s="181"/>
      <c r="S56" s="182"/>
      <c r="T56" s="183"/>
      <c r="U56" s="160" t="str">
        <f>IF(U54="","",VLOOKUP(U54,'シフト記号表（勤務時間帯）'!$D$6:$Z$47,23,FALSE))</f>
        <v/>
      </c>
      <c r="V56" s="161" t="str">
        <f>IF(V54="","",VLOOKUP(V54,'シフト記号表（勤務時間帯）'!$D$6:$Z$47,23,FALSE))</f>
        <v/>
      </c>
      <c r="W56" s="161" t="str">
        <f>IF(W54="","",VLOOKUP(W54,'シフト記号表（勤務時間帯）'!$D$6:$Z$47,23,FALSE))</f>
        <v/>
      </c>
      <c r="X56" s="161" t="str">
        <f>IF(X54="","",VLOOKUP(X54,'シフト記号表（勤務時間帯）'!$D$6:$Z$47,23,FALSE))</f>
        <v/>
      </c>
      <c r="Y56" s="161" t="str">
        <f>IF(Y54="","",VLOOKUP(Y54,'シフト記号表（勤務時間帯）'!$D$6:$Z$47,23,FALSE))</f>
        <v/>
      </c>
      <c r="Z56" s="161" t="str">
        <f>IF(Z54="","",VLOOKUP(Z54,'シフト記号表（勤務時間帯）'!$D$6:$Z$47,23,FALSE))</f>
        <v/>
      </c>
      <c r="AA56" s="162" t="str">
        <f>IF(AA54="","",VLOOKUP(AA54,'シフト記号表（勤務時間帯）'!$D$6:$Z$47,23,FALSE))</f>
        <v/>
      </c>
      <c r="AB56" s="160" t="str">
        <f>IF(AB54="","",VLOOKUP(AB54,'シフト記号表（勤務時間帯）'!$D$6:$Z$47,23,FALSE))</f>
        <v/>
      </c>
      <c r="AC56" s="161" t="str">
        <f>IF(AC54="","",VLOOKUP(AC54,'シフト記号表（勤務時間帯）'!$D$6:$Z$47,23,FALSE))</f>
        <v/>
      </c>
      <c r="AD56" s="161" t="str">
        <f>IF(AD54="","",VLOOKUP(AD54,'シフト記号表（勤務時間帯）'!$D$6:$Z$47,23,FALSE))</f>
        <v/>
      </c>
      <c r="AE56" s="161" t="str">
        <f>IF(AE54="","",VLOOKUP(AE54,'シフト記号表（勤務時間帯）'!$D$6:$Z$47,23,FALSE))</f>
        <v/>
      </c>
      <c r="AF56" s="161" t="str">
        <f>IF(AF54="","",VLOOKUP(AF54,'シフト記号表（勤務時間帯）'!$D$6:$Z$47,23,FALSE))</f>
        <v/>
      </c>
      <c r="AG56" s="161" t="str">
        <f>IF(AG54="","",VLOOKUP(AG54,'シフト記号表（勤務時間帯）'!$D$6:$Z$47,23,FALSE))</f>
        <v/>
      </c>
      <c r="AH56" s="162" t="str">
        <f>IF(AH54="","",VLOOKUP(AH54,'シフト記号表（勤務時間帯）'!$D$6:$Z$47,23,FALSE))</f>
        <v/>
      </c>
      <c r="AI56" s="160" t="str">
        <f>IF(AI54="","",VLOOKUP(AI54,'シフト記号表（勤務時間帯）'!$D$6:$Z$47,23,FALSE))</f>
        <v/>
      </c>
      <c r="AJ56" s="161" t="str">
        <f>IF(AJ54="","",VLOOKUP(AJ54,'シフト記号表（勤務時間帯）'!$D$6:$Z$47,23,FALSE))</f>
        <v/>
      </c>
      <c r="AK56" s="161" t="str">
        <f>IF(AK54="","",VLOOKUP(AK54,'シフト記号表（勤務時間帯）'!$D$6:$Z$47,23,FALSE))</f>
        <v/>
      </c>
      <c r="AL56" s="161" t="str">
        <f>IF(AL54="","",VLOOKUP(AL54,'シフト記号表（勤務時間帯）'!$D$6:$Z$47,23,FALSE))</f>
        <v/>
      </c>
      <c r="AM56" s="161" t="str">
        <f>IF(AM54="","",VLOOKUP(AM54,'シフト記号表（勤務時間帯）'!$D$6:$Z$47,23,FALSE))</f>
        <v/>
      </c>
      <c r="AN56" s="161" t="str">
        <f>IF(AN54="","",VLOOKUP(AN54,'シフト記号表（勤務時間帯）'!$D$6:$Z$47,23,FALSE))</f>
        <v/>
      </c>
      <c r="AO56" s="162" t="str">
        <f>IF(AO54="","",VLOOKUP(AO54,'シフト記号表（勤務時間帯）'!$D$6:$Z$47,23,FALSE))</f>
        <v/>
      </c>
      <c r="AP56" s="160" t="str">
        <f>IF(AP54="","",VLOOKUP(AP54,'シフト記号表（勤務時間帯）'!$D$6:$Z$47,23,FALSE))</f>
        <v/>
      </c>
      <c r="AQ56" s="161" t="str">
        <f>IF(AQ54="","",VLOOKUP(AQ54,'シフト記号表（勤務時間帯）'!$D$6:$Z$47,23,FALSE))</f>
        <v/>
      </c>
      <c r="AR56" s="161" t="str">
        <f>IF(AR54="","",VLOOKUP(AR54,'シフト記号表（勤務時間帯）'!$D$6:$Z$47,23,FALSE))</f>
        <v/>
      </c>
      <c r="AS56" s="161" t="str">
        <f>IF(AS54="","",VLOOKUP(AS54,'シフト記号表（勤務時間帯）'!$D$6:$Z$47,23,FALSE))</f>
        <v/>
      </c>
      <c r="AT56" s="161" t="str">
        <f>IF(AT54="","",VLOOKUP(AT54,'シフト記号表（勤務時間帯）'!$D$6:$Z$47,23,FALSE))</f>
        <v/>
      </c>
      <c r="AU56" s="161" t="str">
        <f>IF(AU54="","",VLOOKUP(AU54,'シフト記号表（勤務時間帯）'!$D$6:$Z$47,23,FALSE))</f>
        <v/>
      </c>
      <c r="AV56" s="162" t="str">
        <f>IF(AV54="","",VLOOKUP(AV54,'シフト記号表（勤務時間帯）'!$D$6:$Z$47,23,FALSE))</f>
        <v/>
      </c>
      <c r="AW56" s="160" t="str">
        <f>IF(AW54="","",VLOOKUP(AW54,'シフト記号表（勤務時間帯）'!$D$6:$Z$47,23,FALSE))</f>
        <v/>
      </c>
      <c r="AX56" s="161" t="str">
        <f>IF(AX54="","",VLOOKUP(AX54,'シフト記号表（勤務時間帯）'!$D$6:$Z$47,23,FALSE))</f>
        <v/>
      </c>
      <c r="AY56" s="161" t="str">
        <f>IF(AY54="","",VLOOKUP(AY54,'シフト記号表（勤務時間帯）'!$D$6:$Z$47,23,FALSE))</f>
        <v/>
      </c>
      <c r="AZ56" s="1010">
        <f>IF($BC$3="４週",SUM(U56:AV56),IF($BC$3="暦月",SUM(U56:AY56),""))</f>
        <v>0</v>
      </c>
      <c r="BA56" s="1011"/>
      <c r="BB56" s="1012">
        <f>IF($BC$3="４週",AZ56/4,IF($BC$3="暦月",(AZ56/($BC$8/7)),""))</f>
        <v>0</v>
      </c>
      <c r="BC56" s="1011"/>
      <c r="BD56" s="1004"/>
      <c r="BE56" s="1005"/>
      <c r="BF56" s="1005"/>
      <c r="BG56" s="1005"/>
      <c r="BH56" s="1006"/>
    </row>
    <row r="57" spans="2:60" ht="20.25" customHeight="1" x14ac:dyDescent="0.15">
      <c r="B57" s="163"/>
      <c r="C57" s="953"/>
      <c r="D57" s="954"/>
      <c r="E57" s="955"/>
      <c r="F57" s="144"/>
      <c r="G57" s="145"/>
      <c r="H57" s="1017"/>
      <c r="I57" s="965"/>
      <c r="J57" s="966"/>
      <c r="K57" s="966"/>
      <c r="L57" s="967"/>
      <c r="M57" s="974"/>
      <c r="N57" s="975"/>
      <c r="O57" s="976"/>
      <c r="P57" s="166" t="s">
        <v>179</v>
      </c>
      <c r="Q57" s="173"/>
      <c r="R57" s="173"/>
      <c r="S57" s="174"/>
      <c r="T57" s="179"/>
      <c r="U57" s="170"/>
      <c r="V57" s="171"/>
      <c r="W57" s="171"/>
      <c r="X57" s="171"/>
      <c r="Y57" s="171"/>
      <c r="Z57" s="171"/>
      <c r="AA57" s="172"/>
      <c r="AB57" s="170"/>
      <c r="AC57" s="171"/>
      <c r="AD57" s="171"/>
      <c r="AE57" s="171"/>
      <c r="AF57" s="171"/>
      <c r="AG57" s="171"/>
      <c r="AH57" s="172"/>
      <c r="AI57" s="170"/>
      <c r="AJ57" s="171"/>
      <c r="AK57" s="171"/>
      <c r="AL57" s="171"/>
      <c r="AM57" s="171"/>
      <c r="AN57" s="171"/>
      <c r="AO57" s="172"/>
      <c r="AP57" s="170"/>
      <c r="AQ57" s="171"/>
      <c r="AR57" s="171"/>
      <c r="AS57" s="171"/>
      <c r="AT57" s="171"/>
      <c r="AU57" s="171"/>
      <c r="AV57" s="172"/>
      <c r="AW57" s="170"/>
      <c r="AX57" s="171"/>
      <c r="AY57" s="171"/>
      <c r="AZ57" s="983"/>
      <c r="BA57" s="984"/>
      <c r="BB57" s="997"/>
      <c r="BC57" s="984"/>
      <c r="BD57" s="998"/>
      <c r="BE57" s="999"/>
      <c r="BF57" s="999"/>
      <c r="BG57" s="999"/>
      <c r="BH57" s="1000"/>
    </row>
    <row r="58" spans="2:60" ht="20.25" customHeight="1" x14ac:dyDescent="0.15">
      <c r="B58" s="143">
        <f>B55+1</f>
        <v>13</v>
      </c>
      <c r="C58" s="956"/>
      <c r="D58" s="957"/>
      <c r="E58" s="958"/>
      <c r="F58" s="144">
        <f>C57</f>
        <v>0</v>
      </c>
      <c r="G58" s="145"/>
      <c r="H58" s="963"/>
      <c r="I58" s="968"/>
      <c r="J58" s="969"/>
      <c r="K58" s="969"/>
      <c r="L58" s="970"/>
      <c r="M58" s="977"/>
      <c r="N58" s="978"/>
      <c r="O58" s="979"/>
      <c r="P58" s="146" t="s">
        <v>182</v>
      </c>
      <c r="Q58" s="147"/>
      <c r="R58" s="147"/>
      <c r="S58" s="148"/>
      <c r="T58" s="149"/>
      <c r="U58" s="150" t="str">
        <f>IF(U57="","",VLOOKUP(U57,'シフト記号表（勤務時間帯）'!$D$6:$X$47,21,FALSE))</f>
        <v/>
      </c>
      <c r="V58" s="151" t="str">
        <f>IF(V57="","",VLOOKUP(V57,'シフト記号表（勤務時間帯）'!$D$6:$X$47,21,FALSE))</f>
        <v/>
      </c>
      <c r="W58" s="151" t="str">
        <f>IF(W57="","",VLOOKUP(W57,'シフト記号表（勤務時間帯）'!$D$6:$X$47,21,FALSE))</f>
        <v/>
      </c>
      <c r="X58" s="151" t="str">
        <f>IF(X57="","",VLOOKUP(X57,'シフト記号表（勤務時間帯）'!$D$6:$X$47,21,FALSE))</f>
        <v/>
      </c>
      <c r="Y58" s="151" t="str">
        <f>IF(Y57="","",VLOOKUP(Y57,'シフト記号表（勤務時間帯）'!$D$6:$X$47,21,FALSE))</f>
        <v/>
      </c>
      <c r="Z58" s="151" t="str">
        <f>IF(Z57="","",VLOOKUP(Z57,'シフト記号表（勤務時間帯）'!$D$6:$X$47,21,FALSE))</f>
        <v/>
      </c>
      <c r="AA58" s="152" t="str">
        <f>IF(AA57="","",VLOOKUP(AA57,'シフト記号表（勤務時間帯）'!$D$6:$X$47,21,FALSE))</f>
        <v/>
      </c>
      <c r="AB58" s="150" t="str">
        <f>IF(AB57="","",VLOOKUP(AB57,'シフト記号表（勤務時間帯）'!$D$6:$X$47,21,FALSE))</f>
        <v/>
      </c>
      <c r="AC58" s="151" t="str">
        <f>IF(AC57="","",VLOOKUP(AC57,'シフト記号表（勤務時間帯）'!$D$6:$X$47,21,FALSE))</f>
        <v/>
      </c>
      <c r="AD58" s="151" t="str">
        <f>IF(AD57="","",VLOOKUP(AD57,'シフト記号表（勤務時間帯）'!$D$6:$X$47,21,FALSE))</f>
        <v/>
      </c>
      <c r="AE58" s="151" t="str">
        <f>IF(AE57="","",VLOOKUP(AE57,'シフト記号表（勤務時間帯）'!$D$6:$X$47,21,FALSE))</f>
        <v/>
      </c>
      <c r="AF58" s="151" t="str">
        <f>IF(AF57="","",VLOOKUP(AF57,'シフト記号表（勤務時間帯）'!$D$6:$X$47,21,FALSE))</f>
        <v/>
      </c>
      <c r="AG58" s="151" t="str">
        <f>IF(AG57="","",VLOOKUP(AG57,'シフト記号表（勤務時間帯）'!$D$6:$X$47,21,FALSE))</f>
        <v/>
      </c>
      <c r="AH58" s="152" t="str">
        <f>IF(AH57="","",VLOOKUP(AH57,'シフト記号表（勤務時間帯）'!$D$6:$X$47,21,FALSE))</f>
        <v/>
      </c>
      <c r="AI58" s="150" t="str">
        <f>IF(AI57="","",VLOOKUP(AI57,'シフト記号表（勤務時間帯）'!$D$6:$X$47,21,FALSE))</f>
        <v/>
      </c>
      <c r="AJ58" s="151" t="str">
        <f>IF(AJ57="","",VLOOKUP(AJ57,'シフト記号表（勤務時間帯）'!$D$6:$X$47,21,FALSE))</f>
        <v/>
      </c>
      <c r="AK58" s="151" t="str">
        <f>IF(AK57="","",VLOOKUP(AK57,'シフト記号表（勤務時間帯）'!$D$6:$X$47,21,FALSE))</f>
        <v/>
      </c>
      <c r="AL58" s="151" t="str">
        <f>IF(AL57="","",VLOOKUP(AL57,'シフト記号表（勤務時間帯）'!$D$6:$X$47,21,FALSE))</f>
        <v/>
      </c>
      <c r="AM58" s="151" t="str">
        <f>IF(AM57="","",VLOOKUP(AM57,'シフト記号表（勤務時間帯）'!$D$6:$X$47,21,FALSE))</f>
        <v/>
      </c>
      <c r="AN58" s="151" t="str">
        <f>IF(AN57="","",VLOOKUP(AN57,'シフト記号表（勤務時間帯）'!$D$6:$X$47,21,FALSE))</f>
        <v/>
      </c>
      <c r="AO58" s="152" t="str">
        <f>IF(AO57="","",VLOOKUP(AO57,'シフト記号表（勤務時間帯）'!$D$6:$X$47,21,FALSE))</f>
        <v/>
      </c>
      <c r="AP58" s="150" t="str">
        <f>IF(AP57="","",VLOOKUP(AP57,'シフト記号表（勤務時間帯）'!$D$6:$X$47,21,FALSE))</f>
        <v/>
      </c>
      <c r="AQ58" s="151" t="str">
        <f>IF(AQ57="","",VLOOKUP(AQ57,'シフト記号表（勤務時間帯）'!$D$6:$X$47,21,FALSE))</f>
        <v/>
      </c>
      <c r="AR58" s="151" t="str">
        <f>IF(AR57="","",VLOOKUP(AR57,'シフト記号表（勤務時間帯）'!$D$6:$X$47,21,FALSE))</f>
        <v/>
      </c>
      <c r="AS58" s="151" t="str">
        <f>IF(AS57="","",VLOOKUP(AS57,'シフト記号表（勤務時間帯）'!$D$6:$X$47,21,FALSE))</f>
        <v/>
      </c>
      <c r="AT58" s="151" t="str">
        <f>IF(AT57="","",VLOOKUP(AT57,'シフト記号表（勤務時間帯）'!$D$6:$X$47,21,FALSE))</f>
        <v/>
      </c>
      <c r="AU58" s="151" t="str">
        <f>IF(AU57="","",VLOOKUP(AU57,'シフト記号表（勤務時間帯）'!$D$6:$X$47,21,FALSE))</f>
        <v/>
      </c>
      <c r="AV58" s="152" t="str">
        <f>IF(AV57="","",VLOOKUP(AV57,'シフト記号表（勤務時間帯）'!$D$6:$X$47,21,FALSE))</f>
        <v/>
      </c>
      <c r="AW58" s="150" t="str">
        <f>IF(AW57="","",VLOOKUP(AW57,'シフト記号表（勤務時間帯）'!$D$6:$X$47,21,FALSE))</f>
        <v/>
      </c>
      <c r="AX58" s="151" t="str">
        <f>IF(AX57="","",VLOOKUP(AX57,'シフト記号表（勤務時間帯）'!$D$6:$X$47,21,FALSE))</f>
        <v/>
      </c>
      <c r="AY58" s="151" t="str">
        <f>IF(AY57="","",VLOOKUP(AY57,'シフト記号表（勤務時間帯）'!$D$6:$X$47,21,FALSE))</f>
        <v/>
      </c>
      <c r="AZ58" s="1007">
        <f>IF($BC$3="４週",SUM(U58:AV58),IF($BC$3="暦月",SUM(U58:AY58),""))</f>
        <v>0</v>
      </c>
      <c r="BA58" s="1008"/>
      <c r="BB58" s="1009">
        <f>IF($BC$3="４週",AZ58/4,IF($BC$3="暦月",(AZ58/($BC$8/7)),""))</f>
        <v>0</v>
      </c>
      <c r="BC58" s="1008"/>
      <c r="BD58" s="1001"/>
      <c r="BE58" s="1002"/>
      <c r="BF58" s="1002"/>
      <c r="BG58" s="1002"/>
      <c r="BH58" s="1003"/>
    </row>
    <row r="59" spans="2:60" ht="20.25" customHeight="1" x14ac:dyDescent="0.15">
      <c r="B59" s="153"/>
      <c r="C59" s="959"/>
      <c r="D59" s="960"/>
      <c r="E59" s="961"/>
      <c r="F59" s="154"/>
      <c r="G59" s="155">
        <f>C57</f>
        <v>0</v>
      </c>
      <c r="H59" s="964"/>
      <c r="I59" s="971"/>
      <c r="J59" s="972"/>
      <c r="K59" s="972"/>
      <c r="L59" s="973"/>
      <c r="M59" s="980"/>
      <c r="N59" s="981"/>
      <c r="O59" s="982"/>
      <c r="P59" s="180" t="s">
        <v>183</v>
      </c>
      <c r="Q59" s="181"/>
      <c r="R59" s="181"/>
      <c r="S59" s="182"/>
      <c r="T59" s="183"/>
      <c r="U59" s="160" t="str">
        <f>IF(U57="","",VLOOKUP(U57,'シフト記号表（勤務時間帯）'!$D$6:$Z$47,23,FALSE))</f>
        <v/>
      </c>
      <c r="V59" s="161" t="str">
        <f>IF(V57="","",VLOOKUP(V57,'シフト記号表（勤務時間帯）'!$D$6:$Z$47,23,FALSE))</f>
        <v/>
      </c>
      <c r="W59" s="161" t="str">
        <f>IF(W57="","",VLOOKUP(W57,'シフト記号表（勤務時間帯）'!$D$6:$Z$47,23,FALSE))</f>
        <v/>
      </c>
      <c r="X59" s="161" t="str">
        <f>IF(X57="","",VLOOKUP(X57,'シフト記号表（勤務時間帯）'!$D$6:$Z$47,23,FALSE))</f>
        <v/>
      </c>
      <c r="Y59" s="161" t="str">
        <f>IF(Y57="","",VLOOKUP(Y57,'シフト記号表（勤務時間帯）'!$D$6:$Z$47,23,FALSE))</f>
        <v/>
      </c>
      <c r="Z59" s="161" t="str">
        <f>IF(Z57="","",VLOOKUP(Z57,'シフト記号表（勤務時間帯）'!$D$6:$Z$47,23,FALSE))</f>
        <v/>
      </c>
      <c r="AA59" s="162" t="str">
        <f>IF(AA57="","",VLOOKUP(AA57,'シフト記号表（勤務時間帯）'!$D$6:$Z$47,23,FALSE))</f>
        <v/>
      </c>
      <c r="AB59" s="160" t="str">
        <f>IF(AB57="","",VLOOKUP(AB57,'シフト記号表（勤務時間帯）'!$D$6:$Z$47,23,FALSE))</f>
        <v/>
      </c>
      <c r="AC59" s="161" t="str">
        <f>IF(AC57="","",VLOOKUP(AC57,'シフト記号表（勤務時間帯）'!$D$6:$Z$47,23,FALSE))</f>
        <v/>
      </c>
      <c r="AD59" s="161" t="str">
        <f>IF(AD57="","",VLOOKUP(AD57,'シフト記号表（勤務時間帯）'!$D$6:$Z$47,23,FALSE))</f>
        <v/>
      </c>
      <c r="AE59" s="161" t="str">
        <f>IF(AE57="","",VLOOKUP(AE57,'シフト記号表（勤務時間帯）'!$D$6:$Z$47,23,FALSE))</f>
        <v/>
      </c>
      <c r="AF59" s="161" t="str">
        <f>IF(AF57="","",VLOOKUP(AF57,'シフト記号表（勤務時間帯）'!$D$6:$Z$47,23,FALSE))</f>
        <v/>
      </c>
      <c r="AG59" s="161" t="str">
        <f>IF(AG57="","",VLOOKUP(AG57,'シフト記号表（勤務時間帯）'!$D$6:$Z$47,23,FALSE))</f>
        <v/>
      </c>
      <c r="AH59" s="162" t="str">
        <f>IF(AH57="","",VLOOKUP(AH57,'シフト記号表（勤務時間帯）'!$D$6:$Z$47,23,FALSE))</f>
        <v/>
      </c>
      <c r="AI59" s="160" t="str">
        <f>IF(AI57="","",VLOOKUP(AI57,'シフト記号表（勤務時間帯）'!$D$6:$Z$47,23,FALSE))</f>
        <v/>
      </c>
      <c r="AJ59" s="161" t="str">
        <f>IF(AJ57="","",VLOOKUP(AJ57,'シフト記号表（勤務時間帯）'!$D$6:$Z$47,23,FALSE))</f>
        <v/>
      </c>
      <c r="AK59" s="161" t="str">
        <f>IF(AK57="","",VLOOKUP(AK57,'シフト記号表（勤務時間帯）'!$D$6:$Z$47,23,FALSE))</f>
        <v/>
      </c>
      <c r="AL59" s="161" t="str">
        <f>IF(AL57="","",VLOOKUP(AL57,'シフト記号表（勤務時間帯）'!$D$6:$Z$47,23,FALSE))</f>
        <v/>
      </c>
      <c r="AM59" s="161" t="str">
        <f>IF(AM57="","",VLOOKUP(AM57,'シフト記号表（勤務時間帯）'!$D$6:$Z$47,23,FALSE))</f>
        <v/>
      </c>
      <c r="AN59" s="161" t="str">
        <f>IF(AN57="","",VLOOKUP(AN57,'シフト記号表（勤務時間帯）'!$D$6:$Z$47,23,FALSE))</f>
        <v/>
      </c>
      <c r="AO59" s="162" t="str">
        <f>IF(AO57="","",VLOOKUP(AO57,'シフト記号表（勤務時間帯）'!$D$6:$Z$47,23,FALSE))</f>
        <v/>
      </c>
      <c r="AP59" s="160" t="str">
        <f>IF(AP57="","",VLOOKUP(AP57,'シフト記号表（勤務時間帯）'!$D$6:$Z$47,23,FALSE))</f>
        <v/>
      </c>
      <c r="AQ59" s="161" t="str">
        <f>IF(AQ57="","",VLOOKUP(AQ57,'シフト記号表（勤務時間帯）'!$D$6:$Z$47,23,FALSE))</f>
        <v/>
      </c>
      <c r="AR59" s="161" t="str">
        <f>IF(AR57="","",VLOOKUP(AR57,'シフト記号表（勤務時間帯）'!$D$6:$Z$47,23,FALSE))</f>
        <v/>
      </c>
      <c r="AS59" s="161" t="str">
        <f>IF(AS57="","",VLOOKUP(AS57,'シフト記号表（勤務時間帯）'!$D$6:$Z$47,23,FALSE))</f>
        <v/>
      </c>
      <c r="AT59" s="161" t="str">
        <f>IF(AT57="","",VLOOKUP(AT57,'シフト記号表（勤務時間帯）'!$D$6:$Z$47,23,FALSE))</f>
        <v/>
      </c>
      <c r="AU59" s="161" t="str">
        <f>IF(AU57="","",VLOOKUP(AU57,'シフト記号表（勤務時間帯）'!$D$6:$Z$47,23,FALSE))</f>
        <v/>
      </c>
      <c r="AV59" s="162" t="str">
        <f>IF(AV57="","",VLOOKUP(AV57,'シフト記号表（勤務時間帯）'!$D$6:$Z$47,23,FALSE))</f>
        <v/>
      </c>
      <c r="AW59" s="160" t="str">
        <f>IF(AW57="","",VLOOKUP(AW57,'シフト記号表（勤務時間帯）'!$D$6:$Z$47,23,FALSE))</f>
        <v/>
      </c>
      <c r="AX59" s="161" t="str">
        <f>IF(AX57="","",VLOOKUP(AX57,'シフト記号表（勤務時間帯）'!$D$6:$Z$47,23,FALSE))</f>
        <v/>
      </c>
      <c r="AY59" s="161" t="str">
        <f>IF(AY57="","",VLOOKUP(AY57,'シフト記号表（勤務時間帯）'!$D$6:$Z$47,23,FALSE))</f>
        <v/>
      </c>
      <c r="AZ59" s="1010">
        <f>IF($BC$3="４週",SUM(U59:AV59),IF($BC$3="暦月",SUM(U59:AY59),""))</f>
        <v>0</v>
      </c>
      <c r="BA59" s="1011"/>
      <c r="BB59" s="1012">
        <f>IF($BC$3="４週",AZ59/4,IF($BC$3="暦月",(AZ59/($BC$8/7)),""))</f>
        <v>0</v>
      </c>
      <c r="BC59" s="1011"/>
      <c r="BD59" s="1004"/>
      <c r="BE59" s="1005"/>
      <c r="BF59" s="1005"/>
      <c r="BG59" s="1005"/>
      <c r="BH59" s="1006"/>
    </row>
    <row r="60" spans="2:60" ht="20.25" customHeight="1" x14ac:dyDescent="0.15">
      <c r="B60" s="163"/>
      <c r="C60" s="953"/>
      <c r="D60" s="954"/>
      <c r="E60" s="955"/>
      <c r="F60" s="144"/>
      <c r="G60" s="145"/>
      <c r="H60" s="1017"/>
      <c r="I60" s="965"/>
      <c r="J60" s="966"/>
      <c r="K60" s="966"/>
      <c r="L60" s="967"/>
      <c r="M60" s="974"/>
      <c r="N60" s="975"/>
      <c r="O60" s="976"/>
      <c r="P60" s="166" t="s">
        <v>179</v>
      </c>
      <c r="Q60" s="173"/>
      <c r="R60" s="173"/>
      <c r="S60" s="174"/>
      <c r="T60" s="179"/>
      <c r="U60" s="170"/>
      <c r="V60" s="171"/>
      <c r="W60" s="171"/>
      <c r="X60" s="171"/>
      <c r="Y60" s="171"/>
      <c r="Z60" s="171"/>
      <c r="AA60" s="172"/>
      <c r="AB60" s="170"/>
      <c r="AC60" s="171"/>
      <c r="AD60" s="171"/>
      <c r="AE60" s="171"/>
      <c r="AF60" s="171"/>
      <c r="AG60" s="171"/>
      <c r="AH60" s="172"/>
      <c r="AI60" s="170"/>
      <c r="AJ60" s="171"/>
      <c r="AK60" s="171"/>
      <c r="AL60" s="171"/>
      <c r="AM60" s="171"/>
      <c r="AN60" s="171"/>
      <c r="AO60" s="172"/>
      <c r="AP60" s="170"/>
      <c r="AQ60" s="171"/>
      <c r="AR60" s="171"/>
      <c r="AS60" s="171"/>
      <c r="AT60" s="171"/>
      <c r="AU60" s="171"/>
      <c r="AV60" s="172"/>
      <c r="AW60" s="170"/>
      <c r="AX60" s="171"/>
      <c r="AY60" s="171"/>
      <c r="AZ60" s="983"/>
      <c r="BA60" s="984"/>
      <c r="BB60" s="997"/>
      <c r="BC60" s="984"/>
      <c r="BD60" s="998"/>
      <c r="BE60" s="999"/>
      <c r="BF60" s="999"/>
      <c r="BG60" s="999"/>
      <c r="BH60" s="1000"/>
    </row>
    <row r="61" spans="2:60" ht="20.25" customHeight="1" x14ac:dyDescent="0.15">
      <c r="B61" s="143">
        <f>B58+1</f>
        <v>14</v>
      </c>
      <c r="C61" s="956"/>
      <c r="D61" s="957"/>
      <c r="E61" s="958"/>
      <c r="F61" s="144">
        <f>C60</f>
        <v>0</v>
      </c>
      <c r="G61" s="145"/>
      <c r="H61" s="963"/>
      <c r="I61" s="968"/>
      <c r="J61" s="969"/>
      <c r="K61" s="969"/>
      <c r="L61" s="970"/>
      <c r="M61" s="977"/>
      <c r="N61" s="978"/>
      <c r="O61" s="979"/>
      <c r="P61" s="146" t="s">
        <v>182</v>
      </c>
      <c r="Q61" s="147"/>
      <c r="R61" s="147"/>
      <c r="S61" s="148"/>
      <c r="T61" s="149"/>
      <c r="U61" s="150" t="str">
        <f>IF(U60="","",VLOOKUP(U60,'シフト記号表（勤務時間帯）'!$D$6:$X$47,21,FALSE))</f>
        <v/>
      </c>
      <c r="V61" s="151" t="str">
        <f>IF(V60="","",VLOOKUP(V60,'シフト記号表（勤務時間帯）'!$D$6:$X$47,21,FALSE))</f>
        <v/>
      </c>
      <c r="W61" s="151" t="str">
        <f>IF(W60="","",VLOOKUP(W60,'シフト記号表（勤務時間帯）'!$D$6:$X$47,21,FALSE))</f>
        <v/>
      </c>
      <c r="X61" s="151" t="str">
        <f>IF(X60="","",VLOOKUP(X60,'シフト記号表（勤務時間帯）'!$D$6:$X$47,21,FALSE))</f>
        <v/>
      </c>
      <c r="Y61" s="151" t="str">
        <f>IF(Y60="","",VLOOKUP(Y60,'シフト記号表（勤務時間帯）'!$D$6:$X$47,21,FALSE))</f>
        <v/>
      </c>
      <c r="Z61" s="151" t="str">
        <f>IF(Z60="","",VLOOKUP(Z60,'シフト記号表（勤務時間帯）'!$D$6:$X$47,21,FALSE))</f>
        <v/>
      </c>
      <c r="AA61" s="152" t="str">
        <f>IF(AA60="","",VLOOKUP(AA60,'シフト記号表（勤務時間帯）'!$D$6:$X$47,21,FALSE))</f>
        <v/>
      </c>
      <c r="AB61" s="150" t="str">
        <f>IF(AB60="","",VLOOKUP(AB60,'シフト記号表（勤務時間帯）'!$D$6:$X$47,21,FALSE))</f>
        <v/>
      </c>
      <c r="AC61" s="151" t="str">
        <f>IF(AC60="","",VLOOKUP(AC60,'シフト記号表（勤務時間帯）'!$D$6:$X$47,21,FALSE))</f>
        <v/>
      </c>
      <c r="AD61" s="151" t="str">
        <f>IF(AD60="","",VLOOKUP(AD60,'シフト記号表（勤務時間帯）'!$D$6:$X$47,21,FALSE))</f>
        <v/>
      </c>
      <c r="AE61" s="151" t="str">
        <f>IF(AE60="","",VLOOKUP(AE60,'シフト記号表（勤務時間帯）'!$D$6:$X$47,21,FALSE))</f>
        <v/>
      </c>
      <c r="AF61" s="151" t="str">
        <f>IF(AF60="","",VLOOKUP(AF60,'シフト記号表（勤務時間帯）'!$D$6:$X$47,21,FALSE))</f>
        <v/>
      </c>
      <c r="AG61" s="151" t="str">
        <f>IF(AG60="","",VLOOKUP(AG60,'シフト記号表（勤務時間帯）'!$D$6:$X$47,21,FALSE))</f>
        <v/>
      </c>
      <c r="AH61" s="152" t="str">
        <f>IF(AH60="","",VLOOKUP(AH60,'シフト記号表（勤務時間帯）'!$D$6:$X$47,21,FALSE))</f>
        <v/>
      </c>
      <c r="AI61" s="150" t="str">
        <f>IF(AI60="","",VLOOKUP(AI60,'シフト記号表（勤務時間帯）'!$D$6:$X$47,21,FALSE))</f>
        <v/>
      </c>
      <c r="AJ61" s="151" t="str">
        <f>IF(AJ60="","",VLOOKUP(AJ60,'シフト記号表（勤務時間帯）'!$D$6:$X$47,21,FALSE))</f>
        <v/>
      </c>
      <c r="AK61" s="151" t="str">
        <f>IF(AK60="","",VLOOKUP(AK60,'シフト記号表（勤務時間帯）'!$D$6:$X$47,21,FALSE))</f>
        <v/>
      </c>
      <c r="AL61" s="151" t="str">
        <f>IF(AL60="","",VLOOKUP(AL60,'シフト記号表（勤務時間帯）'!$D$6:$X$47,21,FALSE))</f>
        <v/>
      </c>
      <c r="AM61" s="151" t="str">
        <f>IF(AM60="","",VLOOKUP(AM60,'シフト記号表（勤務時間帯）'!$D$6:$X$47,21,FALSE))</f>
        <v/>
      </c>
      <c r="AN61" s="151" t="str">
        <f>IF(AN60="","",VLOOKUP(AN60,'シフト記号表（勤務時間帯）'!$D$6:$X$47,21,FALSE))</f>
        <v/>
      </c>
      <c r="AO61" s="152" t="str">
        <f>IF(AO60="","",VLOOKUP(AO60,'シフト記号表（勤務時間帯）'!$D$6:$X$47,21,FALSE))</f>
        <v/>
      </c>
      <c r="AP61" s="150" t="str">
        <f>IF(AP60="","",VLOOKUP(AP60,'シフト記号表（勤務時間帯）'!$D$6:$X$47,21,FALSE))</f>
        <v/>
      </c>
      <c r="AQ61" s="151" t="str">
        <f>IF(AQ60="","",VLOOKUP(AQ60,'シフト記号表（勤務時間帯）'!$D$6:$X$47,21,FALSE))</f>
        <v/>
      </c>
      <c r="AR61" s="151" t="str">
        <f>IF(AR60="","",VLOOKUP(AR60,'シフト記号表（勤務時間帯）'!$D$6:$X$47,21,FALSE))</f>
        <v/>
      </c>
      <c r="AS61" s="151" t="str">
        <f>IF(AS60="","",VLOOKUP(AS60,'シフト記号表（勤務時間帯）'!$D$6:$X$47,21,FALSE))</f>
        <v/>
      </c>
      <c r="AT61" s="151" t="str">
        <f>IF(AT60="","",VLOOKUP(AT60,'シフト記号表（勤務時間帯）'!$D$6:$X$47,21,FALSE))</f>
        <v/>
      </c>
      <c r="AU61" s="151" t="str">
        <f>IF(AU60="","",VLOOKUP(AU60,'シフト記号表（勤務時間帯）'!$D$6:$X$47,21,FALSE))</f>
        <v/>
      </c>
      <c r="AV61" s="152" t="str">
        <f>IF(AV60="","",VLOOKUP(AV60,'シフト記号表（勤務時間帯）'!$D$6:$X$47,21,FALSE))</f>
        <v/>
      </c>
      <c r="AW61" s="150" t="str">
        <f>IF(AW60="","",VLOOKUP(AW60,'シフト記号表（勤務時間帯）'!$D$6:$X$47,21,FALSE))</f>
        <v/>
      </c>
      <c r="AX61" s="151" t="str">
        <f>IF(AX60="","",VLOOKUP(AX60,'シフト記号表（勤務時間帯）'!$D$6:$X$47,21,FALSE))</f>
        <v/>
      </c>
      <c r="AY61" s="151" t="str">
        <f>IF(AY60="","",VLOOKUP(AY60,'シフト記号表（勤務時間帯）'!$D$6:$X$47,21,FALSE))</f>
        <v/>
      </c>
      <c r="AZ61" s="1007">
        <f>IF($BC$3="４週",SUM(U61:AV61),IF($BC$3="暦月",SUM(U61:AY61),""))</f>
        <v>0</v>
      </c>
      <c r="BA61" s="1008"/>
      <c r="BB61" s="1009">
        <f>IF($BC$3="４週",AZ61/4,IF($BC$3="暦月",(AZ61/($BC$8/7)),""))</f>
        <v>0</v>
      </c>
      <c r="BC61" s="1008"/>
      <c r="BD61" s="1001"/>
      <c r="BE61" s="1002"/>
      <c r="BF61" s="1002"/>
      <c r="BG61" s="1002"/>
      <c r="BH61" s="1003"/>
    </row>
    <row r="62" spans="2:60" ht="20.25" customHeight="1" x14ac:dyDescent="0.15">
      <c r="B62" s="153"/>
      <c r="C62" s="959"/>
      <c r="D62" s="960"/>
      <c r="E62" s="961"/>
      <c r="F62" s="154"/>
      <c r="G62" s="155">
        <f>C60</f>
        <v>0</v>
      </c>
      <c r="H62" s="964"/>
      <c r="I62" s="971"/>
      <c r="J62" s="972"/>
      <c r="K62" s="972"/>
      <c r="L62" s="973"/>
      <c r="M62" s="980"/>
      <c r="N62" s="981"/>
      <c r="O62" s="982"/>
      <c r="P62" s="180" t="s">
        <v>183</v>
      </c>
      <c r="Q62" s="181"/>
      <c r="R62" s="181"/>
      <c r="S62" s="182"/>
      <c r="T62" s="183"/>
      <c r="U62" s="160" t="str">
        <f>IF(U60="","",VLOOKUP(U60,'シフト記号表（勤務時間帯）'!$D$6:$Z$47,23,FALSE))</f>
        <v/>
      </c>
      <c r="V62" s="161" t="str">
        <f>IF(V60="","",VLOOKUP(V60,'シフト記号表（勤務時間帯）'!$D$6:$Z$47,23,FALSE))</f>
        <v/>
      </c>
      <c r="W62" s="161" t="str">
        <f>IF(W60="","",VLOOKUP(W60,'シフト記号表（勤務時間帯）'!$D$6:$Z$47,23,FALSE))</f>
        <v/>
      </c>
      <c r="X62" s="161" t="str">
        <f>IF(X60="","",VLOOKUP(X60,'シフト記号表（勤務時間帯）'!$D$6:$Z$47,23,FALSE))</f>
        <v/>
      </c>
      <c r="Y62" s="161" t="str">
        <f>IF(Y60="","",VLOOKUP(Y60,'シフト記号表（勤務時間帯）'!$D$6:$Z$47,23,FALSE))</f>
        <v/>
      </c>
      <c r="Z62" s="161" t="str">
        <f>IF(Z60="","",VLOOKUP(Z60,'シフト記号表（勤務時間帯）'!$D$6:$Z$47,23,FALSE))</f>
        <v/>
      </c>
      <c r="AA62" s="162" t="str">
        <f>IF(AA60="","",VLOOKUP(AA60,'シフト記号表（勤務時間帯）'!$D$6:$Z$47,23,FALSE))</f>
        <v/>
      </c>
      <c r="AB62" s="160" t="str">
        <f>IF(AB60="","",VLOOKUP(AB60,'シフト記号表（勤務時間帯）'!$D$6:$Z$47,23,FALSE))</f>
        <v/>
      </c>
      <c r="AC62" s="161" t="str">
        <f>IF(AC60="","",VLOOKUP(AC60,'シフト記号表（勤務時間帯）'!$D$6:$Z$47,23,FALSE))</f>
        <v/>
      </c>
      <c r="AD62" s="161" t="str">
        <f>IF(AD60="","",VLOOKUP(AD60,'シフト記号表（勤務時間帯）'!$D$6:$Z$47,23,FALSE))</f>
        <v/>
      </c>
      <c r="AE62" s="161" t="str">
        <f>IF(AE60="","",VLOOKUP(AE60,'シフト記号表（勤務時間帯）'!$D$6:$Z$47,23,FALSE))</f>
        <v/>
      </c>
      <c r="AF62" s="161" t="str">
        <f>IF(AF60="","",VLOOKUP(AF60,'シフト記号表（勤務時間帯）'!$D$6:$Z$47,23,FALSE))</f>
        <v/>
      </c>
      <c r="AG62" s="161" t="str">
        <f>IF(AG60="","",VLOOKUP(AG60,'シフト記号表（勤務時間帯）'!$D$6:$Z$47,23,FALSE))</f>
        <v/>
      </c>
      <c r="AH62" s="162" t="str">
        <f>IF(AH60="","",VLOOKUP(AH60,'シフト記号表（勤務時間帯）'!$D$6:$Z$47,23,FALSE))</f>
        <v/>
      </c>
      <c r="AI62" s="160" t="str">
        <f>IF(AI60="","",VLOOKUP(AI60,'シフト記号表（勤務時間帯）'!$D$6:$Z$47,23,FALSE))</f>
        <v/>
      </c>
      <c r="AJ62" s="161" t="str">
        <f>IF(AJ60="","",VLOOKUP(AJ60,'シフト記号表（勤務時間帯）'!$D$6:$Z$47,23,FALSE))</f>
        <v/>
      </c>
      <c r="AK62" s="161" t="str">
        <f>IF(AK60="","",VLOOKUP(AK60,'シフト記号表（勤務時間帯）'!$D$6:$Z$47,23,FALSE))</f>
        <v/>
      </c>
      <c r="AL62" s="161" t="str">
        <f>IF(AL60="","",VLOOKUP(AL60,'シフト記号表（勤務時間帯）'!$D$6:$Z$47,23,FALSE))</f>
        <v/>
      </c>
      <c r="AM62" s="161" t="str">
        <f>IF(AM60="","",VLOOKUP(AM60,'シフト記号表（勤務時間帯）'!$D$6:$Z$47,23,FALSE))</f>
        <v/>
      </c>
      <c r="AN62" s="161" t="str">
        <f>IF(AN60="","",VLOOKUP(AN60,'シフト記号表（勤務時間帯）'!$D$6:$Z$47,23,FALSE))</f>
        <v/>
      </c>
      <c r="AO62" s="162" t="str">
        <f>IF(AO60="","",VLOOKUP(AO60,'シフト記号表（勤務時間帯）'!$D$6:$Z$47,23,FALSE))</f>
        <v/>
      </c>
      <c r="AP62" s="160" t="str">
        <f>IF(AP60="","",VLOOKUP(AP60,'シフト記号表（勤務時間帯）'!$D$6:$Z$47,23,FALSE))</f>
        <v/>
      </c>
      <c r="AQ62" s="161" t="str">
        <f>IF(AQ60="","",VLOOKUP(AQ60,'シフト記号表（勤務時間帯）'!$D$6:$Z$47,23,FALSE))</f>
        <v/>
      </c>
      <c r="AR62" s="161" t="str">
        <f>IF(AR60="","",VLOOKUP(AR60,'シフト記号表（勤務時間帯）'!$D$6:$Z$47,23,FALSE))</f>
        <v/>
      </c>
      <c r="AS62" s="161" t="str">
        <f>IF(AS60="","",VLOOKUP(AS60,'シフト記号表（勤務時間帯）'!$D$6:$Z$47,23,FALSE))</f>
        <v/>
      </c>
      <c r="AT62" s="161" t="str">
        <f>IF(AT60="","",VLOOKUP(AT60,'シフト記号表（勤務時間帯）'!$D$6:$Z$47,23,FALSE))</f>
        <v/>
      </c>
      <c r="AU62" s="161" t="str">
        <f>IF(AU60="","",VLOOKUP(AU60,'シフト記号表（勤務時間帯）'!$D$6:$Z$47,23,FALSE))</f>
        <v/>
      </c>
      <c r="AV62" s="162" t="str">
        <f>IF(AV60="","",VLOOKUP(AV60,'シフト記号表（勤務時間帯）'!$D$6:$Z$47,23,FALSE))</f>
        <v/>
      </c>
      <c r="AW62" s="160" t="str">
        <f>IF(AW60="","",VLOOKUP(AW60,'シフト記号表（勤務時間帯）'!$D$6:$Z$47,23,FALSE))</f>
        <v/>
      </c>
      <c r="AX62" s="161" t="str">
        <f>IF(AX60="","",VLOOKUP(AX60,'シフト記号表（勤務時間帯）'!$D$6:$Z$47,23,FALSE))</f>
        <v/>
      </c>
      <c r="AY62" s="161" t="str">
        <f>IF(AY60="","",VLOOKUP(AY60,'シフト記号表（勤務時間帯）'!$D$6:$Z$47,23,FALSE))</f>
        <v/>
      </c>
      <c r="AZ62" s="1010">
        <f>IF($BC$3="４週",SUM(U62:AV62),IF($BC$3="暦月",SUM(U62:AY62),""))</f>
        <v>0</v>
      </c>
      <c r="BA62" s="1011"/>
      <c r="BB62" s="1012">
        <f>IF($BC$3="４週",AZ62/4,IF($BC$3="暦月",(AZ62/($BC$8/7)),""))</f>
        <v>0</v>
      </c>
      <c r="BC62" s="1011"/>
      <c r="BD62" s="1004"/>
      <c r="BE62" s="1005"/>
      <c r="BF62" s="1005"/>
      <c r="BG62" s="1005"/>
      <c r="BH62" s="1006"/>
    </row>
    <row r="63" spans="2:60" ht="20.25" customHeight="1" x14ac:dyDescent="0.15">
      <c r="B63" s="163"/>
      <c r="C63" s="953"/>
      <c r="D63" s="954"/>
      <c r="E63" s="955"/>
      <c r="F63" s="144"/>
      <c r="G63" s="145"/>
      <c r="H63" s="1017"/>
      <c r="I63" s="965"/>
      <c r="J63" s="966"/>
      <c r="K63" s="966"/>
      <c r="L63" s="967"/>
      <c r="M63" s="974"/>
      <c r="N63" s="975"/>
      <c r="O63" s="976"/>
      <c r="P63" s="166" t="s">
        <v>179</v>
      </c>
      <c r="Q63" s="173"/>
      <c r="R63" s="173"/>
      <c r="S63" s="174"/>
      <c r="T63" s="179"/>
      <c r="U63" s="170"/>
      <c r="V63" s="171"/>
      <c r="W63" s="171"/>
      <c r="X63" s="171"/>
      <c r="Y63" s="171"/>
      <c r="Z63" s="171"/>
      <c r="AA63" s="172"/>
      <c r="AB63" s="170"/>
      <c r="AC63" s="171"/>
      <c r="AD63" s="171"/>
      <c r="AE63" s="171"/>
      <c r="AF63" s="171"/>
      <c r="AG63" s="171"/>
      <c r="AH63" s="172"/>
      <c r="AI63" s="170"/>
      <c r="AJ63" s="171"/>
      <c r="AK63" s="171"/>
      <c r="AL63" s="171"/>
      <c r="AM63" s="171"/>
      <c r="AN63" s="171"/>
      <c r="AO63" s="172"/>
      <c r="AP63" s="170"/>
      <c r="AQ63" s="171"/>
      <c r="AR63" s="171"/>
      <c r="AS63" s="171"/>
      <c r="AT63" s="171"/>
      <c r="AU63" s="171"/>
      <c r="AV63" s="172"/>
      <c r="AW63" s="170"/>
      <c r="AX63" s="171"/>
      <c r="AY63" s="171"/>
      <c r="AZ63" s="983"/>
      <c r="BA63" s="984"/>
      <c r="BB63" s="997"/>
      <c r="BC63" s="984"/>
      <c r="BD63" s="998"/>
      <c r="BE63" s="999"/>
      <c r="BF63" s="999"/>
      <c r="BG63" s="999"/>
      <c r="BH63" s="1000"/>
    </row>
    <row r="64" spans="2:60" ht="20.25" customHeight="1" x14ac:dyDescent="0.15">
      <c r="B64" s="143">
        <f>B61+1</f>
        <v>15</v>
      </c>
      <c r="C64" s="956"/>
      <c r="D64" s="957"/>
      <c r="E64" s="958"/>
      <c r="F64" s="144">
        <f>C63</f>
        <v>0</v>
      </c>
      <c r="G64" s="145"/>
      <c r="H64" s="963"/>
      <c r="I64" s="968"/>
      <c r="J64" s="969"/>
      <c r="K64" s="969"/>
      <c r="L64" s="970"/>
      <c r="M64" s="977"/>
      <c r="N64" s="978"/>
      <c r="O64" s="979"/>
      <c r="P64" s="146" t="s">
        <v>182</v>
      </c>
      <c r="Q64" s="147"/>
      <c r="R64" s="147"/>
      <c r="S64" s="148"/>
      <c r="T64" s="149"/>
      <c r="U64" s="150" t="str">
        <f>IF(U63="","",VLOOKUP(U63,'シフト記号表（勤務時間帯）'!$D$6:$X$47,21,FALSE))</f>
        <v/>
      </c>
      <c r="V64" s="151" t="str">
        <f>IF(V63="","",VLOOKUP(V63,'シフト記号表（勤務時間帯）'!$D$6:$X$47,21,FALSE))</f>
        <v/>
      </c>
      <c r="W64" s="151" t="str">
        <f>IF(W63="","",VLOOKUP(W63,'シフト記号表（勤務時間帯）'!$D$6:$X$47,21,FALSE))</f>
        <v/>
      </c>
      <c r="X64" s="151" t="str">
        <f>IF(X63="","",VLOOKUP(X63,'シフト記号表（勤務時間帯）'!$D$6:$X$47,21,FALSE))</f>
        <v/>
      </c>
      <c r="Y64" s="151" t="str">
        <f>IF(Y63="","",VLOOKUP(Y63,'シフト記号表（勤務時間帯）'!$D$6:$X$47,21,FALSE))</f>
        <v/>
      </c>
      <c r="Z64" s="151" t="str">
        <f>IF(Z63="","",VLOOKUP(Z63,'シフト記号表（勤務時間帯）'!$D$6:$X$47,21,FALSE))</f>
        <v/>
      </c>
      <c r="AA64" s="152" t="str">
        <f>IF(AA63="","",VLOOKUP(AA63,'シフト記号表（勤務時間帯）'!$D$6:$X$47,21,FALSE))</f>
        <v/>
      </c>
      <c r="AB64" s="150" t="str">
        <f>IF(AB63="","",VLOOKUP(AB63,'シフト記号表（勤務時間帯）'!$D$6:$X$47,21,FALSE))</f>
        <v/>
      </c>
      <c r="AC64" s="151" t="str">
        <f>IF(AC63="","",VLOOKUP(AC63,'シフト記号表（勤務時間帯）'!$D$6:$X$47,21,FALSE))</f>
        <v/>
      </c>
      <c r="AD64" s="151" t="str">
        <f>IF(AD63="","",VLOOKUP(AD63,'シフト記号表（勤務時間帯）'!$D$6:$X$47,21,FALSE))</f>
        <v/>
      </c>
      <c r="AE64" s="151" t="str">
        <f>IF(AE63="","",VLOOKUP(AE63,'シフト記号表（勤務時間帯）'!$D$6:$X$47,21,FALSE))</f>
        <v/>
      </c>
      <c r="AF64" s="151" t="str">
        <f>IF(AF63="","",VLOOKUP(AF63,'シフト記号表（勤務時間帯）'!$D$6:$X$47,21,FALSE))</f>
        <v/>
      </c>
      <c r="AG64" s="151" t="str">
        <f>IF(AG63="","",VLOOKUP(AG63,'シフト記号表（勤務時間帯）'!$D$6:$X$47,21,FALSE))</f>
        <v/>
      </c>
      <c r="AH64" s="152" t="str">
        <f>IF(AH63="","",VLOOKUP(AH63,'シフト記号表（勤務時間帯）'!$D$6:$X$47,21,FALSE))</f>
        <v/>
      </c>
      <c r="AI64" s="150" t="str">
        <f>IF(AI63="","",VLOOKUP(AI63,'シフト記号表（勤務時間帯）'!$D$6:$X$47,21,FALSE))</f>
        <v/>
      </c>
      <c r="AJ64" s="151" t="str">
        <f>IF(AJ63="","",VLOOKUP(AJ63,'シフト記号表（勤務時間帯）'!$D$6:$X$47,21,FALSE))</f>
        <v/>
      </c>
      <c r="AK64" s="151" t="str">
        <f>IF(AK63="","",VLOOKUP(AK63,'シフト記号表（勤務時間帯）'!$D$6:$X$47,21,FALSE))</f>
        <v/>
      </c>
      <c r="AL64" s="151" t="str">
        <f>IF(AL63="","",VLOOKUP(AL63,'シフト記号表（勤務時間帯）'!$D$6:$X$47,21,FALSE))</f>
        <v/>
      </c>
      <c r="AM64" s="151" t="str">
        <f>IF(AM63="","",VLOOKUP(AM63,'シフト記号表（勤務時間帯）'!$D$6:$X$47,21,FALSE))</f>
        <v/>
      </c>
      <c r="AN64" s="151" t="str">
        <f>IF(AN63="","",VLOOKUP(AN63,'シフト記号表（勤務時間帯）'!$D$6:$X$47,21,FALSE))</f>
        <v/>
      </c>
      <c r="AO64" s="152" t="str">
        <f>IF(AO63="","",VLOOKUP(AO63,'シフト記号表（勤務時間帯）'!$D$6:$X$47,21,FALSE))</f>
        <v/>
      </c>
      <c r="AP64" s="150" t="str">
        <f>IF(AP63="","",VLOOKUP(AP63,'シフト記号表（勤務時間帯）'!$D$6:$X$47,21,FALSE))</f>
        <v/>
      </c>
      <c r="AQ64" s="151" t="str">
        <f>IF(AQ63="","",VLOOKUP(AQ63,'シフト記号表（勤務時間帯）'!$D$6:$X$47,21,FALSE))</f>
        <v/>
      </c>
      <c r="AR64" s="151" t="str">
        <f>IF(AR63="","",VLOOKUP(AR63,'シフト記号表（勤務時間帯）'!$D$6:$X$47,21,FALSE))</f>
        <v/>
      </c>
      <c r="AS64" s="151" t="str">
        <f>IF(AS63="","",VLOOKUP(AS63,'シフト記号表（勤務時間帯）'!$D$6:$X$47,21,FALSE))</f>
        <v/>
      </c>
      <c r="AT64" s="151" t="str">
        <f>IF(AT63="","",VLOOKUP(AT63,'シフト記号表（勤務時間帯）'!$D$6:$X$47,21,FALSE))</f>
        <v/>
      </c>
      <c r="AU64" s="151" t="str">
        <f>IF(AU63="","",VLOOKUP(AU63,'シフト記号表（勤務時間帯）'!$D$6:$X$47,21,FALSE))</f>
        <v/>
      </c>
      <c r="AV64" s="152" t="str">
        <f>IF(AV63="","",VLOOKUP(AV63,'シフト記号表（勤務時間帯）'!$D$6:$X$47,21,FALSE))</f>
        <v/>
      </c>
      <c r="AW64" s="150" t="str">
        <f>IF(AW63="","",VLOOKUP(AW63,'シフト記号表（勤務時間帯）'!$D$6:$X$47,21,FALSE))</f>
        <v/>
      </c>
      <c r="AX64" s="151" t="str">
        <f>IF(AX63="","",VLOOKUP(AX63,'シフト記号表（勤務時間帯）'!$D$6:$X$47,21,FALSE))</f>
        <v/>
      </c>
      <c r="AY64" s="151" t="str">
        <f>IF(AY63="","",VLOOKUP(AY63,'シフト記号表（勤務時間帯）'!$D$6:$X$47,21,FALSE))</f>
        <v/>
      </c>
      <c r="AZ64" s="1007">
        <f>IF($BC$3="４週",SUM(U64:AV64),IF($BC$3="暦月",SUM(U64:AY64),""))</f>
        <v>0</v>
      </c>
      <c r="BA64" s="1008"/>
      <c r="BB64" s="1009">
        <f>IF($BC$3="４週",AZ64/4,IF($BC$3="暦月",(AZ64/($BC$8/7)),""))</f>
        <v>0</v>
      </c>
      <c r="BC64" s="1008"/>
      <c r="BD64" s="1001"/>
      <c r="BE64" s="1002"/>
      <c r="BF64" s="1002"/>
      <c r="BG64" s="1002"/>
      <c r="BH64" s="1003"/>
    </row>
    <row r="65" spans="2:60" ht="20.25" customHeight="1" x14ac:dyDescent="0.15">
      <c r="B65" s="153"/>
      <c r="C65" s="959"/>
      <c r="D65" s="960"/>
      <c r="E65" s="961"/>
      <c r="F65" s="154"/>
      <c r="G65" s="155">
        <f>C63</f>
        <v>0</v>
      </c>
      <c r="H65" s="964"/>
      <c r="I65" s="971"/>
      <c r="J65" s="972"/>
      <c r="K65" s="972"/>
      <c r="L65" s="973"/>
      <c r="M65" s="980"/>
      <c r="N65" s="981"/>
      <c r="O65" s="982"/>
      <c r="P65" s="180" t="s">
        <v>183</v>
      </c>
      <c r="Q65" s="181"/>
      <c r="R65" s="181"/>
      <c r="S65" s="182"/>
      <c r="T65" s="183"/>
      <c r="U65" s="160" t="str">
        <f>IF(U63="","",VLOOKUP(U63,'シフト記号表（勤務時間帯）'!$D$6:$Z$47,23,FALSE))</f>
        <v/>
      </c>
      <c r="V65" s="161" t="str">
        <f>IF(V63="","",VLOOKUP(V63,'シフト記号表（勤務時間帯）'!$D$6:$Z$47,23,FALSE))</f>
        <v/>
      </c>
      <c r="W65" s="161" t="str">
        <f>IF(W63="","",VLOOKUP(W63,'シフト記号表（勤務時間帯）'!$D$6:$Z$47,23,FALSE))</f>
        <v/>
      </c>
      <c r="X65" s="161" t="str">
        <f>IF(X63="","",VLOOKUP(X63,'シフト記号表（勤務時間帯）'!$D$6:$Z$47,23,FALSE))</f>
        <v/>
      </c>
      <c r="Y65" s="161" t="str">
        <f>IF(Y63="","",VLOOKUP(Y63,'シフト記号表（勤務時間帯）'!$D$6:$Z$47,23,FALSE))</f>
        <v/>
      </c>
      <c r="Z65" s="161" t="str">
        <f>IF(Z63="","",VLOOKUP(Z63,'シフト記号表（勤務時間帯）'!$D$6:$Z$47,23,FALSE))</f>
        <v/>
      </c>
      <c r="AA65" s="162" t="str">
        <f>IF(AA63="","",VLOOKUP(AA63,'シフト記号表（勤務時間帯）'!$D$6:$Z$47,23,FALSE))</f>
        <v/>
      </c>
      <c r="AB65" s="160" t="str">
        <f>IF(AB63="","",VLOOKUP(AB63,'シフト記号表（勤務時間帯）'!$D$6:$Z$47,23,FALSE))</f>
        <v/>
      </c>
      <c r="AC65" s="161" t="str">
        <f>IF(AC63="","",VLOOKUP(AC63,'シフト記号表（勤務時間帯）'!$D$6:$Z$47,23,FALSE))</f>
        <v/>
      </c>
      <c r="AD65" s="161" t="str">
        <f>IF(AD63="","",VLOOKUP(AD63,'シフト記号表（勤務時間帯）'!$D$6:$Z$47,23,FALSE))</f>
        <v/>
      </c>
      <c r="AE65" s="161" t="str">
        <f>IF(AE63="","",VLOOKUP(AE63,'シフト記号表（勤務時間帯）'!$D$6:$Z$47,23,FALSE))</f>
        <v/>
      </c>
      <c r="AF65" s="161" t="str">
        <f>IF(AF63="","",VLOOKUP(AF63,'シフト記号表（勤務時間帯）'!$D$6:$Z$47,23,FALSE))</f>
        <v/>
      </c>
      <c r="AG65" s="161" t="str">
        <f>IF(AG63="","",VLOOKUP(AG63,'シフト記号表（勤務時間帯）'!$D$6:$Z$47,23,FALSE))</f>
        <v/>
      </c>
      <c r="AH65" s="162" t="str">
        <f>IF(AH63="","",VLOOKUP(AH63,'シフト記号表（勤務時間帯）'!$D$6:$Z$47,23,FALSE))</f>
        <v/>
      </c>
      <c r="AI65" s="160" t="str">
        <f>IF(AI63="","",VLOOKUP(AI63,'シフト記号表（勤務時間帯）'!$D$6:$Z$47,23,FALSE))</f>
        <v/>
      </c>
      <c r="AJ65" s="161" t="str">
        <f>IF(AJ63="","",VLOOKUP(AJ63,'シフト記号表（勤務時間帯）'!$D$6:$Z$47,23,FALSE))</f>
        <v/>
      </c>
      <c r="AK65" s="161" t="str">
        <f>IF(AK63="","",VLOOKUP(AK63,'シフト記号表（勤務時間帯）'!$D$6:$Z$47,23,FALSE))</f>
        <v/>
      </c>
      <c r="AL65" s="161" t="str">
        <f>IF(AL63="","",VLOOKUP(AL63,'シフト記号表（勤務時間帯）'!$D$6:$Z$47,23,FALSE))</f>
        <v/>
      </c>
      <c r="AM65" s="161" t="str">
        <f>IF(AM63="","",VLOOKUP(AM63,'シフト記号表（勤務時間帯）'!$D$6:$Z$47,23,FALSE))</f>
        <v/>
      </c>
      <c r="AN65" s="161" t="str">
        <f>IF(AN63="","",VLOOKUP(AN63,'シフト記号表（勤務時間帯）'!$D$6:$Z$47,23,FALSE))</f>
        <v/>
      </c>
      <c r="AO65" s="162" t="str">
        <f>IF(AO63="","",VLOOKUP(AO63,'シフト記号表（勤務時間帯）'!$D$6:$Z$47,23,FALSE))</f>
        <v/>
      </c>
      <c r="AP65" s="160" t="str">
        <f>IF(AP63="","",VLOOKUP(AP63,'シフト記号表（勤務時間帯）'!$D$6:$Z$47,23,FALSE))</f>
        <v/>
      </c>
      <c r="AQ65" s="161" t="str">
        <f>IF(AQ63="","",VLOOKUP(AQ63,'シフト記号表（勤務時間帯）'!$D$6:$Z$47,23,FALSE))</f>
        <v/>
      </c>
      <c r="AR65" s="161" t="str">
        <f>IF(AR63="","",VLOOKUP(AR63,'シフト記号表（勤務時間帯）'!$D$6:$Z$47,23,FALSE))</f>
        <v/>
      </c>
      <c r="AS65" s="161" t="str">
        <f>IF(AS63="","",VLOOKUP(AS63,'シフト記号表（勤務時間帯）'!$D$6:$Z$47,23,FALSE))</f>
        <v/>
      </c>
      <c r="AT65" s="161" t="str">
        <f>IF(AT63="","",VLOOKUP(AT63,'シフト記号表（勤務時間帯）'!$D$6:$Z$47,23,FALSE))</f>
        <v/>
      </c>
      <c r="AU65" s="161" t="str">
        <f>IF(AU63="","",VLOOKUP(AU63,'シフト記号表（勤務時間帯）'!$D$6:$Z$47,23,FALSE))</f>
        <v/>
      </c>
      <c r="AV65" s="162" t="str">
        <f>IF(AV63="","",VLOOKUP(AV63,'シフト記号表（勤務時間帯）'!$D$6:$Z$47,23,FALSE))</f>
        <v/>
      </c>
      <c r="AW65" s="160" t="str">
        <f>IF(AW63="","",VLOOKUP(AW63,'シフト記号表（勤務時間帯）'!$D$6:$Z$47,23,FALSE))</f>
        <v/>
      </c>
      <c r="AX65" s="161" t="str">
        <f>IF(AX63="","",VLOOKUP(AX63,'シフト記号表（勤務時間帯）'!$D$6:$Z$47,23,FALSE))</f>
        <v/>
      </c>
      <c r="AY65" s="161" t="str">
        <f>IF(AY63="","",VLOOKUP(AY63,'シフト記号表（勤務時間帯）'!$D$6:$Z$47,23,FALSE))</f>
        <v/>
      </c>
      <c r="AZ65" s="1010">
        <f>IF($BC$3="４週",SUM(U65:AV65),IF($BC$3="暦月",SUM(U65:AY65),""))</f>
        <v>0</v>
      </c>
      <c r="BA65" s="1011"/>
      <c r="BB65" s="1012">
        <f>IF($BC$3="４週",AZ65/4,IF($BC$3="暦月",(AZ65/($BC$8/7)),""))</f>
        <v>0</v>
      </c>
      <c r="BC65" s="1011"/>
      <c r="BD65" s="1004"/>
      <c r="BE65" s="1005"/>
      <c r="BF65" s="1005"/>
      <c r="BG65" s="1005"/>
      <c r="BH65" s="1006"/>
    </row>
    <row r="66" spans="2:60" ht="20.25" customHeight="1" x14ac:dyDescent="0.15">
      <c r="B66" s="163"/>
      <c r="C66" s="953"/>
      <c r="D66" s="954"/>
      <c r="E66" s="955"/>
      <c r="F66" s="144"/>
      <c r="G66" s="145"/>
      <c r="H66" s="1017"/>
      <c r="I66" s="965"/>
      <c r="J66" s="966"/>
      <c r="K66" s="966"/>
      <c r="L66" s="967"/>
      <c r="M66" s="974"/>
      <c r="N66" s="975"/>
      <c r="O66" s="976"/>
      <c r="P66" s="184" t="s">
        <v>179</v>
      </c>
      <c r="Q66" s="185"/>
      <c r="R66" s="185"/>
      <c r="S66" s="186"/>
      <c r="T66" s="187"/>
      <c r="U66" s="170"/>
      <c r="V66" s="171"/>
      <c r="W66" s="171"/>
      <c r="X66" s="171"/>
      <c r="Y66" s="171"/>
      <c r="Z66" s="171"/>
      <c r="AA66" s="172"/>
      <c r="AB66" s="170"/>
      <c r="AC66" s="171"/>
      <c r="AD66" s="171"/>
      <c r="AE66" s="171"/>
      <c r="AF66" s="171"/>
      <c r="AG66" s="171"/>
      <c r="AH66" s="172"/>
      <c r="AI66" s="170"/>
      <c r="AJ66" s="171"/>
      <c r="AK66" s="171"/>
      <c r="AL66" s="171"/>
      <c r="AM66" s="171"/>
      <c r="AN66" s="171"/>
      <c r="AO66" s="172"/>
      <c r="AP66" s="170"/>
      <c r="AQ66" s="171"/>
      <c r="AR66" s="171"/>
      <c r="AS66" s="171"/>
      <c r="AT66" s="171"/>
      <c r="AU66" s="171"/>
      <c r="AV66" s="172"/>
      <c r="AW66" s="170"/>
      <c r="AX66" s="171"/>
      <c r="AY66" s="171"/>
      <c r="AZ66" s="983"/>
      <c r="BA66" s="984"/>
      <c r="BB66" s="997"/>
      <c r="BC66" s="984"/>
      <c r="BD66" s="998"/>
      <c r="BE66" s="999"/>
      <c r="BF66" s="999"/>
      <c r="BG66" s="999"/>
      <c r="BH66" s="1000"/>
    </row>
    <row r="67" spans="2:60" ht="20.25" customHeight="1" x14ac:dyDescent="0.15">
      <c r="B67" s="143">
        <f>B64+1</f>
        <v>16</v>
      </c>
      <c r="C67" s="956"/>
      <c r="D67" s="957"/>
      <c r="E67" s="958"/>
      <c r="F67" s="144">
        <f>C66</f>
        <v>0</v>
      </c>
      <c r="G67" s="145"/>
      <c r="H67" s="963"/>
      <c r="I67" s="968"/>
      <c r="J67" s="969"/>
      <c r="K67" s="969"/>
      <c r="L67" s="970"/>
      <c r="M67" s="977"/>
      <c r="N67" s="978"/>
      <c r="O67" s="979"/>
      <c r="P67" s="146" t="s">
        <v>182</v>
      </c>
      <c r="Q67" s="147"/>
      <c r="R67" s="147"/>
      <c r="S67" s="148"/>
      <c r="T67" s="149"/>
      <c r="U67" s="150" t="str">
        <f>IF(U66="","",VLOOKUP(U66,'シフト記号表（勤務時間帯）'!$D$6:$X$47,21,FALSE))</f>
        <v/>
      </c>
      <c r="V67" s="151" t="str">
        <f>IF(V66="","",VLOOKUP(V66,'シフト記号表（勤務時間帯）'!$D$6:$X$47,21,FALSE))</f>
        <v/>
      </c>
      <c r="W67" s="151" t="str">
        <f>IF(W66="","",VLOOKUP(W66,'シフト記号表（勤務時間帯）'!$D$6:$X$47,21,FALSE))</f>
        <v/>
      </c>
      <c r="X67" s="151" t="str">
        <f>IF(X66="","",VLOOKUP(X66,'シフト記号表（勤務時間帯）'!$D$6:$X$47,21,FALSE))</f>
        <v/>
      </c>
      <c r="Y67" s="151" t="str">
        <f>IF(Y66="","",VLOOKUP(Y66,'シフト記号表（勤務時間帯）'!$D$6:$X$47,21,FALSE))</f>
        <v/>
      </c>
      <c r="Z67" s="151" t="str">
        <f>IF(Z66="","",VLOOKUP(Z66,'シフト記号表（勤務時間帯）'!$D$6:$X$47,21,FALSE))</f>
        <v/>
      </c>
      <c r="AA67" s="152" t="str">
        <f>IF(AA66="","",VLOOKUP(AA66,'シフト記号表（勤務時間帯）'!$D$6:$X$47,21,FALSE))</f>
        <v/>
      </c>
      <c r="AB67" s="150" t="str">
        <f>IF(AB66="","",VLOOKUP(AB66,'シフト記号表（勤務時間帯）'!$D$6:$X$47,21,FALSE))</f>
        <v/>
      </c>
      <c r="AC67" s="151" t="str">
        <f>IF(AC66="","",VLOOKUP(AC66,'シフト記号表（勤務時間帯）'!$D$6:$X$47,21,FALSE))</f>
        <v/>
      </c>
      <c r="AD67" s="151" t="str">
        <f>IF(AD66="","",VLOOKUP(AD66,'シフト記号表（勤務時間帯）'!$D$6:$X$47,21,FALSE))</f>
        <v/>
      </c>
      <c r="AE67" s="151" t="str">
        <f>IF(AE66="","",VLOOKUP(AE66,'シフト記号表（勤務時間帯）'!$D$6:$X$47,21,FALSE))</f>
        <v/>
      </c>
      <c r="AF67" s="151" t="str">
        <f>IF(AF66="","",VLOOKUP(AF66,'シフト記号表（勤務時間帯）'!$D$6:$X$47,21,FALSE))</f>
        <v/>
      </c>
      <c r="AG67" s="151" t="str">
        <f>IF(AG66="","",VLOOKUP(AG66,'シフト記号表（勤務時間帯）'!$D$6:$X$47,21,FALSE))</f>
        <v/>
      </c>
      <c r="AH67" s="152" t="str">
        <f>IF(AH66="","",VLOOKUP(AH66,'シフト記号表（勤務時間帯）'!$D$6:$X$47,21,FALSE))</f>
        <v/>
      </c>
      <c r="AI67" s="150" t="str">
        <f>IF(AI66="","",VLOOKUP(AI66,'シフト記号表（勤務時間帯）'!$D$6:$X$47,21,FALSE))</f>
        <v/>
      </c>
      <c r="AJ67" s="151" t="str">
        <f>IF(AJ66="","",VLOOKUP(AJ66,'シフト記号表（勤務時間帯）'!$D$6:$X$47,21,FALSE))</f>
        <v/>
      </c>
      <c r="AK67" s="151" t="str">
        <f>IF(AK66="","",VLOOKUP(AK66,'シフト記号表（勤務時間帯）'!$D$6:$X$47,21,FALSE))</f>
        <v/>
      </c>
      <c r="AL67" s="151" t="str">
        <f>IF(AL66="","",VLOOKUP(AL66,'シフト記号表（勤務時間帯）'!$D$6:$X$47,21,FALSE))</f>
        <v/>
      </c>
      <c r="AM67" s="151" t="str">
        <f>IF(AM66="","",VLOOKUP(AM66,'シフト記号表（勤務時間帯）'!$D$6:$X$47,21,FALSE))</f>
        <v/>
      </c>
      <c r="AN67" s="151" t="str">
        <f>IF(AN66="","",VLOOKUP(AN66,'シフト記号表（勤務時間帯）'!$D$6:$X$47,21,FALSE))</f>
        <v/>
      </c>
      <c r="AO67" s="152" t="str">
        <f>IF(AO66="","",VLOOKUP(AO66,'シフト記号表（勤務時間帯）'!$D$6:$X$47,21,FALSE))</f>
        <v/>
      </c>
      <c r="AP67" s="150" t="str">
        <f>IF(AP66="","",VLOOKUP(AP66,'シフト記号表（勤務時間帯）'!$D$6:$X$47,21,FALSE))</f>
        <v/>
      </c>
      <c r="AQ67" s="151" t="str">
        <f>IF(AQ66="","",VLOOKUP(AQ66,'シフト記号表（勤務時間帯）'!$D$6:$X$47,21,FALSE))</f>
        <v/>
      </c>
      <c r="AR67" s="151" t="str">
        <f>IF(AR66="","",VLOOKUP(AR66,'シフト記号表（勤務時間帯）'!$D$6:$X$47,21,FALSE))</f>
        <v/>
      </c>
      <c r="AS67" s="151" t="str">
        <f>IF(AS66="","",VLOOKUP(AS66,'シフト記号表（勤務時間帯）'!$D$6:$X$47,21,FALSE))</f>
        <v/>
      </c>
      <c r="AT67" s="151" t="str">
        <f>IF(AT66="","",VLOOKUP(AT66,'シフト記号表（勤務時間帯）'!$D$6:$X$47,21,FALSE))</f>
        <v/>
      </c>
      <c r="AU67" s="151" t="str">
        <f>IF(AU66="","",VLOOKUP(AU66,'シフト記号表（勤務時間帯）'!$D$6:$X$47,21,FALSE))</f>
        <v/>
      </c>
      <c r="AV67" s="152" t="str">
        <f>IF(AV66="","",VLOOKUP(AV66,'シフト記号表（勤務時間帯）'!$D$6:$X$47,21,FALSE))</f>
        <v/>
      </c>
      <c r="AW67" s="150" t="str">
        <f>IF(AW66="","",VLOOKUP(AW66,'シフト記号表（勤務時間帯）'!$D$6:$X$47,21,FALSE))</f>
        <v/>
      </c>
      <c r="AX67" s="151" t="str">
        <f>IF(AX66="","",VLOOKUP(AX66,'シフト記号表（勤務時間帯）'!$D$6:$X$47,21,FALSE))</f>
        <v/>
      </c>
      <c r="AY67" s="151" t="str">
        <f>IF(AY66="","",VLOOKUP(AY66,'シフト記号表（勤務時間帯）'!$D$6:$X$47,21,FALSE))</f>
        <v/>
      </c>
      <c r="AZ67" s="1007">
        <f>IF($BC$3="４週",SUM(U67:AV67),IF($BC$3="暦月",SUM(U67:AY67),""))</f>
        <v>0</v>
      </c>
      <c r="BA67" s="1008"/>
      <c r="BB67" s="1009">
        <f>IF($BC$3="４週",AZ67/4,IF($BC$3="暦月",(AZ67/($BC$8/7)),""))</f>
        <v>0</v>
      </c>
      <c r="BC67" s="1008"/>
      <c r="BD67" s="1001"/>
      <c r="BE67" s="1002"/>
      <c r="BF67" s="1002"/>
      <c r="BG67" s="1002"/>
      <c r="BH67" s="1003"/>
    </row>
    <row r="68" spans="2:60" ht="20.25" customHeight="1" thickBot="1" x14ac:dyDescent="0.2">
      <c r="B68" s="143"/>
      <c r="C68" s="1053"/>
      <c r="D68" s="1054"/>
      <c r="E68" s="1055"/>
      <c r="F68" s="188"/>
      <c r="G68" s="189">
        <f>C66</f>
        <v>0</v>
      </c>
      <c r="H68" s="1018"/>
      <c r="I68" s="1019"/>
      <c r="J68" s="1020"/>
      <c r="K68" s="1020"/>
      <c r="L68" s="1021"/>
      <c r="M68" s="1022"/>
      <c r="N68" s="1023"/>
      <c r="O68" s="1024"/>
      <c r="P68" s="190" t="s">
        <v>183</v>
      </c>
      <c r="Q68" s="191"/>
      <c r="R68" s="191"/>
      <c r="S68" s="192"/>
      <c r="T68" s="193"/>
      <c r="U68" s="160" t="str">
        <f>IF(U66="","",VLOOKUP(U66,'シフト記号表（勤務時間帯）'!$D$6:$Z$47,23,FALSE))</f>
        <v/>
      </c>
      <c r="V68" s="161" t="str">
        <f>IF(V66="","",VLOOKUP(V66,'シフト記号表（勤務時間帯）'!$D$6:$Z$47,23,FALSE))</f>
        <v/>
      </c>
      <c r="W68" s="161" t="str">
        <f>IF(W66="","",VLOOKUP(W66,'シフト記号表（勤務時間帯）'!$D$6:$Z$47,23,FALSE))</f>
        <v/>
      </c>
      <c r="X68" s="161" t="str">
        <f>IF(X66="","",VLOOKUP(X66,'シフト記号表（勤務時間帯）'!$D$6:$Z$47,23,FALSE))</f>
        <v/>
      </c>
      <c r="Y68" s="161" t="str">
        <f>IF(Y66="","",VLOOKUP(Y66,'シフト記号表（勤務時間帯）'!$D$6:$Z$47,23,FALSE))</f>
        <v/>
      </c>
      <c r="Z68" s="161" t="str">
        <f>IF(Z66="","",VLOOKUP(Z66,'シフト記号表（勤務時間帯）'!$D$6:$Z$47,23,FALSE))</f>
        <v/>
      </c>
      <c r="AA68" s="162" t="str">
        <f>IF(AA66="","",VLOOKUP(AA66,'シフト記号表（勤務時間帯）'!$D$6:$Z$47,23,FALSE))</f>
        <v/>
      </c>
      <c r="AB68" s="160" t="str">
        <f>IF(AB66="","",VLOOKUP(AB66,'シフト記号表（勤務時間帯）'!$D$6:$Z$47,23,FALSE))</f>
        <v/>
      </c>
      <c r="AC68" s="161" t="str">
        <f>IF(AC66="","",VLOOKUP(AC66,'シフト記号表（勤務時間帯）'!$D$6:$Z$47,23,FALSE))</f>
        <v/>
      </c>
      <c r="AD68" s="161" t="str">
        <f>IF(AD66="","",VLOOKUP(AD66,'シフト記号表（勤務時間帯）'!$D$6:$Z$47,23,FALSE))</f>
        <v/>
      </c>
      <c r="AE68" s="161" t="str">
        <f>IF(AE66="","",VLOOKUP(AE66,'シフト記号表（勤務時間帯）'!$D$6:$Z$47,23,FALSE))</f>
        <v/>
      </c>
      <c r="AF68" s="161" t="str">
        <f>IF(AF66="","",VLOOKUP(AF66,'シフト記号表（勤務時間帯）'!$D$6:$Z$47,23,FALSE))</f>
        <v/>
      </c>
      <c r="AG68" s="161" t="str">
        <f>IF(AG66="","",VLOOKUP(AG66,'シフト記号表（勤務時間帯）'!$D$6:$Z$47,23,FALSE))</f>
        <v/>
      </c>
      <c r="AH68" s="162" t="str">
        <f>IF(AH66="","",VLOOKUP(AH66,'シフト記号表（勤務時間帯）'!$D$6:$Z$47,23,FALSE))</f>
        <v/>
      </c>
      <c r="AI68" s="160" t="str">
        <f>IF(AI66="","",VLOOKUP(AI66,'シフト記号表（勤務時間帯）'!$D$6:$Z$47,23,FALSE))</f>
        <v/>
      </c>
      <c r="AJ68" s="161" t="str">
        <f>IF(AJ66="","",VLOOKUP(AJ66,'シフト記号表（勤務時間帯）'!$D$6:$Z$47,23,FALSE))</f>
        <v/>
      </c>
      <c r="AK68" s="161" t="str">
        <f>IF(AK66="","",VLOOKUP(AK66,'シフト記号表（勤務時間帯）'!$D$6:$Z$47,23,FALSE))</f>
        <v/>
      </c>
      <c r="AL68" s="161" t="str">
        <f>IF(AL66="","",VLOOKUP(AL66,'シフト記号表（勤務時間帯）'!$D$6:$Z$47,23,FALSE))</f>
        <v/>
      </c>
      <c r="AM68" s="161" t="str">
        <f>IF(AM66="","",VLOOKUP(AM66,'シフト記号表（勤務時間帯）'!$D$6:$Z$47,23,FALSE))</f>
        <v/>
      </c>
      <c r="AN68" s="161" t="str">
        <f>IF(AN66="","",VLOOKUP(AN66,'シフト記号表（勤務時間帯）'!$D$6:$Z$47,23,FALSE))</f>
        <v/>
      </c>
      <c r="AO68" s="162" t="str">
        <f>IF(AO66="","",VLOOKUP(AO66,'シフト記号表（勤務時間帯）'!$D$6:$Z$47,23,FALSE))</f>
        <v/>
      </c>
      <c r="AP68" s="160" t="str">
        <f>IF(AP66="","",VLOOKUP(AP66,'シフト記号表（勤務時間帯）'!$D$6:$Z$47,23,FALSE))</f>
        <v/>
      </c>
      <c r="AQ68" s="161" t="str">
        <f>IF(AQ66="","",VLOOKUP(AQ66,'シフト記号表（勤務時間帯）'!$D$6:$Z$47,23,FALSE))</f>
        <v/>
      </c>
      <c r="AR68" s="161" t="str">
        <f>IF(AR66="","",VLOOKUP(AR66,'シフト記号表（勤務時間帯）'!$D$6:$Z$47,23,FALSE))</f>
        <v/>
      </c>
      <c r="AS68" s="161" t="str">
        <f>IF(AS66="","",VLOOKUP(AS66,'シフト記号表（勤務時間帯）'!$D$6:$Z$47,23,FALSE))</f>
        <v/>
      </c>
      <c r="AT68" s="161" t="str">
        <f>IF(AT66="","",VLOOKUP(AT66,'シフト記号表（勤務時間帯）'!$D$6:$Z$47,23,FALSE))</f>
        <v/>
      </c>
      <c r="AU68" s="161" t="str">
        <f>IF(AU66="","",VLOOKUP(AU66,'シフト記号表（勤務時間帯）'!$D$6:$Z$47,23,FALSE))</f>
        <v/>
      </c>
      <c r="AV68" s="162" t="str">
        <f>IF(AV66="","",VLOOKUP(AV66,'シフト記号表（勤務時間帯）'!$D$6:$Z$47,23,FALSE))</f>
        <v/>
      </c>
      <c r="AW68" s="160" t="str">
        <f>IF(AW66="","",VLOOKUP(AW66,'シフト記号表（勤務時間帯）'!$D$6:$Z$47,23,FALSE))</f>
        <v/>
      </c>
      <c r="AX68" s="161" t="str">
        <f>IF(AX66="","",VLOOKUP(AX66,'シフト記号表（勤務時間帯）'!$D$6:$Z$47,23,FALSE))</f>
        <v/>
      </c>
      <c r="AY68" s="161" t="str">
        <f>IF(AY66="","",VLOOKUP(AY66,'シフト記号表（勤務時間帯）'!$D$6:$Z$47,23,FALSE))</f>
        <v/>
      </c>
      <c r="AZ68" s="1010">
        <f>IF($BC$3="４週",SUM(U68:AV68),IF($BC$3="暦月",SUM(U68:AY68),""))</f>
        <v>0</v>
      </c>
      <c r="BA68" s="1011"/>
      <c r="BB68" s="1012">
        <f>IF($BC$3="４週",AZ68/4,IF($BC$3="暦月",(AZ68/($BC$8/7)),""))</f>
        <v>0</v>
      </c>
      <c r="BC68" s="1011"/>
      <c r="BD68" s="1001"/>
      <c r="BE68" s="1002"/>
      <c r="BF68" s="1002"/>
      <c r="BG68" s="1002"/>
      <c r="BH68" s="1003"/>
    </row>
    <row r="69" spans="2:60" ht="20.25" customHeight="1" x14ac:dyDescent="0.15">
      <c r="B69" s="1025" t="s">
        <v>224</v>
      </c>
      <c r="C69" s="1026"/>
      <c r="D69" s="1026"/>
      <c r="E69" s="1026"/>
      <c r="F69" s="1026"/>
      <c r="G69" s="1026"/>
      <c r="H69" s="1026"/>
      <c r="I69" s="1026"/>
      <c r="J69" s="1026"/>
      <c r="K69" s="1026"/>
      <c r="L69" s="1026"/>
      <c r="M69" s="1026"/>
      <c r="N69" s="1026"/>
      <c r="O69" s="1026"/>
      <c r="P69" s="1026"/>
      <c r="Q69" s="1026"/>
      <c r="R69" s="1026"/>
      <c r="S69" s="1026"/>
      <c r="T69" s="1027"/>
      <c r="U69" s="194"/>
      <c r="V69" s="195"/>
      <c r="W69" s="195"/>
      <c r="X69" s="195"/>
      <c r="Y69" s="195"/>
      <c r="Z69" s="195"/>
      <c r="AA69" s="196"/>
      <c r="AB69" s="197"/>
      <c r="AC69" s="195"/>
      <c r="AD69" s="195"/>
      <c r="AE69" s="195"/>
      <c r="AF69" s="195"/>
      <c r="AG69" s="195"/>
      <c r="AH69" s="196"/>
      <c r="AI69" s="197"/>
      <c r="AJ69" s="195"/>
      <c r="AK69" s="195"/>
      <c r="AL69" s="195"/>
      <c r="AM69" s="195"/>
      <c r="AN69" s="195"/>
      <c r="AO69" s="196"/>
      <c r="AP69" s="197"/>
      <c r="AQ69" s="195"/>
      <c r="AR69" s="195"/>
      <c r="AS69" s="195"/>
      <c r="AT69" s="195"/>
      <c r="AU69" s="195"/>
      <c r="AV69" s="196"/>
      <c r="AW69" s="197"/>
      <c r="AX69" s="195"/>
      <c r="AY69" s="198"/>
      <c r="AZ69" s="1028"/>
      <c r="BA69" s="1029"/>
      <c r="BB69" s="1034"/>
      <c r="BC69" s="1035"/>
      <c r="BD69" s="1035"/>
      <c r="BE69" s="1035"/>
      <c r="BF69" s="1035"/>
      <c r="BG69" s="1035"/>
      <c r="BH69" s="1036"/>
    </row>
    <row r="70" spans="2:60" ht="20.25" customHeight="1" x14ac:dyDescent="0.15">
      <c r="B70" s="1043" t="s">
        <v>225</v>
      </c>
      <c r="C70" s="1044"/>
      <c r="D70" s="1044"/>
      <c r="E70" s="1044"/>
      <c r="F70" s="1044"/>
      <c r="G70" s="1044"/>
      <c r="H70" s="1044"/>
      <c r="I70" s="1044"/>
      <c r="J70" s="1044"/>
      <c r="K70" s="1044"/>
      <c r="L70" s="1044"/>
      <c r="M70" s="1044"/>
      <c r="N70" s="1044"/>
      <c r="O70" s="1044"/>
      <c r="P70" s="1044"/>
      <c r="Q70" s="1044"/>
      <c r="R70" s="1044"/>
      <c r="S70" s="1044"/>
      <c r="T70" s="1045"/>
      <c r="U70" s="199"/>
      <c r="V70" s="200"/>
      <c r="W70" s="200"/>
      <c r="X70" s="200"/>
      <c r="Y70" s="200"/>
      <c r="Z70" s="200"/>
      <c r="AA70" s="201"/>
      <c r="AB70" s="202"/>
      <c r="AC70" s="200"/>
      <c r="AD70" s="200"/>
      <c r="AE70" s="200"/>
      <c r="AF70" s="200"/>
      <c r="AG70" s="200"/>
      <c r="AH70" s="201"/>
      <c r="AI70" s="202"/>
      <c r="AJ70" s="200"/>
      <c r="AK70" s="200"/>
      <c r="AL70" s="200"/>
      <c r="AM70" s="200"/>
      <c r="AN70" s="200"/>
      <c r="AO70" s="201"/>
      <c r="AP70" s="202"/>
      <c r="AQ70" s="200"/>
      <c r="AR70" s="200"/>
      <c r="AS70" s="200"/>
      <c r="AT70" s="200"/>
      <c r="AU70" s="200"/>
      <c r="AV70" s="201"/>
      <c r="AW70" s="202"/>
      <c r="AX70" s="200"/>
      <c r="AY70" s="203"/>
      <c r="AZ70" s="1030"/>
      <c r="BA70" s="1031"/>
      <c r="BB70" s="1037"/>
      <c r="BC70" s="1038"/>
      <c r="BD70" s="1038"/>
      <c r="BE70" s="1038"/>
      <c r="BF70" s="1038"/>
      <c r="BG70" s="1038"/>
      <c r="BH70" s="1039"/>
    </row>
    <row r="71" spans="2:60" ht="20.25" customHeight="1" x14ac:dyDescent="0.15">
      <c r="B71" s="1043" t="s">
        <v>226</v>
      </c>
      <c r="C71" s="1044"/>
      <c r="D71" s="1044"/>
      <c r="E71" s="1044"/>
      <c r="F71" s="1044"/>
      <c r="G71" s="1044"/>
      <c r="H71" s="1044"/>
      <c r="I71" s="1044"/>
      <c r="J71" s="1044"/>
      <c r="K71" s="1044"/>
      <c r="L71" s="1044"/>
      <c r="M71" s="1044"/>
      <c r="N71" s="1044"/>
      <c r="O71" s="1044"/>
      <c r="P71" s="1044"/>
      <c r="Q71" s="1044"/>
      <c r="R71" s="1044"/>
      <c r="S71" s="1044"/>
      <c r="T71" s="1045"/>
      <c r="U71" s="199"/>
      <c r="V71" s="200"/>
      <c r="W71" s="200"/>
      <c r="X71" s="200"/>
      <c r="Y71" s="200"/>
      <c r="Z71" s="200"/>
      <c r="AA71" s="204"/>
      <c r="AB71" s="205"/>
      <c r="AC71" s="200"/>
      <c r="AD71" s="200"/>
      <c r="AE71" s="200"/>
      <c r="AF71" s="200"/>
      <c r="AG71" s="200"/>
      <c r="AH71" s="204"/>
      <c r="AI71" s="205"/>
      <c r="AJ71" s="200"/>
      <c r="AK71" s="200"/>
      <c r="AL71" s="200"/>
      <c r="AM71" s="200"/>
      <c r="AN71" s="200"/>
      <c r="AO71" s="204"/>
      <c r="AP71" s="205"/>
      <c r="AQ71" s="200"/>
      <c r="AR71" s="200"/>
      <c r="AS71" s="200"/>
      <c r="AT71" s="200"/>
      <c r="AU71" s="200"/>
      <c r="AV71" s="204"/>
      <c r="AW71" s="205"/>
      <c r="AX71" s="200"/>
      <c r="AY71" s="203"/>
      <c r="AZ71" s="1030"/>
      <c r="BA71" s="1031"/>
      <c r="BB71" s="1037"/>
      <c r="BC71" s="1038"/>
      <c r="BD71" s="1038"/>
      <c r="BE71" s="1038"/>
      <c r="BF71" s="1038"/>
      <c r="BG71" s="1038"/>
      <c r="BH71" s="1039"/>
    </row>
    <row r="72" spans="2:60" ht="20.25" customHeight="1" x14ac:dyDescent="0.15">
      <c r="B72" s="1043" t="s">
        <v>227</v>
      </c>
      <c r="C72" s="1044"/>
      <c r="D72" s="1044"/>
      <c r="E72" s="1044"/>
      <c r="F72" s="1044"/>
      <c r="G72" s="1044"/>
      <c r="H72" s="1044"/>
      <c r="I72" s="1044"/>
      <c r="J72" s="1044"/>
      <c r="K72" s="1044"/>
      <c r="L72" s="1044"/>
      <c r="M72" s="1044"/>
      <c r="N72" s="1044"/>
      <c r="O72" s="1044"/>
      <c r="P72" s="1044"/>
      <c r="Q72" s="1044"/>
      <c r="R72" s="1044"/>
      <c r="S72" s="1044"/>
      <c r="T72" s="1045"/>
      <c r="U72" s="199"/>
      <c r="V72" s="200"/>
      <c r="W72" s="200"/>
      <c r="X72" s="200"/>
      <c r="Y72" s="200"/>
      <c r="Z72" s="200"/>
      <c r="AA72" s="204"/>
      <c r="AB72" s="205"/>
      <c r="AC72" s="200"/>
      <c r="AD72" s="200"/>
      <c r="AE72" s="200"/>
      <c r="AF72" s="200"/>
      <c r="AG72" s="200"/>
      <c r="AH72" s="204"/>
      <c r="AI72" s="205"/>
      <c r="AJ72" s="200"/>
      <c r="AK72" s="200"/>
      <c r="AL72" s="200"/>
      <c r="AM72" s="200"/>
      <c r="AN72" s="200"/>
      <c r="AO72" s="204"/>
      <c r="AP72" s="205"/>
      <c r="AQ72" s="200"/>
      <c r="AR72" s="200"/>
      <c r="AS72" s="200"/>
      <c r="AT72" s="200"/>
      <c r="AU72" s="200"/>
      <c r="AV72" s="204"/>
      <c r="AW72" s="205"/>
      <c r="AX72" s="200"/>
      <c r="AY72" s="203"/>
      <c r="AZ72" s="1032"/>
      <c r="BA72" s="1033"/>
      <c r="BB72" s="1037"/>
      <c r="BC72" s="1038"/>
      <c r="BD72" s="1038"/>
      <c r="BE72" s="1038"/>
      <c r="BF72" s="1038"/>
      <c r="BG72" s="1038"/>
      <c r="BH72" s="1039"/>
    </row>
    <row r="73" spans="2:60" ht="20.25" customHeight="1" x14ac:dyDescent="0.15">
      <c r="B73" s="1043" t="s">
        <v>228</v>
      </c>
      <c r="C73" s="1044"/>
      <c r="D73" s="1044"/>
      <c r="E73" s="1044"/>
      <c r="F73" s="1044"/>
      <c r="G73" s="1044"/>
      <c r="H73" s="1044"/>
      <c r="I73" s="1044"/>
      <c r="J73" s="1044"/>
      <c r="K73" s="1044"/>
      <c r="L73" s="1044"/>
      <c r="M73" s="1044"/>
      <c r="N73" s="1044"/>
      <c r="O73" s="1044"/>
      <c r="P73" s="1044"/>
      <c r="Q73" s="1044"/>
      <c r="R73" s="1044"/>
      <c r="S73" s="1044"/>
      <c r="T73" s="1045"/>
      <c r="U73" s="206" t="str">
        <f t="shared" ref="U73:AY73" si="1">IF(SUMIF($F$21:$F$68,"介護従業者",U21:U68)=0,"",SUMIF($F$21:$F$68,"介護従業者",U21:U68))</f>
        <v/>
      </c>
      <c r="V73" s="207" t="str">
        <f t="shared" si="1"/>
        <v/>
      </c>
      <c r="W73" s="207" t="str">
        <f t="shared" si="1"/>
        <v/>
      </c>
      <c r="X73" s="207" t="str">
        <f t="shared" si="1"/>
        <v/>
      </c>
      <c r="Y73" s="207" t="str">
        <f t="shared" si="1"/>
        <v/>
      </c>
      <c r="Z73" s="207" t="str">
        <f t="shared" si="1"/>
        <v/>
      </c>
      <c r="AA73" s="208" t="str">
        <f t="shared" si="1"/>
        <v/>
      </c>
      <c r="AB73" s="206" t="str">
        <f t="shared" si="1"/>
        <v/>
      </c>
      <c r="AC73" s="207" t="str">
        <f t="shared" si="1"/>
        <v/>
      </c>
      <c r="AD73" s="207" t="str">
        <f t="shared" si="1"/>
        <v/>
      </c>
      <c r="AE73" s="207" t="str">
        <f t="shared" si="1"/>
        <v/>
      </c>
      <c r="AF73" s="207" t="str">
        <f t="shared" si="1"/>
        <v/>
      </c>
      <c r="AG73" s="207" t="str">
        <f t="shared" si="1"/>
        <v/>
      </c>
      <c r="AH73" s="208" t="str">
        <f t="shared" si="1"/>
        <v/>
      </c>
      <c r="AI73" s="206" t="str">
        <f t="shared" si="1"/>
        <v/>
      </c>
      <c r="AJ73" s="207" t="str">
        <f t="shared" si="1"/>
        <v/>
      </c>
      <c r="AK73" s="207" t="str">
        <f t="shared" si="1"/>
        <v/>
      </c>
      <c r="AL73" s="207" t="str">
        <f t="shared" si="1"/>
        <v/>
      </c>
      <c r="AM73" s="207" t="str">
        <f t="shared" si="1"/>
        <v/>
      </c>
      <c r="AN73" s="207" t="str">
        <f t="shared" si="1"/>
        <v/>
      </c>
      <c r="AO73" s="208" t="str">
        <f t="shared" si="1"/>
        <v/>
      </c>
      <c r="AP73" s="206" t="str">
        <f t="shared" si="1"/>
        <v/>
      </c>
      <c r="AQ73" s="207" t="str">
        <f t="shared" si="1"/>
        <v/>
      </c>
      <c r="AR73" s="207" t="str">
        <f t="shared" si="1"/>
        <v/>
      </c>
      <c r="AS73" s="207" t="str">
        <f t="shared" si="1"/>
        <v/>
      </c>
      <c r="AT73" s="207" t="str">
        <f t="shared" si="1"/>
        <v/>
      </c>
      <c r="AU73" s="207" t="str">
        <f t="shared" si="1"/>
        <v/>
      </c>
      <c r="AV73" s="208" t="str">
        <f t="shared" si="1"/>
        <v/>
      </c>
      <c r="AW73" s="206" t="str">
        <f t="shared" si="1"/>
        <v/>
      </c>
      <c r="AX73" s="207" t="str">
        <f t="shared" si="1"/>
        <v/>
      </c>
      <c r="AY73" s="207" t="str">
        <f t="shared" si="1"/>
        <v/>
      </c>
      <c r="AZ73" s="1046">
        <f>IF($BC$3="４週",SUM(U73:AV73),IF($BC$3="暦月",SUM(U73:AY73),""))</f>
        <v>0</v>
      </c>
      <c r="BA73" s="1047"/>
      <c r="BB73" s="1037"/>
      <c r="BC73" s="1038"/>
      <c r="BD73" s="1038"/>
      <c r="BE73" s="1038"/>
      <c r="BF73" s="1038"/>
      <c r="BG73" s="1038"/>
      <c r="BH73" s="1039"/>
    </row>
    <row r="74" spans="2:60" ht="20.25" customHeight="1" thickBot="1" x14ac:dyDescent="0.2">
      <c r="B74" s="1048" t="s">
        <v>229</v>
      </c>
      <c r="C74" s="1049"/>
      <c r="D74" s="1049"/>
      <c r="E74" s="1049"/>
      <c r="F74" s="1049"/>
      <c r="G74" s="1049"/>
      <c r="H74" s="1049"/>
      <c r="I74" s="1049"/>
      <c r="J74" s="1049"/>
      <c r="K74" s="1049"/>
      <c r="L74" s="1049"/>
      <c r="M74" s="1049"/>
      <c r="N74" s="1049"/>
      <c r="O74" s="1049"/>
      <c r="P74" s="1049"/>
      <c r="Q74" s="1049"/>
      <c r="R74" s="1049"/>
      <c r="S74" s="1049"/>
      <c r="T74" s="1050"/>
      <c r="U74" s="209" t="str">
        <f t="shared" ref="U74:AY74" si="2">IF(SUMIF($G$21:$G$68,"介護従業者",U21:U68)=0,"",SUMIF($G$21:$G$68,"介護従業者",U21:U68))</f>
        <v/>
      </c>
      <c r="V74" s="210" t="str">
        <f t="shared" si="2"/>
        <v/>
      </c>
      <c r="W74" s="210" t="str">
        <f t="shared" si="2"/>
        <v/>
      </c>
      <c r="X74" s="210" t="str">
        <f t="shared" si="2"/>
        <v/>
      </c>
      <c r="Y74" s="210" t="str">
        <f t="shared" si="2"/>
        <v/>
      </c>
      <c r="Z74" s="210" t="str">
        <f t="shared" si="2"/>
        <v/>
      </c>
      <c r="AA74" s="211" t="str">
        <f t="shared" si="2"/>
        <v/>
      </c>
      <c r="AB74" s="212" t="str">
        <f t="shared" si="2"/>
        <v/>
      </c>
      <c r="AC74" s="210" t="str">
        <f t="shared" si="2"/>
        <v/>
      </c>
      <c r="AD74" s="210" t="str">
        <f t="shared" si="2"/>
        <v/>
      </c>
      <c r="AE74" s="210" t="str">
        <f t="shared" si="2"/>
        <v/>
      </c>
      <c r="AF74" s="210" t="str">
        <f t="shared" si="2"/>
        <v/>
      </c>
      <c r="AG74" s="210" t="str">
        <f t="shared" si="2"/>
        <v/>
      </c>
      <c r="AH74" s="211" t="str">
        <f t="shared" si="2"/>
        <v/>
      </c>
      <c r="AI74" s="212" t="str">
        <f t="shared" si="2"/>
        <v/>
      </c>
      <c r="AJ74" s="210" t="str">
        <f t="shared" si="2"/>
        <v/>
      </c>
      <c r="AK74" s="210" t="str">
        <f t="shared" si="2"/>
        <v/>
      </c>
      <c r="AL74" s="210" t="str">
        <f t="shared" si="2"/>
        <v/>
      </c>
      <c r="AM74" s="210" t="str">
        <f t="shared" si="2"/>
        <v/>
      </c>
      <c r="AN74" s="210" t="str">
        <f t="shared" si="2"/>
        <v/>
      </c>
      <c r="AO74" s="211" t="str">
        <f t="shared" si="2"/>
        <v/>
      </c>
      <c r="AP74" s="212" t="str">
        <f t="shared" si="2"/>
        <v/>
      </c>
      <c r="AQ74" s="210" t="str">
        <f t="shared" si="2"/>
        <v/>
      </c>
      <c r="AR74" s="210" t="str">
        <f t="shared" si="2"/>
        <v/>
      </c>
      <c r="AS74" s="210" t="str">
        <f t="shared" si="2"/>
        <v/>
      </c>
      <c r="AT74" s="210" t="str">
        <f t="shared" si="2"/>
        <v/>
      </c>
      <c r="AU74" s="210" t="str">
        <f t="shared" si="2"/>
        <v/>
      </c>
      <c r="AV74" s="211" t="str">
        <f t="shared" si="2"/>
        <v/>
      </c>
      <c r="AW74" s="212" t="str">
        <f t="shared" si="2"/>
        <v/>
      </c>
      <c r="AX74" s="210" t="str">
        <f t="shared" si="2"/>
        <v/>
      </c>
      <c r="AY74" s="213" t="str">
        <f t="shared" si="2"/>
        <v/>
      </c>
      <c r="AZ74" s="1051">
        <f>IF($BC$3="４週",SUM(U74:AV74),IF($BC$3="暦月",SUM(U74:AY74),""))</f>
        <v>0</v>
      </c>
      <c r="BA74" s="1052"/>
      <c r="BB74" s="1040"/>
      <c r="BC74" s="1041"/>
      <c r="BD74" s="1041"/>
      <c r="BE74" s="1041"/>
      <c r="BF74" s="1041"/>
      <c r="BG74" s="1041"/>
      <c r="BH74" s="1042"/>
    </row>
    <row r="75" spans="2:60" s="173" customFormat="1" ht="20.25" customHeight="1" x14ac:dyDescent="0.15">
      <c r="C75" s="174"/>
      <c r="D75" s="174"/>
      <c r="E75" s="174"/>
      <c r="F75" s="174"/>
      <c r="G75" s="174"/>
      <c r="BH75" s="214"/>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111"/>
      <c r="D129" s="111"/>
      <c r="E129" s="111"/>
      <c r="F129" s="111"/>
      <c r="G129" s="111"/>
      <c r="H129" s="111"/>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row>
    <row r="130" spans="3:57" x14ac:dyDescent="0.15">
      <c r="C130" s="111"/>
      <c r="D130" s="111"/>
      <c r="E130" s="111"/>
      <c r="F130" s="111"/>
      <c r="G130" s="111"/>
      <c r="H130" s="111"/>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row>
    <row r="131" spans="3:57" x14ac:dyDescent="0.15">
      <c r="C131" s="216"/>
      <c r="D131" s="216"/>
      <c r="E131" s="216"/>
      <c r="F131" s="216"/>
      <c r="G131" s="216"/>
      <c r="H131" s="216"/>
      <c r="I131" s="111"/>
      <c r="J131" s="111"/>
    </row>
    <row r="132" spans="3:57" x14ac:dyDescent="0.15">
      <c r="C132" s="216"/>
      <c r="D132" s="216"/>
      <c r="E132" s="216"/>
      <c r="F132" s="216"/>
      <c r="G132" s="216"/>
      <c r="H132" s="216"/>
      <c r="I132" s="111"/>
      <c r="J132" s="111"/>
    </row>
    <row r="133" spans="3:57" x14ac:dyDescent="0.15">
      <c r="C133" s="111"/>
      <c r="D133" s="111"/>
      <c r="E133" s="111"/>
      <c r="F133" s="111"/>
      <c r="G133" s="111"/>
      <c r="H133" s="111"/>
    </row>
    <row r="134" spans="3:57" x14ac:dyDescent="0.15">
      <c r="C134" s="111"/>
      <c r="D134" s="111"/>
      <c r="E134" s="111"/>
      <c r="F134" s="111"/>
      <c r="G134" s="111"/>
      <c r="H134" s="111"/>
    </row>
    <row r="135" spans="3:57" x14ac:dyDescent="0.15">
      <c r="C135" s="111"/>
      <c r="D135" s="111"/>
      <c r="E135" s="111"/>
      <c r="F135" s="111"/>
      <c r="G135" s="111"/>
      <c r="H135" s="111"/>
    </row>
    <row r="136" spans="3:57" x14ac:dyDescent="0.15">
      <c r="C136" s="111"/>
      <c r="D136" s="111"/>
      <c r="E136" s="111"/>
      <c r="F136" s="111"/>
      <c r="G136" s="111"/>
      <c r="H136" s="111"/>
    </row>
  </sheetData>
  <sheetProtection sheet="1" insertRows="0" deleteRows="0"/>
  <mergeCells count="217">
    <mergeCell ref="BK3:BL4"/>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Y23">
    <cfRule type="expression" dxfId="151" priority="152">
      <formula>OR(U$69=$B22,U$70=$B22)</formula>
    </cfRule>
  </conditionalFormatting>
  <conditionalFormatting sqref="U26:AY26">
    <cfRule type="expression" dxfId="150" priority="142">
      <formula>OR(U$69=$B25,U$70=$B25)</formula>
    </cfRule>
  </conditionalFormatting>
  <conditionalFormatting sqref="U29:AY29">
    <cfRule type="expression" dxfId="149" priority="132">
      <formula>OR(U$69=$B28,U$70=$B28)</formula>
    </cfRule>
  </conditionalFormatting>
  <conditionalFormatting sqref="U32:AY32">
    <cfRule type="expression" dxfId="148" priority="122">
      <formula>OR(U$69=$B31,U$70=$B31)</formula>
    </cfRule>
  </conditionalFormatting>
  <conditionalFormatting sqref="U35:AY35">
    <cfRule type="expression" dxfId="147" priority="112">
      <formula>OR(U$69=$B34,U$70=$B34)</formula>
    </cfRule>
  </conditionalFormatting>
  <conditionalFormatting sqref="U38:AY38">
    <cfRule type="expression" dxfId="146" priority="102">
      <formula>OR(U$69=$B37,U$70=$B37)</formula>
    </cfRule>
  </conditionalFormatting>
  <conditionalFormatting sqref="U41:AY41">
    <cfRule type="expression" dxfId="145" priority="92">
      <formula>OR(U$69=$B40,U$70=$B40)</formula>
    </cfRule>
  </conditionalFormatting>
  <conditionalFormatting sqref="U44:AY44">
    <cfRule type="expression" dxfId="144" priority="82">
      <formula>OR(U$69=$B43,U$70=$B43)</formula>
    </cfRule>
  </conditionalFormatting>
  <conditionalFormatting sqref="U47:AY47">
    <cfRule type="expression" dxfId="143" priority="72">
      <formula>OR(U$69=$B46,U$70=$B46)</formula>
    </cfRule>
  </conditionalFormatting>
  <conditionalFormatting sqref="U50:AY50">
    <cfRule type="expression" dxfId="142" priority="62">
      <formula>OR(U$69=$B49,U$70=$B49)</formula>
    </cfRule>
  </conditionalFormatting>
  <conditionalFormatting sqref="U53:AY53">
    <cfRule type="expression" dxfId="141" priority="52">
      <formula>OR(U$69=$B52,U$70=$B52)</formula>
    </cfRule>
  </conditionalFormatting>
  <conditionalFormatting sqref="U56:AY56">
    <cfRule type="expression" dxfId="140" priority="42">
      <formula>OR(U$69=$B55,U$70=$B55)</formula>
    </cfRule>
  </conditionalFormatting>
  <conditionalFormatting sqref="U59:AY59">
    <cfRule type="expression" dxfId="139" priority="32">
      <formula>OR(U$69=$B58,U$70=$B58)</formula>
    </cfRule>
  </conditionalFormatting>
  <conditionalFormatting sqref="U62:AY62">
    <cfRule type="expression" dxfId="138" priority="22">
      <formula>OR(U$69=$B61,U$70=$B61)</formula>
    </cfRule>
  </conditionalFormatting>
  <conditionalFormatting sqref="U65:AY65">
    <cfRule type="expression" dxfId="137" priority="12">
      <formula>OR(U$69=$B64,U$70=$B64)</formula>
    </cfRule>
  </conditionalFormatting>
  <conditionalFormatting sqref="U68:AY68">
    <cfRule type="expression" dxfId="136" priority="2">
      <formula>OR(U$69=$B67,U$70=$B67)</formula>
    </cfRule>
  </conditionalFormatting>
  <conditionalFormatting sqref="U69:BA74">
    <cfRule type="expression" dxfId="135" priority="159">
      <formula>INDIRECT(ADDRESS(ROW(),COLUMN()))=TRUNC(INDIRECT(ADDRESS(ROW(),COLUMN())))</formula>
    </cfRule>
  </conditionalFormatting>
  <conditionalFormatting sqref="U22:BC23">
    <cfRule type="expression" dxfId="134" priority="151">
      <formula>INDIRECT(ADDRESS(ROW(),COLUMN()))=TRUNC(INDIRECT(ADDRESS(ROW(),COLUMN())))</formula>
    </cfRule>
  </conditionalFormatting>
  <conditionalFormatting sqref="U25:BC26">
    <cfRule type="expression" dxfId="133" priority="141">
      <formula>INDIRECT(ADDRESS(ROW(),COLUMN()))=TRUNC(INDIRECT(ADDRESS(ROW(),COLUMN())))</formula>
    </cfRule>
  </conditionalFormatting>
  <conditionalFormatting sqref="U28:BC29">
    <cfRule type="expression" dxfId="132" priority="131">
      <formula>INDIRECT(ADDRESS(ROW(),COLUMN()))=TRUNC(INDIRECT(ADDRESS(ROW(),COLUMN())))</formula>
    </cfRule>
  </conditionalFormatting>
  <conditionalFormatting sqref="U31:BC32">
    <cfRule type="expression" dxfId="131" priority="121">
      <formula>INDIRECT(ADDRESS(ROW(),COLUMN()))=TRUNC(INDIRECT(ADDRESS(ROW(),COLUMN())))</formula>
    </cfRule>
  </conditionalFormatting>
  <conditionalFormatting sqref="U34:BC35">
    <cfRule type="expression" dxfId="130" priority="111">
      <formula>INDIRECT(ADDRESS(ROW(),COLUMN()))=TRUNC(INDIRECT(ADDRESS(ROW(),COLUMN())))</formula>
    </cfRule>
  </conditionalFormatting>
  <conditionalFormatting sqref="U37:BC38">
    <cfRule type="expression" dxfId="129" priority="101">
      <formula>INDIRECT(ADDRESS(ROW(),COLUMN()))=TRUNC(INDIRECT(ADDRESS(ROW(),COLUMN())))</formula>
    </cfRule>
  </conditionalFormatting>
  <conditionalFormatting sqref="U40:BC41">
    <cfRule type="expression" dxfId="128" priority="91">
      <formula>INDIRECT(ADDRESS(ROW(),COLUMN()))=TRUNC(INDIRECT(ADDRESS(ROW(),COLUMN())))</formula>
    </cfRule>
  </conditionalFormatting>
  <conditionalFormatting sqref="U43:BC44">
    <cfRule type="expression" dxfId="127" priority="81">
      <formula>INDIRECT(ADDRESS(ROW(),COLUMN()))=TRUNC(INDIRECT(ADDRESS(ROW(),COLUMN())))</formula>
    </cfRule>
  </conditionalFormatting>
  <conditionalFormatting sqref="U46:BC47">
    <cfRule type="expression" dxfId="126" priority="71">
      <formula>INDIRECT(ADDRESS(ROW(),COLUMN()))=TRUNC(INDIRECT(ADDRESS(ROW(),COLUMN())))</formula>
    </cfRule>
  </conditionalFormatting>
  <conditionalFormatting sqref="U49:BC50">
    <cfRule type="expression" dxfId="125" priority="61">
      <formula>INDIRECT(ADDRESS(ROW(),COLUMN()))=TRUNC(INDIRECT(ADDRESS(ROW(),COLUMN())))</formula>
    </cfRule>
  </conditionalFormatting>
  <conditionalFormatting sqref="U52:BC53">
    <cfRule type="expression" dxfId="124" priority="51">
      <formula>INDIRECT(ADDRESS(ROW(),COLUMN()))=TRUNC(INDIRECT(ADDRESS(ROW(),COLUMN())))</formula>
    </cfRule>
  </conditionalFormatting>
  <conditionalFormatting sqref="U55:BC56">
    <cfRule type="expression" dxfId="123" priority="41">
      <formula>INDIRECT(ADDRESS(ROW(),COLUMN()))=TRUNC(INDIRECT(ADDRESS(ROW(),COLUMN())))</formula>
    </cfRule>
  </conditionalFormatting>
  <conditionalFormatting sqref="U58:BC59">
    <cfRule type="expression" dxfId="122" priority="31">
      <formula>INDIRECT(ADDRESS(ROW(),COLUMN()))=TRUNC(INDIRECT(ADDRESS(ROW(),COLUMN())))</formula>
    </cfRule>
  </conditionalFormatting>
  <conditionalFormatting sqref="U61:BC62">
    <cfRule type="expression" dxfId="121" priority="21">
      <formula>INDIRECT(ADDRESS(ROW(),COLUMN()))=TRUNC(INDIRECT(ADDRESS(ROW(),COLUMN())))</formula>
    </cfRule>
  </conditionalFormatting>
  <conditionalFormatting sqref="U64:BC65">
    <cfRule type="expression" dxfId="120" priority="11">
      <formula>INDIRECT(ADDRESS(ROW(),COLUMN()))=TRUNC(INDIRECT(ADDRESS(ROW(),COLUMN())))</formula>
    </cfRule>
  </conditionalFormatting>
  <conditionalFormatting sqref="U67:BC68">
    <cfRule type="expression" dxfId="119" priority="1">
      <formula>INDIRECT(ADDRESS(ROW(),COLUMN()))=TRUNC(INDIRECT(ADDRESS(ROW(),COLUMN())))</formula>
    </cfRule>
  </conditionalFormatting>
  <dataValidations count="9">
    <dataValidation allowBlank="1" showInputMessage="1" showErrorMessage="1" error="入力可能範囲　32～40" sqref="BC10" xr:uid="{E3636AC9-9272-4BF2-8994-D444754D8D2E}"/>
    <dataValidation type="list" allowBlank="1" showInputMessage="1" sqref="U21:AY21 U24:AY24 U27:AY27 U30:AY30 U33:AY33 U36:AY36 U39:AY39 U42:AY42 U45:AY45 U48:AY48 U51:AY51 U54:AY54 U57:AY57 U60:AY60 U63:AY63 U66:AY66" xr:uid="{F1877A48-AAF1-4F93-ABD6-FF770844F411}">
      <formula1>シフト記号表</formula1>
    </dataValidation>
    <dataValidation type="list" errorStyle="warning" allowBlank="1" showInputMessage="1" error="リストにない場合のみ、入力してください。" sqref="I21:L68" xr:uid="{72096D8F-F5BD-4F4A-A72B-F98AFEE42124}">
      <formula1>INDIRECT(C21)</formula1>
    </dataValidation>
    <dataValidation type="list" allowBlank="1" showInputMessage="1" sqref="H21:H68" xr:uid="{E7B658E8-D9A7-4B0A-9D34-9BE71E227968}">
      <formula1>"A, B, C, D"</formula1>
    </dataValidation>
    <dataValidation type="list" allowBlank="1" showInputMessage="1" sqref="C21:E68" xr:uid="{B02EC0B5-7B42-4B53-ABF1-BEC711A4F53F}">
      <formula1>職種</formula1>
    </dataValidation>
    <dataValidation type="list" allowBlank="1" showInputMessage="1" showErrorMessage="1" sqref="BC3:BF3" xr:uid="{EF796B60-88E9-48E7-9738-D104330E65B6}">
      <formula1>"４週,暦月"</formula1>
    </dataValidation>
    <dataValidation type="decimal" allowBlank="1" showInputMessage="1" showErrorMessage="1" error="入力可能範囲　32～40" sqref="AY6:AZ6" xr:uid="{55763791-4490-42F1-A8F6-C4CE54FBAD1E}">
      <formula1>32</formula1>
      <formula2>40</formula2>
    </dataValidation>
    <dataValidation type="list" allowBlank="1" showInputMessage="1" showErrorMessage="1" sqref="AD3:AD4" xr:uid="{F79BF8F3-882E-4CF2-8410-AFE7800498CD}">
      <formula1>#REF!</formula1>
    </dataValidation>
    <dataValidation type="list" allowBlank="1" showInputMessage="1" showErrorMessage="1" sqref="BC4:BF4" xr:uid="{0BA5E0C6-AEC0-405C-AB8C-EF90CF531023}">
      <formula1>"予定,実績,予定・実績"</formula1>
    </dataValidation>
  </dataValidations>
  <hyperlinks>
    <hyperlink ref="BK3" location="添付書類一覧!A1" display="添付書類一覧に戻る" xr:uid="{CDEA4A37-D4E8-420C-A80D-0CB3AE70336B}"/>
  </hyperlink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935202E7-2A73-4835-8971-F6910F9A80C3}">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910-A536-4E1F-BC03-C20691493B80}">
  <sheetPr>
    <tabColor theme="9" tint="0.79998168889431442"/>
    <pageSetUpPr fitToPage="1"/>
  </sheetPr>
  <dimension ref="B1:BM136"/>
  <sheetViews>
    <sheetView showGridLines="0" workbookViewId="0">
      <selection activeCell="AA3" sqref="AA3"/>
    </sheetView>
  </sheetViews>
  <sheetFormatPr defaultColWidth="4.5" defaultRowHeight="14.25" x14ac:dyDescent="0.15"/>
  <cols>
    <col min="1" max="1" width="0.875" style="110" customWidth="1"/>
    <col min="2" max="5" width="5.75" style="110" customWidth="1"/>
    <col min="6" max="7" width="5.75" style="110" hidden="1" customWidth="1"/>
    <col min="8" max="60" width="5.75" style="110" customWidth="1"/>
    <col min="61" max="61" width="1.125" style="110" customWidth="1"/>
    <col min="62" max="63" width="4.5" style="110"/>
    <col min="64" max="64" width="25.5" style="110" customWidth="1"/>
    <col min="65" max="16384" width="4.5" style="110"/>
  </cols>
  <sheetData>
    <row r="1" spans="2:65" s="90" customFormat="1" ht="20.25" customHeight="1" x14ac:dyDescent="0.15">
      <c r="C1" s="91" t="s">
        <v>132</v>
      </c>
      <c r="D1" s="91"/>
      <c r="E1" s="91"/>
      <c r="F1" s="91"/>
      <c r="G1" s="91"/>
      <c r="H1" s="91"/>
      <c r="K1" s="92" t="s">
        <v>133</v>
      </c>
      <c r="N1" s="91"/>
      <c r="O1" s="91"/>
      <c r="P1" s="91"/>
      <c r="Q1" s="91"/>
      <c r="R1" s="91"/>
      <c r="S1" s="91"/>
      <c r="T1" s="91"/>
      <c r="U1" s="91"/>
      <c r="AQ1" s="93" t="s">
        <v>134</v>
      </c>
      <c r="AR1" s="905" t="s">
        <v>135</v>
      </c>
      <c r="AS1" s="906"/>
      <c r="AT1" s="906"/>
      <c r="AU1" s="906"/>
      <c r="AV1" s="906"/>
      <c r="AW1" s="906"/>
      <c r="AX1" s="906"/>
      <c r="AY1" s="906"/>
      <c r="AZ1" s="906"/>
      <c r="BA1" s="906"/>
      <c r="BB1" s="906"/>
      <c r="BC1" s="906"/>
      <c r="BD1" s="906"/>
      <c r="BE1" s="906"/>
      <c r="BF1" s="906"/>
      <c r="BG1" s="906"/>
      <c r="BH1" s="93" t="s">
        <v>136</v>
      </c>
    </row>
    <row r="2" spans="2:65" s="94" customFormat="1" ht="20.25" customHeight="1" thickBot="1" x14ac:dyDescent="0.2">
      <c r="H2" s="92"/>
      <c r="K2" s="92"/>
      <c r="L2" s="92"/>
      <c r="N2" s="93"/>
      <c r="O2" s="93"/>
      <c r="P2" s="93"/>
      <c r="Q2" s="93"/>
      <c r="R2" s="93"/>
      <c r="S2" s="93"/>
      <c r="T2" s="93"/>
      <c r="U2" s="93"/>
      <c r="Z2" s="93" t="s">
        <v>137</v>
      </c>
      <c r="AA2" s="907">
        <v>6</v>
      </c>
      <c r="AB2" s="907"/>
      <c r="AC2" s="93" t="s">
        <v>138</v>
      </c>
      <c r="AD2" s="908">
        <f>IF(AA2=0,"",YEAR(DATE(2018+AA2,1,1)))</f>
        <v>2024</v>
      </c>
      <c r="AE2" s="908"/>
      <c r="AF2" s="94" t="s">
        <v>139</v>
      </c>
      <c r="AG2" s="94" t="s">
        <v>140</v>
      </c>
      <c r="AH2" s="907">
        <v>4</v>
      </c>
      <c r="AI2" s="907"/>
      <c r="AJ2" s="94" t="s">
        <v>141</v>
      </c>
      <c r="AQ2" s="93" t="s">
        <v>142</v>
      </c>
      <c r="AR2" s="907" t="s">
        <v>143</v>
      </c>
      <c r="AS2" s="907"/>
      <c r="AT2" s="907"/>
      <c r="AU2" s="907"/>
      <c r="AV2" s="907"/>
      <c r="AW2" s="907"/>
      <c r="AX2" s="907"/>
      <c r="AY2" s="907"/>
      <c r="AZ2" s="907"/>
      <c r="BA2" s="907"/>
      <c r="BB2" s="907"/>
      <c r="BC2" s="907"/>
      <c r="BD2" s="907"/>
      <c r="BE2" s="907"/>
      <c r="BF2" s="907"/>
      <c r="BG2" s="907"/>
      <c r="BH2" s="93" t="s">
        <v>136</v>
      </c>
      <c r="BI2" s="93"/>
      <c r="BJ2" s="93"/>
      <c r="BK2" s="1"/>
      <c r="BL2" s="279"/>
    </row>
    <row r="3" spans="2:65" s="94" customFormat="1" ht="20.25" customHeight="1" thickTop="1" x14ac:dyDescent="0.15">
      <c r="H3" s="92"/>
      <c r="K3" s="92"/>
      <c r="M3" s="93"/>
      <c r="N3" s="93"/>
      <c r="O3" s="93"/>
      <c r="P3" s="93"/>
      <c r="Q3" s="93"/>
      <c r="R3" s="93"/>
      <c r="S3" s="93"/>
      <c r="AA3" s="95"/>
      <c r="AB3" s="95"/>
      <c r="AC3" s="95"/>
      <c r="AD3" s="96"/>
      <c r="AE3" s="95"/>
      <c r="BB3" s="97" t="s">
        <v>144</v>
      </c>
      <c r="BC3" s="909" t="s">
        <v>145</v>
      </c>
      <c r="BD3" s="910"/>
      <c r="BE3" s="910"/>
      <c r="BF3" s="911"/>
      <c r="BG3" s="93"/>
      <c r="BK3" s="866" t="s">
        <v>468</v>
      </c>
      <c r="BL3" s="867"/>
    </row>
    <row r="4" spans="2:65" s="94" customFormat="1" ht="20.25" customHeight="1" thickBot="1" x14ac:dyDescent="0.2">
      <c r="H4" s="92"/>
      <c r="K4" s="92"/>
      <c r="M4" s="93"/>
      <c r="N4" s="93"/>
      <c r="O4" s="93"/>
      <c r="P4" s="93"/>
      <c r="Q4" s="93"/>
      <c r="R4" s="93"/>
      <c r="S4" s="93"/>
      <c r="AA4" s="95"/>
      <c r="AB4" s="95"/>
      <c r="AC4" s="95"/>
      <c r="AD4" s="96"/>
      <c r="AE4" s="95"/>
      <c r="BB4" s="97" t="s">
        <v>146</v>
      </c>
      <c r="BC4" s="909" t="s">
        <v>147</v>
      </c>
      <c r="BD4" s="910"/>
      <c r="BE4" s="910"/>
      <c r="BF4" s="911"/>
      <c r="BG4" s="93"/>
      <c r="BK4" s="868"/>
      <c r="BL4" s="869"/>
    </row>
    <row r="5" spans="2:65" s="94" customFormat="1" ht="5.0999999999999996" customHeight="1" thickTop="1" x14ac:dyDescent="0.15">
      <c r="H5" s="92"/>
      <c r="K5" s="92"/>
      <c r="M5" s="93"/>
      <c r="N5" s="93"/>
      <c r="O5" s="93"/>
      <c r="P5" s="93"/>
      <c r="Q5" s="93"/>
      <c r="R5" s="93"/>
      <c r="S5" s="93"/>
      <c r="AA5" s="98"/>
      <c r="AB5" s="98"/>
      <c r="AH5" s="90"/>
      <c r="AI5" s="90"/>
      <c r="AJ5" s="90"/>
      <c r="AK5" s="90"/>
      <c r="AL5" s="90"/>
      <c r="AM5" s="90"/>
      <c r="AN5" s="90"/>
      <c r="AO5" s="90"/>
      <c r="AP5" s="90"/>
      <c r="AQ5" s="90"/>
      <c r="AR5" s="90"/>
      <c r="AS5" s="90"/>
      <c r="AT5" s="90"/>
      <c r="AU5" s="90"/>
      <c r="AV5" s="90"/>
      <c r="AW5" s="90"/>
      <c r="AX5" s="90"/>
      <c r="AY5" s="90"/>
      <c r="AZ5" s="90"/>
      <c r="BA5" s="90"/>
      <c r="BB5" s="90"/>
      <c r="BC5" s="90"/>
      <c r="BD5" s="90"/>
      <c r="BE5" s="90"/>
      <c r="BF5" s="99"/>
      <c r="BG5" s="99"/>
      <c r="BK5" s="331"/>
      <c r="BL5" s="279"/>
    </row>
    <row r="6" spans="2:65" s="94" customFormat="1" ht="21" customHeight="1" x14ac:dyDescent="0.15">
      <c r="B6" s="91"/>
      <c r="C6" s="90"/>
      <c r="D6" s="90"/>
      <c r="E6" s="90"/>
      <c r="F6" s="90"/>
      <c r="G6" s="90"/>
      <c r="H6" s="90"/>
      <c r="I6" s="100"/>
      <c r="J6" s="100"/>
      <c r="K6" s="100"/>
      <c r="L6" s="101"/>
      <c r="M6" s="100"/>
      <c r="N6" s="100"/>
      <c r="O6" s="100"/>
      <c r="AH6" s="90"/>
      <c r="AI6" s="90"/>
      <c r="AJ6" s="90"/>
      <c r="AK6" s="90"/>
      <c r="AL6" s="90"/>
      <c r="AM6" s="90" t="s">
        <v>148</v>
      </c>
      <c r="AN6" s="90"/>
      <c r="AO6" s="90"/>
      <c r="AP6" s="90"/>
      <c r="AQ6" s="90"/>
      <c r="AR6" s="90"/>
      <c r="AS6" s="90"/>
      <c r="AU6" s="102"/>
      <c r="AV6" s="102"/>
      <c r="AW6" s="103"/>
      <c r="AX6" s="90"/>
      <c r="AY6" s="933">
        <v>40</v>
      </c>
      <c r="AZ6" s="934"/>
      <c r="BA6" s="103" t="s">
        <v>149</v>
      </c>
      <c r="BB6" s="90"/>
      <c r="BC6" s="933">
        <v>160</v>
      </c>
      <c r="BD6" s="934"/>
      <c r="BE6" s="103" t="s">
        <v>150</v>
      </c>
      <c r="BF6" s="90"/>
      <c r="BG6" s="99"/>
    </row>
    <row r="7" spans="2:65" s="94" customFormat="1" ht="5.0999999999999996" customHeight="1" x14ac:dyDescent="0.15">
      <c r="B7" s="91"/>
      <c r="C7" s="104"/>
      <c r="D7" s="104"/>
      <c r="E7" s="104"/>
      <c r="F7" s="104"/>
      <c r="G7" s="104"/>
      <c r="H7" s="100"/>
      <c r="I7" s="100"/>
      <c r="J7" s="100"/>
      <c r="K7" s="100"/>
      <c r="L7" s="100"/>
      <c r="M7" s="100"/>
      <c r="N7" s="100"/>
      <c r="O7" s="100"/>
      <c r="AH7" s="90"/>
      <c r="AI7" s="90"/>
      <c r="AJ7" s="90"/>
      <c r="AK7" s="90"/>
      <c r="AL7" s="90"/>
      <c r="AM7" s="90"/>
      <c r="AN7" s="90"/>
      <c r="AO7" s="90"/>
      <c r="AP7" s="90"/>
      <c r="AQ7" s="90"/>
      <c r="AR7" s="90"/>
      <c r="AS7" s="90"/>
      <c r="AT7" s="90"/>
      <c r="AU7" s="90"/>
      <c r="AV7" s="90"/>
      <c r="AW7" s="90"/>
      <c r="AX7" s="90"/>
      <c r="AY7" s="90"/>
      <c r="AZ7" s="90"/>
      <c r="BA7" s="90"/>
      <c r="BB7" s="90"/>
      <c r="BC7" s="90"/>
      <c r="BD7" s="90"/>
      <c r="BE7" s="90"/>
      <c r="BF7" s="99"/>
      <c r="BG7" s="99"/>
    </row>
    <row r="8" spans="2:65" s="94" customFormat="1" ht="21" customHeight="1" x14ac:dyDescent="0.15">
      <c r="B8" s="105"/>
      <c r="C8" s="101"/>
      <c r="D8" s="101"/>
      <c r="E8" s="101"/>
      <c r="F8" s="101"/>
      <c r="G8" s="101"/>
      <c r="H8" s="100"/>
      <c r="I8" s="100"/>
      <c r="J8" s="100"/>
      <c r="K8" s="100"/>
      <c r="L8" s="100"/>
      <c r="M8" s="100"/>
      <c r="N8" s="100"/>
      <c r="O8" s="100"/>
      <c r="AH8" s="106"/>
      <c r="AI8" s="106"/>
      <c r="AJ8" s="106"/>
      <c r="AK8" s="90"/>
      <c r="AL8" s="99"/>
      <c r="AM8" s="107"/>
      <c r="AN8" s="107"/>
      <c r="AO8" s="91"/>
      <c r="AP8" s="108"/>
      <c r="AQ8" s="108"/>
      <c r="AR8" s="108"/>
      <c r="AS8" s="109"/>
      <c r="AT8" s="109"/>
      <c r="AU8" s="90"/>
      <c r="AV8" s="108"/>
      <c r="AW8" s="108"/>
      <c r="AX8" s="101"/>
      <c r="AY8" s="90"/>
      <c r="AZ8" s="90" t="s">
        <v>151</v>
      </c>
      <c r="BA8" s="90"/>
      <c r="BB8" s="90"/>
      <c r="BC8" s="935">
        <f>DAY(EOMONTH(DATE(AD2,AH2,1),0))</f>
        <v>30</v>
      </c>
      <c r="BD8" s="936"/>
      <c r="BE8" s="90" t="s">
        <v>152</v>
      </c>
      <c r="BF8" s="90"/>
      <c r="BG8" s="90"/>
      <c r="BK8" s="93"/>
      <c r="BL8" s="93"/>
      <c r="BM8" s="93"/>
    </row>
    <row r="9" spans="2:65" s="94" customFormat="1" ht="5.0999999999999996" customHeight="1" x14ac:dyDescent="0.15">
      <c r="B9" s="105"/>
      <c r="C9" s="108"/>
      <c r="D9" s="108"/>
      <c r="E9" s="108"/>
      <c r="F9" s="108"/>
      <c r="G9" s="108"/>
      <c r="H9" s="108"/>
      <c r="I9" s="108"/>
      <c r="J9" s="108"/>
      <c r="K9" s="108"/>
      <c r="L9" s="108"/>
      <c r="M9" s="108"/>
      <c r="N9" s="108"/>
      <c r="O9" s="108"/>
      <c r="AH9" s="104"/>
      <c r="AI9" s="90"/>
      <c r="AJ9" s="90"/>
      <c r="AK9" s="106"/>
      <c r="AL9" s="90"/>
      <c r="AM9" s="90"/>
      <c r="AN9" s="90"/>
      <c r="AO9" s="90"/>
      <c r="AP9" s="90"/>
      <c r="AQ9" s="90"/>
      <c r="AR9" s="104"/>
      <c r="AS9" s="104"/>
      <c r="AT9" s="104"/>
      <c r="AU9" s="90"/>
      <c r="AV9" s="90"/>
      <c r="AW9" s="90"/>
      <c r="AX9" s="90"/>
      <c r="AY9" s="90"/>
      <c r="AZ9" s="90"/>
      <c r="BA9" s="90"/>
      <c r="BB9" s="90"/>
      <c r="BC9" s="90"/>
      <c r="BD9" s="90"/>
      <c r="BE9" s="90"/>
      <c r="BF9" s="90"/>
      <c r="BG9" s="90"/>
      <c r="BK9" s="93"/>
      <c r="BL9" s="93"/>
      <c r="BM9" s="93"/>
    </row>
    <row r="10" spans="2:65" s="94" customFormat="1" ht="21" customHeight="1" x14ac:dyDescent="0.15">
      <c r="B10" s="105"/>
      <c r="C10" s="108"/>
      <c r="D10" s="108"/>
      <c r="E10" s="108"/>
      <c r="F10" s="108"/>
      <c r="G10" s="108"/>
      <c r="H10" s="108"/>
      <c r="I10" s="108"/>
      <c r="J10" s="108"/>
      <c r="K10" s="108"/>
      <c r="L10" s="108"/>
      <c r="M10" s="108"/>
      <c r="N10" s="108"/>
      <c r="O10" s="108"/>
      <c r="AH10" s="104"/>
      <c r="AI10" s="90"/>
      <c r="AJ10" s="90"/>
      <c r="AK10" s="106"/>
      <c r="AL10" s="90"/>
      <c r="AN10" s="90" t="s">
        <v>153</v>
      </c>
      <c r="AO10" s="90"/>
      <c r="AP10" s="90"/>
      <c r="AQ10" s="90"/>
      <c r="AR10" s="90"/>
      <c r="AS10" s="90"/>
      <c r="AT10" s="90"/>
      <c r="AU10" s="90"/>
      <c r="AV10" s="104"/>
      <c r="AW10" s="104"/>
      <c r="AX10" s="104"/>
      <c r="AY10" s="90"/>
      <c r="AZ10" s="90"/>
      <c r="BA10" s="99" t="s">
        <v>154</v>
      </c>
      <c r="BB10" s="90"/>
      <c r="BC10" s="933">
        <v>9</v>
      </c>
      <c r="BD10" s="934"/>
      <c r="BE10" s="103" t="s">
        <v>155</v>
      </c>
      <c r="BF10" s="90"/>
      <c r="BG10" s="90"/>
      <c r="BK10" s="93"/>
      <c r="BL10" s="93"/>
      <c r="BM10" s="93"/>
    </row>
    <row r="11" spans="2:65" s="94" customFormat="1" ht="5.0999999999999996" customHeight="1" x14ac:dyDescent="0.15">
      <c r="B11" s="105"/>
      <c r="C11" s="108"/>
      <c r="D11" s="108"/>
      <c r="E11" s="108"/>
      <c r="F11" s="108"/>
      <c r="G11" s="108"/>
      <c r="H11" s="108"/>
      <c r="I11" s="108"/>
      <c r="J11" s="108"/>
      <c r="K11" s="108"/>
      <c r="L11" s="108"/>
      <c r="M11" s="108"/>
      <c r="N11" s="108"/>
      <c r="O11" s="108"/>
      <c r="AH11" s="104"/>
      <c r="AI11" s="90"/>
      <c r="AJ11" s="90"/>
      <c r="AK11" s="106"/>
      <c r="AL11" s="90"/>
      <c r="AM11" s="90"/>
      <c r="AN11" s="90"/>
      <c r="AO11" s="90"/>
      <c r="AP11" s="90"/>
      <c r="AQ11" s="90"/>
      <c r="AR11" s="104"/>
      <c r="AS11" s="104"/>
      <c r="AT11" s="104"/>
      <c r="AU11" s="90"/>
      <c r="AV11" s="90"/>
      <c r="AW11" s="90"/>
      <c r="AX11" s="90"/>
      <c r="AY11" s="90"/>
      <c r="AZ11" s="90"/>
      <c r="BA11" s="90"/>
      <c r="BB11" s="90"/>
      <c r="BC11" s="90"/>
      <c r="BD11" s="90"/>
      <c r="BE11" s="90"/>
      <c r="BF11" s="90"/>
      <c r="BG11" s="90"/>
      <c r="BK11" s="93"/>
      <c r="BL11" s="93"/>
      <c r="BM11" s="93"/>
    </row>
    <row r="12" spans="2:65" s="94" customFormat="1" ht="21" customHeight="1" x14ac:dyDescent="0.15">
      <c r="R12" s="100"/>
      <c r="S12" s="100"/>
      <c r="T12" s="99"/>
      <c r="U12" s="937"/>
      <c r="V12" s="937"/>
      <c r="W12" s="91"/>
      <c r="AA12" s="104"/>
      <c r="AB12" s="107"/>
      <c r="AC12" s="91"/>
      <c r="AD12" s="104"/>
      <c r="AE12" s="104"/>
      <c r="AF12" s="104"/>
      <c r="AH12" s="106"/>
      <c r="AI12" s="106"/>
      <c r="AJ12" s="106"/>
      <c r="AK12" s="90"/>
      <c r="AL12" s="99"/>
      <c r="AM12" s="107"/>
      <c r="AN12" s="90"/>
      <c r="AO12" s="90"/>
      <c r="AP12" s="90"/>
      <c r="AQ12" s="90"/>
      <c r="AR12" s="90"/>
      <c r="AS12" s="91" t="s">
        <v>156</v>
      </c>
      <c r="AT12" s="90"/>
      <c r="AU12" s="90"/>
      <c r="AV12" s="90"/>
      <c r="AW12" s="90"/>
      <c r="AX12" s="90"/>
      <c r="AY12" s="90"/>
      <c r="AZ12" s="90"/>
      <c r="BA12" s="90"/>
      <c r="BB12" s="90"/>
      <c r="BC12" s="104"/>
      <c r="BD12" s="106"/>
      <c r="BE12" s="90"/>
      <c r="BF12" s="90"/>
      <c r="BG12" s="104"/>
      <c r="BH12" s="90"/>
      <c r="BK12" s="93"/>
      <c r="BL12" s="93"/>
      <c r="BM12" s="93"/>
    </row>
    <row r="13" spans="2:65" s="94" customFormat="1" ht="21" customHeight="1" x14ac:dyDescent="0.15">
      <c r="R13" s="90"/>
      <c r="S13" s="90"/>
      <c r="T13" s="90"/>
      <c r="U13" s="90"/>
      <c r="V13" s="90"/>
      <c r="AA13" s="90"/>
      <c r="AB13" s="90"/>
      <c r="AC13" s="90"/>
      <c r="AD13" s="90"/>
      <c r="AE13" s="90"/>
      <c r="AF13" s="90"/>
      <c r="AH13" s="104"/>
      <c r="AI13" s="106"/>
      <c r="AJ13" s="90"/>
      <c r="AK13" s="106"/>
      <c r="AL13" s="90"/>
      <c r="AM13" s="90"/>
      <c r="AN13" s="90"/>
      <c r="AO13" s="104"/>
      <c r="AP13" s="91"/>
      <c r="AQ13" s="104"/>
      <c r="AR13" s="104"/>
      <c r="AS13" s="91" t="s">
        <v>157</v>
      </c>
      <c r="AT13" s="90"/>
      <c r="AU13" s="90"/>
      <c r="AV13" s="90"/>
      <c r="AW13" s="90"/>
      <c r="AX13" s="90"/>
      <c r="AY13" s="90"/>
      <c r="AZ13" s="90"/>
      <c r="BA13" s="90"/>
      <c r="BB13" s="950">
        <v>0.29166666666666669</v>
      </c>
      <c r="BC13" s="951"/>
      <c r="BD13" s="952"/>
      <c r="BE13" s="101" t="s">
        <v>158</v>
      </c>
      <c r="BF13" s="950">
        <v>0.83333333333333337</v>
      </c>
      <c r="BG13" s="951"/>
      <c r="BH13" s="952"/>
      <c r="BK13" s="93"/>
      <c r="BL13" s="93"/>
      <c r="BM13" s="93"/>
    </row>
    <row r="14" spans="2:65" s="94" customFormat="1" ht="21" customHeight="1" x14ac:dyDescent="0.15">
      <c r="R14" s="110"/>
      <c r="S14" s="110"/>
      <c r="T14" s="110"/>
      <c r="U14" s="110"/>
      <c r="V14" s="110"/>
      <c r="W14" s="110"/>
      <c r="AA14" s="101"/>
      <c r="AB14" s="110"/>
      <c r="AC14" s="110"/>
      <c r="AD14" s="101"/>
      <c r="AE14" s="104"/>
      <c r="AF14" s="104"/>
      <c r="AG14" s="98"/>
      <c r="AH14" s="91"/>
      <c r="AI14" s="106"/>
      <c r="AJ14" s="90"/>
      <c r="AK14" s="106"/>
      <c r="AL14" s="90"/>
      <c r="AM14" s="90"/>
      <c r="AN14" s="90"/>
      <c r="AO14" s="101"/>
      <c r="AP14" s="100"/>
      <c r="AQ14" s="100"/>
      <c r="AR14" s="100"/>
      <c r="AS14" s="91" t="s">
        <v>159</v>
      </c>
      <c r="AT14" s="90"/>
      <c r="AU14" s="90"/>
      <c r="AV14" s="90"/>
      <c r="AW14" s="90"/>
      <c r="AX14" s="90"/>
      <c r="AY14" s="90"/>
      <c r="AZ14" s="90"/>
      <c r="BA14" s="90"/>
      <c r="BB14" s="950">
        <v>0.83333333333333337</v>
      </c>
      <c r="BC14" s="951"/>
      <c r="BD14" s="952"/>
      <c r="BE14" s="101" t="s">
        <v>158</v>
      </c>
      <c r="BF14" s="950">
        <v>0.29166666666666669</v>
      </c>
      <c r="BG14" s="951"/>
      <c r="BH14" s="952"/>
      <c r="BK14" s="93"/>
      <c r="BL14" s="93"/>
      <c r="BM14" s="93"/>
    </row>
    <row r="15" spans="2:65" ht="12" customHeight="1" thickBot="1" x14ac:dyDescent="0.2">
      <c r="C15" s="111"/>
      <c r="D15" s="111"/>
      <c r="E15" s="111"/>
      <c r="F15" s="111"/>
      <c r="G15" s="111"/>
      <c r="H15" s="111"/>
      <c r="AA15" s="111"/>
      <c r="AR15" s="111"/>
      <c r="BI15" s="112"/>
      <c r="BJ15" s="112"/>
      <c r="BK15" s="112"/>
    </row>
    <row r="16" spans="2:65" ht="21.6" customHeight="1" x14ac:dyDescent="0.15">
      <c r="B16" s="912" t="s">
        <v>160</v>
      </c>
      <c r="C16" s="915" t="s">
        <v>161</v>
      </c>
      <c r="D16" s="916"/>
      <c r="E16" s="917"/>
      <c r="F16" s="113"/>
      <c r="G16" s="114"/>
      <c r="H16" s="924" t="s">
        <v>162</v>
      </c>
      <c r="I16" s="927" t="s">
        <v>163</v>
      </c>
      <c r="J16" s="916"/>
      <c r="K16" s="916"/>
      <c r="L16" s="917"/>
      <c r="M16" s="927" t="s">
        <v>164</v>
      </c>
      <c r="N16" s="916"/>
      <c r="O16" s="917"/>
      <c r="P16" s="927" t="s">
        <v>165</v>
      </c>
      <c r="Q16" s="916"/>
      <c r="R16" s="916"/>
      <c r="S16" s="916"/>
      <c r="T16" s="930"/>
      <c r="U16" s="115"/>
      <c r="V16" s="116"/>
      <c r="W16" s="116"/>
      <c r="X16" s="116"/>
      <c r="Y16" s="116"/>
      <c r="Z16" s="116"/>
      <c r="AA16" s="116"/>
      <c r="AB16" s="116"/>
      <c r="AC16" s="116"/>
      <c r="AD16" s="116"/>
      <c r="AE16" s="116"/>
      <c r="AF16" s="116"/>
      <c r="AG16" s="116"/>
      <c r="AH16" s="116"/>
      <c r="AI16" s="117" t="s">
        <v>166</v>
      </c>
      <c r="AJ16" s="116"/>
      <c r="AK16" s="116"/>
      <c r="AL16" s="116"/>
      <c r="AM16" s="116"/>
      <c r="AN16" s="116" t="s">
        <v>167</v>
      </c>
      <c r="AO16" s="116"/>
      <c r="AP16" s="118"/>
      <c r="AQ16" s="119"/>
      <c r="AR16" s="116" t="s">
        <v>136</v>
      </c>
      <c r="AS16" s="116"/>
      <c r="AT16" s="116"/>
      <c r="AU16" s="116"/>
      <c r="AV16" s="116"/>
      <c r="AW16" s="116"/>
      <c r="AX16" s="116"/>
      <c r="AY16" s="120"/>
      <c r="AZ16" s="938" t="str">
        <f>IF(BC3="計画","(11)1～4週目の勤務時間数合計","(11)1か月の勤務時間数　合計")</f>
        <v>(11)1か月の勤務時間数　合計</v>
      </c>
      <c r="BA16" s="939"/>
      <c r="BB16" s="944" t="s">
        <v>168</v>
      </c>
      <c r="BC16" s="939"/>
      <c r="BD16" s="915" t="s">
        <v>169</v>
      </c>
      <c r="BE16" s="916"/>
      <c r="BF16" s="916"/>
      <c r="BG16" s="916"/>
      <c r="BH16" s="930"/>
    </row>
    <row r="17" spans="2:60" ht="20.25" customHeight="1" x14ac:dyDescent="0.15">
      <c r="B17" s="913"/>
      <c r="C17" s="918"/>
      <c r="D17" s="919"/>
      <c r="E17" s="920"/>
      <c r="F17" s="121"/>
      <c r="G17" s="122"/>
      <c r="H17" s="925"/>
      <c r="I17" s="928"/>
      <c r="J17" s="919"/>
      <c r="K17" s="919"/>
      <c r="L17" s="920"/>
      <c r="M17" s="928"/>
      <c r="N17" s="919"/>
      <c r="O17" s="920"/>
      <c r="P17" s="928"/>
      <c r="Q17" s="919"/>
      <c r="R17" s="919"/>
      <c r="S17" s="919"/>
      <c r="T17" s="931"/>
      <c r="U17" s="947" t="s">
        <v>170</v>
      </c>
      <c r="V17" s="947"/>
      <c r="W17" s="947"/>
      <c r="X17" s="947"/>
      <c r="Y17" s="947"/>
      <c r="Z17" s="947"/>
      <c r="AA17" s="948"/>
      <c r="AB17" s="949" t="s">
        <v>171</v>
      </c>
      <c r="AC17" s="947"/>
      <c r="AD17" s="947"/>
      <c r="AE17" s="947"/>
      <c r="AF17" s="947"/>
      <c r="AG17" s="947"/>
      <c r="AH17" s="948"/>
      <c r="AI17" s="949" t="s">
        <v>172</v>
      </c>
      <c r="AJ17" s="947"/>
      <c r="AK17" s="947"/>
      <c r="AL17" s="947"/>
      <c r="AM17" s="947"/>
      <c r="AN17" s="947"/>
      <c r="AO17" s="948"/>
      <c r="AP17" s="949" t="s">
        <v>173</v>
      </c>
      <c r="AQ17" s="947"/>
      <c r="AR17" s="947"/>
      <c r="AS17" s="947"/>
      <c r="AT17" s="947"/>
      <c r="AU17" s="947"/>
      <c r="AV17" s="948"/>
      <c r="AW17" s="949" t="s">
        <v>174</v>
      </c>
      <c r="AX17" s="947"/>
      <c r="AY17" s="947"/>
      <c r="AZ17" s="940"/>
      <c r="BA17" s="941"/>
      <c r="BB17" s="945"/>
      <c r="BC17" s="941"/>
      <c r="BD17" s="918"/>
      <c r="BE17" s="919"/>
      <c r="BF17" s="919"/>
      <c r="BG17" s="919"/>
      <c r="BH17" s="931"/>
    </row>
    <row r="18" spans="2:60" ht="20.25" customHeight="1" x14ac:dyDescent="0.15">
      <c r="B18" s="913"/>
      <c r="C18" s="918"/>
      <c r="D18" s="919"/>
      <c r="E18" s="920"/>
      <c r="F18" s="121"/>
      <c r="G18" s="122"/>
      <c r="H18" s="925"/>
      <c r="I18" s="928"/>
      <c r="J18" s="919"/>
      <c r="K18" s="919"/>
      <c r="L18" s="920"/>
      <c r="M18" s="928"/>
      <c r="N18" s="919"/>
      <c r="O18" s="920"/>
      <c r="P18" s="928"/>
      <c r="Q18" s="919"/>
      <c r="R18" s="919"/>
      <c r="S18" s="919"/>
      <c r="T18" s="931"/>
      <c r="U18" s="123">
        <v>1</v>
      </c>
      <c r="V18" s="124">
        <v>2</v>
      </c>
      <c r="W18" s="124">
        <v>3</v>
      </c>
      <c r="X18" s="124">
        <v>4</v>
      </c>
      <c r="Y18" s="124">
        <v>5</v>
      </c>
      <c r="Z18" s="124">
        <v>6</v>
      </c>
      <c r="AA18" s="125">
        <v>7</v>
      </c>
      <c r="AB18" s="126">
        <v>8</v>
      </c>
      <c r="AC18" s="124">
        <v>9</v>
      </c>
      <c r="AD18" s="124">
        <v>10</v>
      </c>
      <c r="AE18" s="124">
        <v>11</v>
      </c>
      <c r="AF18" s="124">
        <v>12</v>
      </c>
      <c r="AG18" s="124">
        <v>13</v>
      </c>
      <c r="AH18" s="125">
        <v>14</v>
      </c>
      <c r="AI18" s="123">
        <v>15</v>
      </c>
      <c r="AJ18" s="124">
        <v>16</v>
      </c>
      <c r="AK18" s="124">
        <v>17</v>
      </c>
      <c r="AL18" s="124">
        <v>18</v>
      </c>
      <c r="AM18" s="124">
        <v>19</v>
      </c>
      <c r="AN18" s="124">
        <v>20</v>
      </c>
      <c r="AO18" s="125">
        <v>21</v>
      </c>
      <c r="AP18" s="126">
        <v>22</v>
      </c>
      <c r="AQ18" s="124">
        <v>23</v>
      </c>
      <c r="AR18" s="124">
        <v>24</v>
      </c>
      <c r="AS18" s="124">
        <v>25</v>
      </c>
      <c r="AT18" s="124">
        <v>26</v>
      </c>
      <c r="AU18" s="124">
        <v>27</v>
      </c>
      <c r="AV18" s="125">
        <v>28</v>
      </c>
      <c r="AW18" s="126" t="str">
        <f>IF($BC$3="暦月",IF(DAY(DATE($AD$2,$AH$2,29))=29,29,""),"")</f>
        <v/>
      </c>
      <c r="AX18" s="124" t="str">
        <f>IF($BC$3="暦月",IF(DAY(DATE($AD$2,$AH$2,30))=30,30,""),"")</f>
        <v/>
      </c>
      <c r="AY18" s="125" t="str">
        <f>IF($BC$3="暦月",IF(DAY(DATE($AD$2,$AH$2,31))=31,31,""),"")</f>
        <v/>
      </c>
      <c r="AZ18" s="940"/>
      <c r="BA18" s="941"/>
      <c r="BB18" s="945"/>
      <c r="BC18" s="941"/>
      <c r="BD18" s="918"/>
      <c r="BE18" s="919"/>
      <c r="BF18" s="919"/>
      <c r="BG18" s="919"/>
      <c r="BH18" s="931"/>
    </row>
    <row r="19" spans="2:60" ht="20.25" hidden="1" customHeight="1" x14ac:dyDescent="0.15">
      <c r="B19" s="913"/>
      <c r="C19" s="918"/>
      <c r="D19" s="919"/>
      <c r="E19" s="920"/>
      <c r="F19" s="121"/>
      <c r="G19" s="122"/>
      <c r="H19" s="925"/>
      <c r="I19" s="928"/>
      <c r="J19" s="919"/>
      <c r="K19" s="919"/>
      <c r="L19" s="920"/>
      <c r="M19" s="928"/>
      <c r="N19" s="919"/>
      <c r="O19" s="920"/>
      <c r="P19" s="928"/>
      <c r="Q19" s="919"/>
      <c r="R19" s="919"/>
      <c r="S19" s="919"/>
      <c r="T19" s="931"/>
      <c r="U19" s="123">
        <f>WEEKDAY(DATE($AD$2,$AH$2,1))</f>
        <v>2</v>
      </c>
      <c r="V19" s="124">
        <f>WEEKDAY(DATE($AD$2,$AH$2,2))</f>
        <v>3</v>
      </c>
      <c r="W19" s="124">
        <f>WEEKDAY(DATE($AD$2,$AH$2,3))</f>
        <v>4</v>
      </c>
      <c r="X19" s="124">
        <f>WEEKDAY(DATE($AD$2,$AH$2,4))</f>
        <v>5</v>
      </c>
      <c r="Y19" s="124">
        <f>WEEKDAY(DATE($AD$2,$AH$2,5))</f>
        <v>6</v>
      </c>
      <c r="Z19" s="124">
        <f>WEEKDAY(DATE($AD$2,$AH$2,6))</f>
        <v>7</v>
      </c>
      <c r="AA19" s="125">
        <f>WEEKDAY(DATE($AD$2,$AH$2,7))</f>
        <v>1</v>
      </c>
      <c r="AB19" s="126">
        <f>WEEKDAY(DATE($AD$2,$AH$2,8))</f>
        <v>2</v>
      </c>
      <c r="AC19" s="124">
        <f>WEEKDAY(DATE($AD$2,$AH$2,9))</f>
        <v>3</v>
      </c>
      <c r="AD19" s="124">
        <f>WEEKDAY(DATE($AD$2,$AH$2,10))</f>
        <v>4</v>
      </c>
      <c r="AE19" s="124">
        <f>WEEKDAY(DATE($AD$2,$AH$2,11))</f>
        <v>5</v>
      </c>
      <c r="AF19" s="124">
        <f>WEEKDAY(DATE($AD$2,$AH$2,12))</f>
        <v>6</v>
      </c>
      <c r="AG19" s="124">
        <f>WEEKDAY(DATE($AD$2,$AH$2,13))</f>
        <v>7</v>
      </c>
      <c r="AH19" s="125">
        <f>WEEKDAY(DATE($AD$2,$AH$2,14))</f>
        <v>1</v>
      </c>
      <c r="AI19" s="126">
        <f>WEEKDAY(DATE($AD$2,$AH$2,15))</f>
        <v>2</v>
      </c>
      <c r="AJ19" s="124">
        <f>WEEKDAY(DATE($AD$2,$AH$2,16))</f>
        <v>3</v>
      </c>
      <c r="AK19" s="124">
        <f>WEEKDAY(DATE($AD$2,$AH$2,17))</f>
        <v>4</v>
      </c>
      <c r="AL19" s="124">
        <f>WEEKDAY(DATE($AD$2,$AH$2,18))</f>
        <v>5</v>
      </c>
      <c r="AM19" s="124">
        <f>WEEKDAY(DATE($AD$2,$AH$2,19))</f>
        <v>6</v>
      </c>
      <c r="AN19" s="124">
        <f>WEEKDAY(DATE($AD$2,$AH$2,20))</f>
        <v>7</v>
      </c>
      <c r="AO19" s="125">
        <f>WEEKDAY(DATE($AD$2,$AH$2,21))</f>
        <v>1</v>
      </c>
      <c r="AP19" s="126">
        <f>WEEKDAY(DATE($AD$2,$AH$2,22))</f>
        <v>2</v>
      </c>
      <c r="AQ19" s="124">
        <f>WEEKDAY(DATE($AD$2,$AH$2,23))</f>
        <v>3</v>
      </c>
      <c r="AR19" s="124">
        <f>WEEKDAY(DATE($AD$2,$AH$2,24))</f>
        <v>4</v>
      </c>
      <c r="AS19" s="124">
        <f>WEEKDAY(DATE($AD$2,$AH$2,25))</f>
        <v>5</v>
      </c>
      <c r="AT19" s="124">
        <f>WEEKDAY(DATE($AD$2,$AH$2,26))</f>
        <v>6</v>
      </c>
      <c r="AU19" s="124">
        <f>WEEKDAY(DATE($AD$2,$AH$2,27))</f>
        <v>7</v>
      </c>
      <c r="AV19" s="125">
        <f>WEEKDAY(DATE($AD$2,$AH$2,28))</f>
        <v>1</v>
      </c>
      <c r="AW19" s="126">
        <f>IF(AW18=29,WEEKDAY(DATE($AD$2,$AH$2,29)),0)</f>
        <v>0</v>
      </c>
      <c r="AX19" s="124">
        <f>IF(AX18=30,WEEKDAY(DATE($AD$2,$AH$2,30)),0)</f>
        <v>0</v>
      </c>
      <c r="AY19" s="125">
        <f>IF(AY18=31,WEEKDAY(DATE($AD$2,$AH$2,31)),0)</f>
        <v>0</v>
      </c>
      <c r="AZ19" s="940"/>
      <c r="BA19" s="941"/>
      <c r="BB19" s="945"/>
      <c r="BC19" s="941"/>
      <c r="BD19" s="918"/>
      <c r="BE19" s="919"/>
      <c r="BF19" s="919"/>
      <c r="BG19" s="919"/>
      <c r="BH19" s="931"/>
    </row>
    <row r="20" spans="2:60" ht="20.25" customHeight="1" thickBot="1" x14ac:dyDescent="0.2">
      <c r="B20" s="914"/>
      <c r="C20" s="921"/>
      <c r="D20" s="922"/>
      <c r="E20" s="923"/>
      <c r="F20" s="127"/>
      <c r="G20" s="128"/>
      <c r="H20" s="926"/>
      <c r="I20" s="929"/>
      <c r="J20" s="922"/>
      <c r="K20" s="922"/>
      <c r="L20" s="923"/>
      <c r="M20" s="929"/>
      <c r="N20" s="922"/>
      <c r="O20" s="923"/>
      <c r="P20" s="929"/>
      <c r="Q20" s="922"/>
      <c r="R20" s="922"/>
      <c r="S20" s="922"/>
      <c r="T20" s="932"/>
      <c r="U20" s="129" t="str">
        <f>IF(U19=1,"日",IF(U19=2,"月",IF(U19=3,"火",IF(U19=4,"水",IF(U19=5,"木",IF(U19=6,"金","土"))))))</f>
        <v>月</v>
      </c>
      <c r="V20" s="130" t="str">
        <f t="shared" ref="V20:AV20" si="0">IF(V19=1,"日",IF(V19=2,"月",IF(V19=3,"火",IF(V19=4,"水",IF(V19=5,"木",IF(V19=6,"金","土"))))))</f>
        <v>火</v>
      </c>
      <c r="W20" s="130" t="str">
        <f t="shared" si="0"/>
        <v>水</v>
      </c>
      <c r="X20" s="130" t="str">
        <f t="shared" si="0"/>
        <v>木</v>
      </c>
      <c r="Y20" s="130" t="str">
        <f t="shared" si="0"/>
        <v>金</v>
      </c>
      <c r="Z20" s="130" t="str">
        <f t="shared" si="0"/>
        <v>土</v>
      </c>
      <c r="AA20" s="131" t="str">
        <f t="shared" si="0"/>
        <v>日</v>
      </c>
      <c r="AB20" s="132" t="str">
        <f>IF(AB19=1,"日",IF(AB19=2,"月",IF(AB19=3,"火",IF(AB19=4,"水",IF(AB19=5,"木",IF(AB19=6,"金","土"))))))</f>
        <v>月</v>
      </c>
      <c r="AC20" s="130" t="str">
        <f t="shared" si="0"/>
        <v>火</v>
      </c>
      <c r="AD20" s="130" t="str">
        <f t="shared" si="0"/>
        <v>水</v>
      </c>
      <c r="AE20" s="130" t="str">
        <f t="shared" si="0"/>
        <v>木</v>
      </c>
      <c r="AF20" s="130" t="str">
        <f t="shared" si="0"/>
        <v>金</v>
      </c>
      <c r="AG20" s="130" t="str">
        <f t="shared" si="0"/>
        <v>土</v>
      </c>
      <c r="AH20" s="131" t="str">
        <f t="shared" si="0"/>
        <v>日</v>
      </c>
      <c r="AI20" s="132" t="str">
        <f>IF(AI19=1,"日",IF(AI19=2,"月",IF(AI19=3,"火",IF(AI19=4,"水",IF(AI19=5,"木",IF(AI19=6,"金","土"))))))</f>
        <v>月</v>
      </c>
      <c r="AJ20" s="130" t="str">
        <f t="shared" si="0"/>
        <v>火</v>
      </c>
      <c r="AK20" s="130" t="str">
        <f t="shared" si="0"/>
        <v>水</v>
      </c>
      <c r="AL20" s="130" t="str">
        <f t="shared" si="0"/>
        <v>木</v>
      </c>
      <c r="AM20" s="130" t="str">
        <f t="shared" si="0"/>
        <v>金</v>
      </c>
      <c r="AN20" s="130" t="str">
        <f t="shared" si="0"/>
        <v>土</v>
      </c>
      <c r="AO20" s="131" t="str">
        <f t="shared" si="0"/>
        <v>日</v>
      </c>
      <c r="AP20" s="132" t="str">
        <f>IF(AP19=1,"日",IF(AP19=2,"月",IF(AP19=3,"火",IF(AP19=4,"水",IF(AP19=5,"木",IF(AP19=6,"金","土"))))))</f>
        <v>月</v>
      </c>
      <c r="AQ20" s="130" t="str">
        <f t="shared" si="0"/>
        <v>火</v>
      </c>
      <c r="AR20" s="130" t="str">
        <f t="shared" si="0"/>
        <v>水</v>
      </c>
      <c r="AS20" s="130" t="str">
        <f t="shared" si="0"/>
        <v>木</v>
      </c>
      <c r="AT20" s="130" t="str">
        <f t="shared" si="0"/>
        <v>金</v>
      </c>
      <c r="AU20" s="130" t="str">
        <f t="shared" si="0"/>
        <v>土</v>
      </c>
      <c r="AV20" s="131" t="str">
        <f t="shared" si="0"/>
        <v>日</v>
      </c>
      <c r="AW20" s="130" t="str">
        <f>IF(AW19=1,"日",IF(AW19=2,"月",IF(AW19=3,"火",IF(AW19=4,"水",IF(AW19=5,"木",IF(AW19=6,"金",IF(AW19=0,"","土")))))))</f>
        <v/>
      </c>
      <c r="AX20" s="130" t="str">
        <f>IF(AX19=1,"日",IF(AX19=2,"月",IF(AX19=3,"火",IF(AX19=4,"水",IF(AX19=5,"木",IF(AX19=6,"金",IF(AX19=0,"","土")))))))</f>
        <v/>
      </c>
      <c r="AY20" s="130" t="str">
        <f>IF(AY19=1,"日",IF(AY19=2,"月",IF(AY19=3,"火",IF(AY19=4,"水",IF(AY19=5,"木",IF(AY19=6,"金",IF(AY19=0,"","土")))))))</f>
        <v/>
      </c>
      <c r="AZ20" s="942"/>
      <c r="BA20" s="943"/>
      <c r="BB20" s="946"/>
      <c r="BC20" s="943"/>
      <c r="BD20" s="921"/>
      <c r="BE20" s="922"/>
      <c r="BF20" s="922"/>
      <c r="BG20" s="922"/>
      <c r="BH20" s="932"/>
    </row>
    <row r="21" spans="2:60" ht="20.25" customHeight="1" x14ac:dyDescent="0.15">
      <c r="B21" s="133"/>
      <c r="C21" s="985" t="s">
        <v>175</v>
      </c>
      <c r="D21" s="986"/>
      <c r="E21" s="987"/>
      <c r="F21" s="134"/>
      <c r="G21" s="135"/>
      <c r="H21" s="988" t="s">
        <v>176</v>
      </c>
      <c r="I21" s="989" t="s">
        <v>177</v>
      </c>
      <c r="J21" s="990"/>
      <c r="K21" s="990"/>
      <c r="L21" s="991"/>
      <c r="M21" s="992" t="s">
        <v>178</v>
      </c>
      <c r="N21" s="993"/>
      <c r="O21" s="994"/>
      <c r="P21" s="136" t="s">
        <v>179</v>
      </c>
      <c r="Q21" s="137"/>
      <c r="R21" s="137"/>
      <c r="S21" s="138"/>
      <c r="T21" s="139"/>
      <c r="U21" s="140" t="s">
        <v>180</v>
      </c>
      <c r="V21" s="140" t="s">
        <v>180</v>
      </c>
      <c r="W21" s="140" t="s">
        <v>180</v>
      </c>
      <c r="X21" s="140"/>
      <c r="Y21" s="140" t="s">
        <v>180</v>
      </c>
      <c r="Z21" s="140" t="s">
        <v>180</v>
      </c>
      <c r="AA21" s="141"/>
      <c r="AB21" s="142" t="s">
        <v>180</v>
      </c>
      <c r="AC21" s="140"/>
      <c r="AD21" s="140" t="s">
        <v>180</v>
      </c>
      <c r="AE21" s="140" t="s">
        <v>180</v>
      </c>
      <c r="AF21" s="140" t="s">
        <v>180</v>
      </c>
      <c r="AG21" s="140"/>
      <c r="AH21" s="141" t="s">
        <v>180</v>
      </c>
      <c r="AI21" s="142"/>
      <c r="AJ21" s="140" t="s">
        <v>180</v>
      </c>
      <c r="AK21" s="140" t="s">
        <v>180</v>
      </c>
      <c r="AL21" s="140" t="s">
        <v>180</v>
      </c>
      <c r="AM21" s="140" t="s">
        <v>180</v>
      </c>
      <c r="AN21" s="140" t="s">
        <v>180</v>
      </c>
      <c r="AO21" s="141"/>
      <c r="AP21" s="142"/>
      <c r="AQ21" s="140" t="s">
        <v>180</v>
      </c>
      <c r="AR21" s="140" t="s">
        <v>180</v>
      </c>
      <c r="AS21" s="140" t="s">
        <v>180</v>
      </c>
      <c r="AT21" s="140" t="s">
        <v>180</v>
      </c>
      <c r="AU21" s="140" t="s">
        <v>181</v>
      </c>
      <c r="AV21" s="141"/>
      <c r="AW21" s="142"/>
      <c r="AX21" s="140"/>
      <c r="AY21" s="140"/>
      <c r="AZ21" s="995"/>
      <c r="BA21" s="996"/>
      <c r="BB21" s="1016"/>
      <c r="BC21" s="996"/>
      <c r="BD21" s="1013"/>
      <c r="BE21" s="1014"/>
      <c r="BF21" s="1014"/>
      <c r="BG21" s="1014"/>
      <c r="BH21" s="1015"/>
    </row>
    <row r="22" spans="2:60" ht="20.25" customHeight="1" x14ac:dyDescent="0.15">
      <c r="B22" s="143">
        <v>1</v>
      </c>
      <c r="C22" s="956"/>
      <c r="D22" s="957"/>
      <c r="E22" s="958"/>
      <c r="F22" s="144" t="str">
        <f>C21</f>
        <v>管理者</v>
      </c>
      <c r="G22" s="145"/>
      <c r="H22" s="963"/>
      <c r="I22" s="968"/>
      <c r="J22" s="969"/>
      <c r="K22" s="969"/>
      <c r="L22" s="970"/>
      <c r="M22" s="977"/>
      <c r="N22" s="978"/>
      <c r="O22" s="979"/>
      <c r="P22" s="146" t="s">
        <v>182</v>
      </c>
      <c r="Q22" s="147"/>
      <c r="R22" s="147"/>
      <c r="S22" s="148"/>
      <c r="T22" s="149"/>
      <c r="U22" s="150">
        <f>IF(U21="","",VLOOKUP(U21,'【記載例】シフト記号表（勤務時間帯）'!$D$6:$X$47,21,FALSE))</f>
        <v>8</v>
      </c>
      <c r="V22" s="151">
        <f>IF(V21="","",VLOOKUP(V21,'【記載例】シフト記号表（勤務時間帯）'!$D$6:$X$47,21,FALSE))</f>
        <v>8</v>
      </c>
      <c r="W22" s="151">
        <f>IF(W21="","",VLOOKUP(W21,'【記載例】シフト記号表（勤務時間帯）'!$D$6:$X$47,21,FALSE))</f>
        <v>8</v>
      </c>
      <c r="X22" s="151" t="str">
        <f>IF(X21="","",VLOOKUP(X21,'【記載例】シフト記号表（勤務時間帯）'!$D$6:$X$47,21,FALSE))</f>
        <v/>
      </c>
      <c r="Y22" s="151">
        <f>IF(Y21="","",VLOOKUP(Y21,'【記載例】シフト記号表（勤務時間帯）'!$D$6:$X$47,21,FALSE))</f>
        <v>8</v>
      </c>
      <c r="Z22" s="151">
        <f>IF(Z21="","",VLOOKUP(Z21,'【記載例】シフト記号表（勤務時間帯）'!$D$6:$X$47,21,FALSE))</f>
        <v>8</v>
      </c>
      <c r="AA22" s="152" t="str">
        <f>IF(AA21="","",VLOOKUP(AA21,'【記載例】シフト記号表（勤務時間帯）'!$D$6:$X$47,21,FALSE))</f>
        <v/>
      </c>
      <c r="AB22" s="150">
        <f>IF(AB21="","",VLOOKUP(AB21,'【記載例】シフト記号表（勤務時間帯）'!$D$6:$X$47,21,FALSE))</f>
        <v>8</v>
      </c>
      <c r="AC22" s="151" t="str">
        <f>IF(AC21="","",VLOOKUP(AC21,'【記載例】シフト記号表（勤務時間帯）'!$D$6:$X$47,21,FALSE))</f>
        <v/>
      </c>
      <c r="AD22" s="151">
        <f>IF(AD21="","",VLOOKUP(AD21,'【記載例】シフト記号表（勤務時間帯）'!$D$6:$X$47,21,FALSE))</f>
        <v>8</v>
      </c>
      <c r="AE22" s="151">
        <f>IF(AE21="","",VLOOKUP(AE21,'【記載例】シフト記号表（勤務時間帯）'!$D$6:$X$47,21,FALSE))</f>
        <v>8</v>
      </c>
      <c r="AF22" s="151">
        <f>IF(AF21="","",VLOOKUP(AF21,'【記載例】シフト記号表（勤務時間帯）'!$D$6:$X$47,21,FALSE))</f>
        <v>8</v>
      </c>
      <c r="AG22" s="151" t="str">
        <f>IF(AG21="","",VLOOKUP(AG21,'【記載例】シフト記号表（勤務時間帯）'!$D$6:$X$47,21,FALSE))</f>
        <v/>
      </c>
      <c r="AH22" s="152">
        <f>IF(AH21="","",VLOOKUP(AH21,'【記載例】シフト記号表（勤務時間帯）'!$D$6:$X$47,21,FALSE))</f>
        <v>8</v>
      </c>
      <c r="AI22" s="150" t="str">
        <f>IF(AI21="","",VLOOKUP(AI21,'【記載例】シフト記号表（勤務時間帯）'!$D$6:$X$47,21,FALSE))</f>
        <v/>
      </c>
      <c r="AJ22" s="151">
        <f>IF(AJ21="","",VLOOKUP(AJ21,'【記載例】シフト記号表（勤務時間帯）'!$D$6:$X$47,21,FALSE))</f>
        <v>8</v>
      </c>
      <c r="AK22" s="151">
        <f>IF(AK21="","",VLOOKUP(AK21,'【記載例】シフト記号表（勤務時間帯）'!$D$6:$X$47,21,FALSE))</f>
        <v>8</v>
      </c>
      <c r="AL22" s="151">
        <f>IF(AL21="","",VLOOKUP(AL21,'【記載例】シフト記号表（勤務時間帯）'!$D$6:$X$47,21,FALSE))</f>
        <v>8</v>
      </c>
      <c r="AM22" s="151">
        <f>IF(AM21="","",VLOOKUP(AM21,'【記載例】シフト記号表（勤務時間帯）'!$D$6:$X$47,21,FALSE))</f>
        <v>8</v>
      </c>
      <c r="AN22" s="151">
        <f>IF(AN21="","",VLOOKUP(AN21,'【記載例】シフト記号表（勤務時間帯）'!$D$6:$X$47,21,FALSE))</f>
        <v>8</v>
      </c>
      <c r="AO22" s="152" t="str">
        <f>IF(AO21="","",VLOOKUP(AO21,'【記載例】シフト記号表（勤務時間帯）'!$D$6:$X$47,21,FALSE))</f>
        <v/>
      </c>
      <c r="AP22" s="150" t="str">
        <f>IF(AP21="","",VLOOKUP(AP21,'【記載例】シフト記号表（勤務時間帯）'!$D$6:$X$47,21,FALSE))</f>
        <v/>
      </c>
      <c r="AQ22" s="151">
        <f>IF(AQ21="","",VLOOKUP(AQ21,'【記載例】シフト記号表（勤務時間帯）'!$D$6:$X$47,21,FALSE))</f>
        <v>8</v>
      </c>
      <c r="AR22" s="151">
        <f>IF(AR21="","",VLOOKUP(AR21,'【記載例】シフト記号表（勤務時間帯）'!$D$6:$X$47,21,FALSE))</f>
        <v>8</v>
      </c>
      <c r="AS22" s="151">
        <f>IF(AS21="","",VLOOKUP(AS21,'【記載例】シフト記号表（勤務時間帯）'!$D$6:$X$47,21,FALSE))</f>
        <v>8</v>
      </c>
      <c r="AT22" s="151">
        <f>IF(AT21="","",VLOOKUP(AT21,'【記載例】シフト記号表（勤務時間帯）'!$D$6:$X$47,21,FALSE))</f>
        <v>8</v>
      </c>
      <c r="AU22" s="151">
        <f>IF(AU21="","",VLOOKUP(AU21,'【記載例】シフト記号表（勤務時間帯）'!$D$6:$X$47,21,FALSE))</f>
        <v>8</v>
      </c>
      <c r="AV22" s="152" t="str">
        <f>IF(AV21="","",VLOOKUP(AV21,'【記載例】シフト記号表（勤務時間帯）'!$D$6:$X$47,21,FALSE))</f>
        <v/>
      </c>
      <c r="AW22" s="150" t="str">
        <f>IF(AW21="","",VLOOKUP(AW21,'【記載例】シフト記号表（勤務時間帯）'!$D$6:$X$47,21,FALSE))</f>
        <v/>
      </c>
      <c r="AX22" s="151" t="str">
        <f>IF(AX21="","",VLOOKUP(AX21,'【記載例】シフト記号表（勤務時間帯）'!$D$6:$X$47,21,FALSE))</f>
        <v/>
      </c>
      <c r="AY22" s="151" t="str">
        <f>IF(AY21="","",VLOOKUP(AY21,'【記載例】シフト記号表（勤務時間帯）'!$D$6:$X$47,21,FALSE))</f>
        <v/>
      </c>
      <c r="AZ22" s="1007">
        <f>IF($BC$3="４週",SUM(U22:AV22),IF($BC$3="暦月",SUM(U22:AY22),""))</f>
        <v>160</v>
      </c>
      <c r="BA22" s="1008"/>
      <c r="BB22" s="1009">
        <f>IF($BC$3="４週",AZ22/4,IF($BC$3="暦月",(AZ22/($BC$8/7)),""))</f>
        <v>40</v>
      </c>
      <c r="BC22" s="1008"/>
      <c r="BD22" s="1001"/>
      <c r="BE22" s="1002"/>
      <c r="BF22" s="1002"/>
      <c r="BG22" s="1002"/>
      <c r="BH22" s="1003"/>
    </row>
    <row r="23" spans="2:60" ht="20.25" customHeight="1" x14ac:dyDescent="0.15">
      <c r="B23" s="153"/>
      <c r="C23" s="959"/>
      <c r="D23" s="960"/>
      <c r="E23" s="961"/>
      <c r="F23" s="154"/>
      <c r="G23" s="155" t="str">
        <f>C21</f>
        <v>管理者</v>
      </c>
      <c r="H23" s="964"/>
      <c r="I23" s="971"/>
      <c r="J23" s="972"/>
      <c r="K23" s="972"/>
      <c r="L23" s="973"/>
      <c r="M23" s="980"/>
      <c r="N23" s="981"/>
      <c r="O23" s="982"/>
      <c r="P23" s="156" t="s">
        <v>183</v>
      </c>
      <c r="Q23" s="157"/>
      <c r="R23" s="157"/>
      <c r="S23" s="158"/>
      <c r="T23" s="159"/>
      <c r="U23" s="160" t="str">
        <f>IF(U21="","",VLOOKUP(U21,'【記載例】シフト記号表（勤務時間帯）'!$D$6:$Z$47,23,FALSE))</f>
        <v>-</v>
      </c>
      <c r="V23" s="161" t="str">
        <f>IF(V21="","",VLOOKUP(V21,'【記載例】シフト記号表（勤務時間帯）'!$D$6:$Z$47,23,FALSE))</f>
        <v>-</v>
      </c>
      <c r="W23" s="161" t="str">
        <f>IF(W21="","",VLOOKUP(W21,'【記載例】シフト記号表（勤務時間帯）'!$D$6:$Z$47,23,FALSE))</f>
        <v>-</v>
      </c>
      <c r="X23" s="161" t="str">
        <f>IF(X21="","",VLOOKUP(X21,'【記載例】シフト記号表（勤務時間帯）'!$D$6:$Z$47,23,FALSE))</f>
        <v/>
      </c>
      <c r="Y23" s="161" t="str">
        <f>IF(Y21="","",VLOOKUP(Y21,'【記載例】シフト記号表（勤務時間帯）'!$D$6:$Z$47,23,FALSE))</f>
        <v>-</v>
      </c>
      <c r="Z23" s="161" t="str">
        <f>IF(Z21="","",VLOOKUP(Z21,'【記載例】シフト記号表（勤務時間帯）'!$D$6:$Z$47,23,FALSE))</f>
        <v>-</v>
      </c>
      <c r="AA23" s="162" t="str">
        <f>IF(AA21="","",VLOOKUP(AA21,'【記載例】シフト記号表（勤務時間帯）'!$D$6:$Z$47,23,FALSE))</f>
        <v/>
      </c>
      <c r="AB23" s="160" t="str">
        <f>IF(AB21="","",VLOOKUP(AB21,'【記載例】シフト記号表（勤務時間帯）'!$D$6:$Z$47,23,FALSE))</f>
        <v>-</v>
      </c>
      <c r="AC23" s="161" t="str">
        <f>IF(AC21="","",VLOOKUP(AC21,'【記載例】シフト記号表（勤務時間帯）'!$D$6:$Z$47,23,FALSE))</f>
        <v/>
      </c>
      <c r="AD23" s="161" t="str">
        <f>IF(AD21="","",VLOOKUP(AD21,'【記載例】シフト記号表（勤務時間帯）'!$D$6:$Z$47,23,FALSE))</f>
        <v>-</v>
      </c>
      <c r="AE23" s="161" t="str">
        <f>IF(AE21="","",VLOOKUP(AE21,'【記載例】シフト記号表（勤務時間帯）'!$D$6:$Z$47,23,FALSE))</f>
        <v>-</v>
      </c>
      <c r="AF23" s="161" t="str">
        <f>IF(AF21="","",VLOOKUP(AF21,'【記載例】シフト記号表（勤務時間帯）'!$D$6:$Z$47,23,FALSE))</f>
        <v>-</v>
      </c>
      <c r="AG23" s="161" t="str">
        <f>IF(AG21="","",VLOOKUP(AG21,'【記載例】シフト記号表（勤務時間帯）'!$D$6:$Z$47,23,FALSE))</f>
        <v/>
      </c>
      <c r="AH23" s="162" t="str">
        <f>IF(AH21="","",VLOOKUP(AH21,'【記載例】シフト記号表（勤務時間帯）'!$D$6:$Z$47,23,FALSE))</f>
        <v>-</v>
      </c>
      <c r="AI23" s="160" t="str">
        <f>IF(AI21="","",VLOOKUP(AI21,'【記載例】シフト記号表（勤務時間帯）'!$D$6:$Z$47,23,FALSE))</f>
        <v/>
      </c>
      <c r="AJ23" s="161" t="str">
        <f>IF(AJ21="","",VLOOKUP(AJ21,'【記載例】シフト記号表（勤務時間帯）'!$D$6:$Z$47,23,FALSE))</f>
        <v>-</v>
      </c>
      <c r="AK23" s="161" t="str">
        <f>IF(AK21="","",VLOOKUP(AK21,'【記載例】シフト記号表（勤務時間帯）'!$D$6:$Z$47,23,FALSE))</f>
        <v>-</v>
      </c>
      <c r="AL23" s="161" t="str">
        <f>IF(AL21="","",VLOOKUP(AL21,'【記載例】シフト記号表（勤務時間帯）'!$D$6:$Z$47,23,FALSE))</f>
        <v>-</v>
      </c>
      <c r="AM23" s="161" t="str">
        <f>IF(AM21="","",VLOOKUP(AM21,'【記載例】シフト記号表（勤務時間帯）'!$D$6:$Z$47,23,FALSE))</f>
        <v>-</v>
      </c>
      <c r="AN23" s="161" t="str">
        <f>IF(AN21="","",VLOOKUP(AN21,'【記載例】シフト記号表（勤務時間帯）'!$D$6:$Z$47,23,FALSE))</f>
        <v>-</v>
      </c>
      <c r="AO23" s="162" t="str">
        <f>IF(AO21="","",VLOOKUP(AO21,'【記載例】シフト記号表（勤務時間帯）'!$D$6:$Z$47,23,FALSE))</f>
        <v/>
      </c>
      <c r="AP23" s="160" t="str">
        <f>IF(AP21="","",VLOOKUP(AP21,'【記載例】シフト記号表（勤務時間帯）'!$D$6:$Z$47,23,FALSE))</f>
        <v/>
      </c>
      <c r="AQ23" s="161" t="str">
        <f>IF(AQ21="","",VLOOKUP(AQ21,'【記載例】シフト記号表（勤務時間帯）'!$D$6:$Z$47,23,FALSE))</f>
        <v>-</v>
      </c>
      <c r="AR23" s="161" t="str">
        <f>IF(AR21="","",VLOOKUP(AR21,'【記載例】シフト記号表（勤務時間帯）'!$D$6:$Z$47,23,FALSE))</f>
        <v>-</v>
      </c>
      <c r="AS23" s="161" t="str">
        <f>IF(AS21="","",VLOOKUP(AS21,'【記載例】シフト記号表（勤務時間帯）'!$D$6:$Z$47,23,FALSE))</f>
        <v>-</v>
      </c>
      <c r="AT23" s="161" t="str">
        <f>IF(AT21="","",VLOOKUP(AT21,'【記載例】シフト記号表（勤務時間帯）'!$D$6:$Z$47,23,FALSE))</f>
        <v>-</v>
      </c>
      <c r="AU23" s="161" t="str">
        <f>IF(AU21="","",VLOOKUP(AU21,'【記載例】シフト記号表（勤務時間帯）'!$D$6:$Z$47,23,FALSE))</f>
        <v>-</v>
      </c>
      <c r="AV23" s="162" t="str">
        <f>IF(AV21="","",VLOOKUP(AV21,'【記載例】シフト記号表（勤務時間帯）'!$D$6:$Z$47,23,FALSE))</f>
        <v/>
      </c>
      <c r="AW23" s="160" t="str">
        <f>IF(AW21="","",VLOOKUP(AW21,'【記載例】シフト記号表（勤務時間帯）'!$D$6:$Z$47,23,FALSE))</f>
        <v/>
      </c>
      <c r="AX23" s="161" t="str">
        <f>IF(AX21="","",VLOOKUP(AX21,'【記載例】シフト記号表（勤務時間帯）'!$D$6:$Z$47,23,FALSE))</f>
        <v/>
      </c>
      <c r="AY23" s="161" t="str">
        <f>IF(AY21="","",VLOOKUP(AY21,'【記載例】シフト記号表（勤務時間帯）'!$D$6:$Z$47,23,FALSE))</f>
        <v/>
      </c>
      <c r="AZ23" s="1010">
        <f>IF($BC$3="４週",SUM(U23:AV23),IF($BC$3="暦月",SUM(U23:AY23),""))</f>
        <v>0</v>
      </c>
      <c r="BA23" s="1011"/>
      <c r="BB23" s="1012">
        <f>IF($BC$3="４週",AZ23/4,IF($BC$3="暦月",(AZ23/($BC$8/7)),""))</f>
        <v>0</v>
      </c>
      <c r="BC23" s="1011"/>
      <c r="BD23" s="1004"/>
      <c r="BE23" s="1005"/>
      <c r="BF23" s="1005"/>
      <c r="BG23" s="1005"/>
      <c r="BH23" s="1006"/>
    </row>
    <row r="24" spans="2:60" ht="20.25" customHeight="1" x14ac:dyDescent="0.15">
      <c r="B24" s="163"/>
      <c r="C24" s="953" t="s">
        <v>184</v>
      </c>
      <c r="D24" s="954"/>
      <c r="E24" s="955"/>
      <c r="F24" s="164"/>
      <c r="G24" s="165"/>
      <c r="H24" s="962" t="s">
        <v>176</v>
      </c>
      <c r="I24" s="965" t="s">
        <v>184</v>
      </c>
      <c r="J24" s="966"/>
      <c r="K24" s="966"/>
      <c r="L24" s="967"/>
      <c r="M24" s="974" t="s">
        <v>185</v>
      </c>
      <c r="N24" s="975"/>
      <c r="O24" s="976"/>
      <c r="P24" s="166" t="s">
        <v>179</v>
      </c>
      <c r="Q24" s="167"/>
      <c r="R24" s="167"/>
      <c r="S24" s="168"/>
      <c r="T24" s="169"/>
      <c r="U24" s="170" t="s">
        <v>186</v>
      </c>
      <c r="V24" s="171" t="s">
        <v>186</v>
      </c>
      <c r="W24" s="171" t="s">
        <v>186</v>
      </c>
      <c r="X24" s="171" t="s">
        <v>186</v>
      </c>
      <c r="Y24" s="171"/>
      <c r="Z24" s="171" t="s">
        <v>186</v>
      </c>
      <c r="AA24" s="172" t="s">
        <v>186</v>
      </c>
      <c r="AB24" s="170"/>
      <c r="AC24" s="171" t="s">
        <v>186</v>
      </c>
      <c r="AD24" s="171" t="s">
        <v>186</v>
      </c>
      <c r="AE24" s="171" t="s">
        <v>186</v>
      </c>
      <c r="AF24" s="171"/>
      <c r="AG24" s="171"/>
      <c r="AH24" s="172" t="s">
        <v>186</v>
      </c>
      <c r="AI24" s="170" t="s">
        <v>186</v>
      </c>
      <c r="AJ24" s="171" t="s">
        <v>186</v>
      </c>
      <c r="AK24" s="171"/>
      <c r="AL24" s="171" t="s">
        <v>186</v>
      </c>
      <c r="AM24" s="171" t="s">
        <v>186</v>
      </c>
      <c r="AN24" s="171" t="s">
        <v>186</v>
      </c>
      <c r="AO24" s="172" t="s">
        <v>186</v>
      </c>
      <c r="AP24" s="170" t="s">
        <v>186</v>
      </c>
      <c r="AQ24" s="171"/>
      <c r="AR24" s="171" t="s">
        <v>186</v>
      </c>
      <c r="AS24" s="171"/>
      <c r="AT24" s="171" t="s">
        <v>186</v>
      </c>
      <c r="AU24" s="171"/>
      <c r="AV24" s="172" t="s">
        <v>186</v>
      </c>
      <c r="AW24" s="170"/>
      <c r="AX24" s="171"/>
      <c r="AY24" s="171"/>
      <c r="AZ24" s="983"/>
      <c r="BA24" s="984"/>
      <c r="BB24" s="997"/>
      <c r="BC24" s="984"/>
      <c r="BD24" s="998"/>
      <c r="BE24" s="999"/>
      <c r="BF24" s="999"/>
      <c r="BG24" s="999"/>
      <c r="BH24" s="1000"/>
    </row>
    <row r="25" spans="2:60" ht="20.25" customHeight="1" x14ac:dyDescent="0.15">
      <c r="B25" s="143">
        <f>B22+1</f>
        <v>2</v>
      </c>
      <c r="C25" s="956"/>
      <c r="D25" s="957"/>
      <c r="E25" s="958"/>
      <c r="F25" s="144" t="str">
        <f>C24</f>
        <v>介護支援専門員</v>
      </c>
      <c r="G25" s="145"/>
      <c r="H25" s="963"/>
      <c r="I25" s="968"/>
      <c r="J25" s="969"/>
      <c r="K25" s="969"/>
      <c r="L25" s="970"/>
      <c r="M25" s="977"/>
      <c r="N25" s="978"/>
      <c r="O25" s="979"/>
      <c r="P25" s="146" t="s">
        <v>182</v>
      </c>
      <c r="Q25" s="147"/>
      <c r="R25" s="147"/>
      <c r="S25" s="148"/>
      <c r="T25" s="149"/>
      <c r="U25" s="150">
        <f>IF(U24="","",VLOOKUP(U24,'【記載例】シフト記号表（勤務時間帯）'!$D$6:$X$47,21,FALSE))</f>
        <v>7.9999999999999982</v>
      </c>
      <c r="V25" s="151">
        <f>IF(V24="","",VLOOKUP(V24,'【記載例】シフト記号表（勤務時間帯）'!$D$6:$X$47,21,FALSE))</f>
        <v>7.9999999999999982</v>
      </c>
      <c r="W25" s="151">
        <f>IF(W24="","",VLOOKUP(W24,'【記載例】シフト記号表（勤務時間帯）'!$D$6:$X$47,21,FALSE))</f>
        <v>7.9999999999999982</v>
      </c>
      <c r="X25" s="151">
        <f>IF(X24="","",VLOOKUP(X24,'【記載例】シフト記号表（勤務時間帯）'!$D$6:$X$47,21,FALSE))</f>
        <v>7.9999999999999982</v>
      </c>
      <c r="Y25" s="151" t="str">
        <f>IF(Y24="","",VLOOKUP(Y24,'【記載例】シフト記号表（勤務時間帯）'!$D$6:$X$47,21,FALSE))</f>
        <v/>
      </c>
      <c r="Z25" s="151">
        <f>IF(Z24="","",VLOOKUP(Z24,'【記載例】シフト記号表（勤務時間帯）'!$D$6:$X$47,21,FALSE))</f>
        <v>7.9999999999999982</v>
      </c>
      <c r="AA25" s="152">
        <f>IF(AA24="","",VLOOKUP(AA24,'【記載例】シフト記号表（勤務時間帯）'!$D$6:$X$47,21,FALSE))</f>
        <v>7.9999999999999982</v>
      </c>
      <c r="AB25" s="150" t="str">
        <f>IF(AB24="","",VLOOKUP(AB24,'【記載例】シフト記号表（勤務時間帯）'!$D$6:$X$47,21,FALSE))</f>
        <v/>
      </c>
      <c r="AC25" s="151">
        <f>IF(AC24="","",VLOOKUP(AC24,'【記載例】シフト記号表（勤務時間帯）'!$D$6:$X$47,21,FALSE))</f>
        <v>7.9999999999999982</v>
      </c>
      <c r="AD25" s="151">
        <f>IF(AD24="","",VLOOKUP(AD24,'【記載例】シフト記号表（勤務時間帯）'!$D$6:$X$47,21,FALSE))</f>
        <v>7.9999999999999982</v>
      </c>
      <c r="AE25" s="151">
        <f>IF(AE24="","",VLOOKUP(AE24,'【記載例】シフト記号表（勤務時間帯）'!$D$6:$X$47,21,FALSE))</f>
        <v>7.9999999999999982</v>
      </c>
      <c r="AF25" s="151" t="str">
        <f>IF(AF24="","",VLOOKUP(AF24,'【記載例】シフト記号表（勤務時間帯）'!$D$6:$X$47,21,FALSE))</f>
        <v/>
      </c>
      <c r="AG25" s="151" t="str">
        <f>IF(AG24="","",VLOOKUP(AG24,'【記載例】シフト記号表（勤務時間帯）'!$D$6:$X$47,21,FALSE))</f>
        <v/>
      </c>
      <c r="AH25" s="152">
        <f>IF(AH24="","",VLOOKUP(AH24,'【記載例】シフト記号表（勤務時間帯）'!$D$6:$X$47,21,FALSE))</f>
        <v>7.9999999999999982</v>
      </c>
      <c r="AI25" s="150">
        <f>IF(AI24="","",VLOOKUP(AI24,'【記載例】シフト記号表（勤務時間帯）'!$D$6:$X$47,21,FALSE))</f>
        <v>7.9999999999999982</v>
      </c>
      <c r="AJ25" s="151">
        <f>IF(AJ24="","",VLOOKUP(AJ24,'【記載例】シフト記号表（勤務時間帯）'!$D$6:$X$47,21,FALSE))</f>
        <v>7.9999999999999982</v>
      </c>
      <c r="AK25" s="151" t="str">
        <f>IF(AK24="","",VLOOKUP(AK24,'【記載例】シフト記号表（勤務時間帯）'!$D$6:$X$47,21,FALSE))</f>
        <v/>
      </c>
      <c r="AL25" s="151">
        <f>IF(AL24="","",VLOOKUP(AL24,'【記載例】シフト記号表（勤務時間帯）'!$D$6:$X$47,21,FALSE))</f>
        <v>7.9999999999999982</v>
      </c>
      <c r="AM25" s="151">
        <f>IF(AM24="","",VLOOKUP(AM24,'【記載例】シフト記号表（勤務時間帯）'!$D$6:$X$47,21,FALSE))</f>
        <v>7.9999999999999982</v>
      </c>
      <c r="AN25" s="151">
        <f>IF(AN24="","",VLOOKUP(AN24,'【記載例】シフト記号表（勤務時間帯）'!$D$6:$X$47,21,FALSE))</f>
        <v>7.9999999999999982</v>
      </c>
      <c r="AO25" s="152">
        <f>IF(AO24="","",VLOOKUP(AO24,'【記載例】シフト記号表（勤務時間帯）'!$D$6:$X$47,21,FALSE))</f>
        <v>7.9999999999999982</v>
      </c>
      <c r="AP25" s="150">
        <f>IF(AP24="","",VLOOKUP(AP24,'【記載例】シフト記号表（勤務時間帯）'!$D$6:$X$47,21,FALSE))</f>
        <v>7.9999999999999982</v>
      </c>
      <c r="AQ25" s="151" t="str">
        <f>IF(AQ24="","",VLOOKUP(AQ24,'【記載例】シフト記号表（勤務時間帯）'!$D$6:$X$47,21,FALSE))</f>
        <v/>
      </c>
      <c r="AR25" s="151">
        <f>IF(AR24="","",VLOOKUP(AR24,'【記載例】シフト記号表（勤務時間帯）'!$D$6:$X$47,21,FALSE))</f>
        <v>7.9999999999999982</v>
      </c>
      <c r="AS25" s="151" t="str">
        <f>IF(AS24="","",VLOOKUP(AS24,'【記載例】シフト記号表（勤務時間帯）'!$D$6:$X$47,21,FALSE))</f>
        <v/>
      </c>
      <c r="AT25" s="151">
        <f>IF(AT24="","",VLOOKUP(AT24,'【記載例】シフト記号表（勤務時間帯）'!$D$6:$X$47,21,FALSE))</f>
        <v>7.9999999999999982</v>
      </c>
      <c r="AU25" s="151" t="str">
        <f>IF(AU24="","",VLOOKUP(AU24,'【記載例】シフト記号表（勤務時間帯）'!$D$6:$X$47,21,FALSE))</f>
        <v/>
      </c>
      <c r="AV25" s="152">
        <f>IF(AV24="","",VLOOKUP(AV24,'【記載例】シフト記号表（勤務時間帯）'!$D$6:$X$47,21,FALSE))</f>
        <v>7.9999999999999982</v>
      </c>
      <c r="AW25" s="150" t="str">
        <f>IF(AW24="","",VLOOKUP(AW24,'【記載例】シフト記号表（勤務時間帯）'!$D$6:$X$47,21,FALSE))</f>
        <v/>
      </c>
      <c r="AX25" s="151" t="str">
        <f>IF(AX24="","",VLOOKUP(AX24,'【記載例】シフト記号表（勤務時間帯）'!$D$6:$X$47,21,FALSE))</f>
        <v/>
      </c>
      <c r="AY25" s="151" t="str">
        <f>IF(AY24="","",VLOOKUP(AY24,'【記載例】シフト記号表（勤務時間帯）'!$D$6:$X$47,21,FALSE))</f>
        <v/>
      </c>
      <c r="AZ25" s="1007">
        <f>IF($BC$3="４週",SUM(U25:AV25),IF($BC$3="暦月",SUM(U25:AY25),""))</f>
        <v>159.99999999999997</v>
      </c>
      <c r="BA25" s="1008"/>
      <c r="BB25" s="1009">
        <f>IF($BC$3="４週",AZ25/4,IF($BC$3="暦月",(AZ25/($BC$8/7)),""))</f>
        <v>39.999999999999993</v>
      </c>
      <c r="BC25" s="1008"/>
      <c r="BD25" s="1001"/>
      <c r="BE25" s="1002"/>
      <c r="BF25" s="1002"/>
      <c r="BG25" s="1002"/>
      <c r="BH25" s="1003"/>
    </row>
    <row r="26" spans="2:60" ht="20.25" customHeight="1" x14ac:dyDescent="0.15">
      <c r="B26" s="153"/>
      <c r="C26" s="959"/>
      <c r="D26" s="960"/>
      <c r="E26" s="961"/>
      <c r="F26" s="154"/>
      <c r="G26" s="155" t="str">
        <f>C24</f>
        <v>介護支援専門員</v>
      </c>
      <c r="H26" s="964"/>
      <c r="I26" s="971"/>
      <c r="J26" s="972"/>
      <c r="K26" s="972"/>
      <c r="L26" s="973"/>
      <c r="M26" s="980"/>
      <c r="N26" s="981"/>
      <c r="O26" s="982"/>
      <c r="P26" s="156" t="s">
        <v>183</v>
      </c>
      <c r="Q26" s="157"/>
      <c r="R26" s="157"/>
      <c r="S26" s="158"/>
      <c r="T26" s="159"/>
      <c r="U26" s="160" t="str">
        <f>IF(U24="","",VLOOKUP(U24,'【記載例】シフト記号表（勤務時間帯）'!$D$6:$Z$47,23,FALSE))</f>
        <v>-</v>
      </c>
      <c r="V26" s="161" t="str">
        <f>IF(V24="","",VLOOKUP(V24,'【記載例】シフト記号表（勤務時間帯）'!$D$6:$Z$47,23,FALSE))</f>
        <v>-</v>
      </c>
      <c r="W26" s="161" t="str">
        <f>IF(W24="","",VLOOKUP(W24,'【記載例】シフト記号表（勤務時間帯）'!$D$6:$Z$47,23,FALSE))</f>
        <v>-</v>
      </c>
      <c r="X26" s="161" t="str">
        <f>IF(X24="","",VLOOKUP(X24,'【記載例】シフト記号表（勤務時間帯）'!$D$6:$Z$47,23,FALSE))</f>
        <v>-</v>
      </c>
      <c r="Y26" s="161" t="str">
        <f>IF(Y24="","",VLOOKUP(Y24,'【記載例】シフト記号表（勤務時間帯）'!$D$6:$Z$47,23,FALSE))</f>
        <v/>
      </c>
      <c r="Z26" s="161" t="str">
        <f>IF(Z24="","",VLOOKUP(Z24,'【記載例】シフト記号表（勤務時間帯）'!$D$6:$Z$47,23,FALSE))</f>
        <v>-</v>
      </c>
      <c r="AA26" s="162" t="str">
        <f>IF(AA24="","",VLOOKUP(AA24,'【記載例】シフト記号表（勤務時間帯）'!$D$6:$Z$47,23,FALSE))</f>
        <v>-</v>
      </c>
      <c r="AB26" s="160" t="str">
        <f>IF(AB24="","",VLOOKUP(AB24,'【記載例】シフト記号表（勤務時間帯）'!$D$6:$Z$47,23,FALSE))</f>
        <v/>
      </c>
      <c r="AC26" s="161" t="str">
        <f>IF(AC24="","",VLOOKUP(AC24,'【記載例】シフト記号表（勤務時間帯）'!$D$6:$Z$47,23,FALSE))</f>
        <v>-</v>
      </c>
      <c r="AD26" s="161" t="str">
        <f>IF(AD24="","",VLOOKUP(AD24,'【記載例】シフト記号表（勤務時間帯）'!$D$6:$Z$47,23,FALSE))</f>
        <v>-</v>
      </c>
      <c r="AE26" s="161" t="str">
        <f>IF(AE24="","",VLOOKUP(AE24,'【記載例】シフト記号表（勤務時間帯）'!$D$6:$Z$47,23,FALSE))</f>
        <v>-</v>
      </c>
      <c r="AF26" s="161" t="str">
        <f>IF(AF24="","",VLOOKUP(AF24,'【記載例】シフト記号表（勤務時間帯）'!$D$6:$Z$47,23,FALSE))</f>
        <v/>
      </c>
      <c r="AG26" s="161" t="str">
        <f>IF(AG24="","",VLOOKUP(AG24,'【記載例】シフト記号表（勤務時間帯）'!$D$6:$Z$47,23,FALSE))</f>
        <v/>
      </c>
      <c r="AH26" s="162" t="str">
        <f>IF(AH24="","",VLOOKUP(AH24,'【記載例】シフト記号表（勤務時間帯）'!$D$6:$Z$47,23,FALSE))</f>
        <v>-</v>
      </c>
      <c r="AI26" s="160" t="str">
        <f>IF(AI24="","",VLOOKUP(AI24,'【記載例】シフト記号表（勤務時間帯）'!$D$6:$Z$47,23,FALSE))</f>
        <v>-</v>
      </c>
      <c r="AJ26" s="161" t="str">
        <f>IF(AJ24="","",VLOOKUP(AJ24,'【記載例】シフト記号表（勤務時間帯）'!$D$6:$Z$47,23,FALSE))</f>
        <v>-</v>
      </c>
      <c r="AK26" s="161" t="str">
        <f>IF(AK24="","",VLOOKUP(AK24,'【記載例】シフト記号表（勤務時間帯）'!$D$6:$Z$47,23,FALSE))</f>
        <v/>
      </c>
      <c r="AL26" s="161" t="str">
        <f>IF(AL24="","",VLOOKUP(AL24,'【記載例】シフト記号表（勤務時間帯）'!$D$6:$Z$47,23,FALSE))</f>
        <v>-</v>
      </c>
      <c r="AM26" s="161" t="str">
        <f>IF(AM24="","",VLOOKUP(AM24,'【記載例】シフト記号表（勤務時間帯）'!$D$6:$Z$47,23,FALSE))</f>
        <v>-</v>
      </c>
      <c r="AN26" s="161" t="str">
        <f>IF(AN24="","",VLOOKUP(AN24,'【記載例】シフト記号表（勤務時間帯）'!$D$6:$Z$47,23,FALSE))</f>
        <v>-</v>
      </c>
      <c r="AO26" s="162" t="str">
        <f>IF(AO24="","",VLOOKUP(AO24,'【記載例】シフト記号表（勤務時間帯）'!$D$6:$Z$47,23,FALSE))</f>
        <v>-</v>
      </c>
      <c r="AP26" s="160" t="str">
        <f>IF(AP24="","",VLOOKUP(AP24,'【記載例】シフト記号表（勤務時間帯）'!$D$6:$Z$47,23,FALSE))</f>
        <v>-</v>
      </c>
      <c r="AQ26" s="161" t="str">
        <f>IF(AQ24="","",VLOOKUP(AQ24,'【記載例】シフト記号表（勤務時間帯）'!$D$6:$Z$47,23,FALSE))</f>
        <v/>
      </c>
      <c r="AR26" s="161" t="str">
        <f>IF(AR24="","",VLOOKUP(AR24,'【記載例】シフト記号表（勤務時間帯）'!$D$6:$Z$47,23,FALSE))</f>
        <v>-</v>
      </c>
      <c r="AS26" s="161" t="str">
        <f>IF(AS24="","",VLOOKUP(AS24,'【記載例】シフト記号表（勤務時間帯）'!$D$6:$Z$47,23,FALSE))</f>
        <v/>
      </c>
      <c r="AT26" s="161" t="str">
        <f>IF(AT24="","",VLOOKUP(AT24,'【記載例】シフト記号表（勤務時間帯）'!$D$6:$Z$47,23,FALSE))</f>
        <v>-</v>
      </c>
      <c r="AU26" s="161" t="str">
        <f>IF(AU24="","",VLOOKUP(AU24,'【記載例】シフト記号表（勤務時間帯）'!$D$6:$Z$47,23,FALSE))</f>
        <v/>
      </c>
      <c r="AV26" s="162" t="str">
        <f>IF(AV24="","",VLOOKUP(AV24,'【記載例】シフト記号表（勤務時間帯）'!$D$6:$Z$47,23,FALSE))</f>
        <v>-</v>
      </c>
      <c r="AW26" s="160" t="str">
        <f>IF(AW24="","",VLOOKUP(AW24,'【記載例】シフト記号表（勤務時間帯）'!$D$6:$Z$47,23,FALSE))</f>
        <v/>
      </c>
      <c r="AX26" s="161" t="str">
        <f>IF(AX24="","",VLOOKUP(AX24,'【記載例】シフト記号表（勤務時間帯）'!$D$6:$Z$47,23,FALSE))</f>
        <v/>
      </c>
      <c r="AY26" s="161" t="str">
        <f>IF(AY24="","",VLOOKUP(AY24,'【記載例】シフト記号表（勤務時間帯）'!$D$6:$Z$47,23,FALSE))</f>
        <v/>
      </c>
      <c r="AZ26" s="1010">
        <f>IF($BC$3="４週",SUM(U26:AV26),IF($BC$3="暦月",SUM(U26:AY26),""))</f>
        <v>0</v>
      </c>
      <c r="BA26" s="1011"/>
      <c r="BB26" s="1012">
        <f>IF($BC$3="４週",AZ26/4,IF($BC$3="暦月",(AZ26/($BC$8/7)),""))</f>
        <v>0</v>
      </c>
      <c r="BC26" s="1011"/>
      <c r="BD26" s="1004"/>
      <c r="BE26" s="1005"/>
      <c r="BF26" s="1005"/>
      <c r="BG26" s="1005"/>
      <c r="BH26" s="1006"/>
    </row>
    <row r="27" spans="2:60" ht="20.25" customHeight="1" x14ac:dyDescent="0.15">
      <c r="B27" s="163"/>
      <c r="C27" s="953" t="s">
        <v>187</v>
      </c>
      <c r="D27" s="954"/>
      <c r="E27" s="955"/>
      <c r="F27" s="144"/>
      <c r="G27" s="145"/>
      <c r="H27" s="1017" t="s">
        <v>176</v>
      </c>
      <c r="I27" s="965" t="s">
        <v>188</v>
      </c>
      <c r="J27" s="966"/>
      <c r="K27" s="966"/>
      <c r="L27" s="967"/>
      <c r="M27" s="974" t="s">
        <v>189</v>
      </c>
      <c r="N27" s="975"/>
      <c r="O27" s="976"/>
      <c r="P27" s="166" t="s">
        <v>179</v>
      </c>
      <c r="Q27" s="167"/>
      <c r="R27" s="167"/>
      <c r="S27" s="168"/>
      <c r="T27" s="169"/>
      <c r="U27" s="170" t="s">
        <v>190</v>
      </c>
      <c r="V27" s="171" t="s">
        <v>191</v>
      </c>
      <c r="W27" s="171"/>
      <c r="X27" s="171" t="s">
        <v>192</v>
      </c>
      <c r="Y27" s="171" t="s">
        <v>180</v>
      </c>
      <c r="Z27" s="171"/>
      <c r="AA27" s="172" t="s">
        <v>192</v>
      </c>
      <c r="AB27" s="170" t="s">
        <v>190</v>
      </c>
      <c r="AC27" s="171" t="s">
        <v>191</v>
      </c>
      <c r="AD27" s="171" t="s">
        <v>180</v>
      </c>
      <c r="AE27" s="171"/>
      <c r="AF27" s="171" t="s">
        <v>192</v>
      </c>
      <c r="AG27" s="171" t="s">
        <v>180</v>
      </c>
      <c r="AH27" s="172"/>
      <c r="AI27" s="170" t="s">
        <v>180</v>
      </c>
      <c r="AJ27" s="171" t="s">
        <v>190</v>
      </c>
      <c r="AK27" s="171" t="s">
        <v>191</v>
      </c>
      <c r="AL27" s="171"/>
      <c r="AM27" s="171"/>
      <c r="AN27" s="171" t="s">
        <v>190</v>
      </c>
      <c r="AO27" s="172" t="s">
        <v>191</v>
      </c>
      <c r="AP27" s="170"/>
      <c r="AQ27" s="171" t="s">
        <v>192</v>
      </c>
      <c r="AR27" s="171" t="s">
        <v>180</v>
      </c>
      <c r="AS27" s="171" t="s">
        <v>190</v>
      </c>
      <c r="AT27" s="171" t="s">
        <v>191</v>
      </c>
      <c r="AU27" s="171"/>
      <c r="AV27" s="172" t="s">
        <v>193</v>
      </c>
      <c r="AW27" s="170"/>
      <c r="AX27" s="171"/>
      <c r="AY27" s="171"/>
      <c r="AZ27" s="983"/>
      <c r="BA27" s="984"/>
      <c r="BB27" s="997"/>
      <c r="BC27" s="984"/>
      <c r="BD27" s="998"/>
      <c r="BE27" s="999"/>
      <c r="BF27" s="999"/>
      <c r="BG27" s="999"/>
      <c r="BH27" s="1000"/>
    </row>
    <row r="28" spans="2:60" ht="20.25" customHeight="1" x14ac:dyDescent="0.15">
      <c r="B28" s="143">
        <f>B25+1</f>
        <v>3</v>
      </c>
      <c r="C28" s="956"/>
      <c r="D28" s="957"/>
      <c r="E28" s="958"/>
      <c r="F28" s="144" t="str">
        <f>C27</f>
        <v>介護従業者</v>
      </c>
      <c r="G28" s="145"/>
      <c r="H28" s="963"/>
      <c r="I28" s="968"/>
      <c r="J28" s="969"/>
      <c r="K28" s="969"/>
      <c r="L28" s="970"/>
      <c r="M28" s="977"/>
      <c r="N28" s="978"/>
      <c r="O28" s="979"/>
      <c r="P28" s="146" t="s">
        <v>182</v>
      </c>
      <c r="Q28" s="147"/>
      <c r="R28" s="147"/>
      <c r="S28" s="148"/>
      <c r="T28" s="149"/>
      <c r="U28" s="150">
        <f>IF(U27="","",VLOOKUP(U27,'【記載例】シフト記号表（勤務時間帯）'!$D$6:$X$47,21,FALSE))</f>
        <v>3</v>
      </c>
      <c r="V28" s="151">
        <f>IF(V27="","",VLOOKUP(V27,'【記載例】シフト記号表（勤務時間帯）'!$D$6:$X$47,21,FALSE))</f>
        <v>3</v>
      </c>
      <c r="W28" s="151" t="str">
        <f>IF(W27="","",VLOOKUP(W27,'【記載例】シフト記号表（勤務時間帯）'!$D$6:$X$47,21,FALSE))</f>
        <v/>
      </c>
      <c r="X28" s="151">
        <f>IF(X27="","",VLOOKUP(X27,'【記載例】シフト記号表（勤務時間帯）'!$D$6:$X$47,21,FALSE))</f>
        <v>7.9999999999999982</v>
      </c>
      <c r="Y28" s="151">
        <f>IF(Y27="","",VLOOKUP(Y27,'【記載例】シフト記号表（勤務時間帯）'!$D$6:$X$47,21,FALSE))</f>
        <v>8</v>
      </c>
      <c r="Z28" s="151" t="str">
        <f>IF(Z27="","",VLOOKUP(Z27,'【記載例】シフト記号表（勤務時間帯）'!$D$6:$X$47,21,FALSE))</f>
        <v/>
      </c>
      <c r="AA28" s="152">
        <f>IF(AA27="","",VLOOKUP(AA27,'【記載例】シフト記号表（勤務時間帯）'!$D$6:$X$47,21,FALSE))</f>
        <v>7.9999999999999982</v>
      </c>
      <c r="AB28" s="150">
        <f>IF(AB27="","",VLOOKUP(AB27,'【記載例】シフト記号表（勤務時間帯）'!$D$6:$X$47,21,FALSE))</f>
        <v>3</v>
      </c>
      <c r="AC28" s="151">
        <f>IF(AC27="","",VLOOKUP(AC27,'【記載例】シフト記号表（勤務時間帯）'!$D$6:$X$47,21,FALSE))</f>
        <v>3</v>
      </c>
      <c r="AD28" s="151">
        <f>IF(AD27="","",VLOOKUP(AD27,'【記載例】シフト記号表（勤務時間帯）'!$D$6:$X$47,21,FALSE))</f>
        <v>8</v>
      </c>
      <c r="AE28" s="151" t="str">
        <f>IF(AE27="","",VLOOKUP(AE27,'【記載例】シフト記号表（勤務時間帯）'!$D$6:$X$47,21,FALSE))</f>
        <v/>
      </c>
      <c r="AF28" s="151">
        <f>IF(AF27="","",VLOOKUP(AF27,'【記載例】シフト記号表（勤務時間帯）'!$D$6:$X$47,21,FALSE))</f>
        <v>7.9999999999999982</v>
      </c>
      <c r="AG28" s="151">
        <f>IF(AG27="","",VLOOKUP(AG27,'【記載例】シフト記号表（勤務時間帯）'!$D$6:$X$47,21,FALSE))</f>
        <v>8</v>
      </c>
      <c r="AH28" s="152" t="str">
        <f>IF(AH27="","",VLOOKUP(AH27,'【記載例】シフト記号表（勤務時間帯）'!$D$6:$X$47,21,FALSE))</f>
        <v/>
      </c>
      <c r="AI28" s="150">
        <f>IF(AI27="","",VLOOKUP(AI27,'【記載例】シフト記号表（勤務時間帯）'!$D$6:$X$47,21,FALSE))</f>
        <v>8</v>
      </c>
      <c r="AJ28" s="151">
        <f>IF(AJ27="","",VLOOKUP(AJ27,'【記載例】シフト記号表（勤務時間帯）'!$D$6:$X$47,21,FALSE))</f>
        <v>3</v>
      </c>
      <c r="AK28" s="151">
        <f>IF(AK27="","",VLOOKUP(AK27,'【記載例】シフト記号表（勤務時間帯）'!$D$6:$X$47,21,FALSE))</f>
        <v>3</v>
      </c>
      <c r="AL28" s="151" t="str">
        <f>IF(AL27="","",VLOOKUP(AL27,'【記載例】シフト記号表（勤務時間帯）'!$D$6:$X$47,21,FALSE))</f>
        <v/>
      </c>
      <c r="AM28" s="151" t="str">
        <f>IF(AM27="","",VLOOKUP(AM27,'【記載例】シフト記号表（勤務時間帯）'!$D$6:$X$47,21,FALSE))</f>
        <v/>
      </c>
      <c r="AN28" s="151">
        <f>IF(AN27="","",VLOOKUP(AN27,'【記載例】シフト記号表（勤務時間帯）'!$D$6:$X$47,21,FALSE))</f>
        <v>3</v>
      </c>
      <c r="AO28" s="152">
        <f>IF(AO27="","",VLOOKUP(AO27,'【記載例】シフト記号表（勤務時間帯）'!$D$6:$X$47,21,FALSE))</f>
        <v>3</v>
      </c>
      <c r="AP28" s="150" t="str">
        <f>IF(AP27="","",VLOOKUP(AP27,'【記載例】シフト記号表（勤務時間帯）'!$D$6:$X$47,21,FALSE))</f>
        <v/>
      </c>
      <c r="AQ28" s="151">
        <f>IF(AQ27="","",VLOOKUP(AQ27,'【記載例】シフト記号表（勤務時間帯）'!$D$6:$X$47,21,FALSE))</f>
        <v>7.9999999999999982</v>
      </c>
      <c r="AR28" s="151">
        <f>IF(AR27="","",VLOOKUP(AR27,'【記載例】シフト記号表（勤務時間帯）'!$D$6:$X$47,21,FALSE))</f>
        <v>8</v>
      </c>
      <c r="AS28" s="151">
        <f>IF(AS27="","",VLOOKUP(AS27,'【記載例】シフト記号表（勤務時間帯）'!$D$6:$X$47,21,FALSE))</f>
        <v>3</v>
      </c>
      <c r="AT28" s="151">
        <f>IF(AT27="","",VLOOKUP(AT27,'【記載例】シフト記号表（勤務時間帯）'!$D$6:$X$47,21,FALSE))</f>
        <v>3</v>
      </c>
      <c r="AU28" s="151" t="str">
        <f>IF(AU27="","",VLOOKUP(AU27,'【記載例】シフト記号表（勤務時間帯）'!$D$6:$X$47,21,FALSE))</f>
        <v/>
      </c>
      <c r="AV28" s="152">
        <f>IF(AV27="","",VLOOKUP(AV27,'【記載例】シフト記号表（勤務時間帯）'!$D$6:$X$47,21,FALSE))</f>
        <v>7.9999999999999982</v>
      </c>
      <c r="AW28" s="150" t="str">
        <f>IF(AW27="","",VLOOKUP(AW27,'【記載例】シフト記号表（勤務時間帯）'!$D$6:$X$47,21,FALSE))</f>
        <v/>
      </c>
      <c r="AX28" s="151" t="str">
        <f>IF(AX27="","",VLOOKUP(AX27,'【記載例】シフト記号表（勤務時間帯）'!$D$6:$X$47,21,FALSE))</f>
        <v/>
      </c>
      <c r="AY28" s="151" t="str">
        <f>IF(AY27="","",VLOOKUP(AY27,'【記載例】シフト記号表（勤務時間帯）'!$D$6:$X$47,21,FALSE))</f>
        <v/>
      </c>
      <c r="AZ28" s="1007">
        <f>IF($BC$3="４週",SUM(U28:AV28),IF($BC$3="暦月",SUM(U28:AY28),""))</f>
        <v>110</v>
      </c>
      <c r="BA28" s="1008"/>
      <c r="BB28" s="1009">
        <f>IF($BC$3="４週",AZ28/4,IF($BC$3="暦月",(AZ28/($BC$8/7)),""))</f>
        <v>27.5</v>
      </c>
      <c r="BC28" s="1008"/>
      <c r="BD28" s="1001"/>
      <c r="BE28" s="1002"/>
      <c r="BF28" s="1002"/>
      <c r="BG28" s="1002"/>
      <c r="BH28" s="1003"/>
    </row>
    <row r="29" spans="2:60" ht="20.25" customHeight="1" x14ac:dyDescent="0.15">
      <c r="B29" s="153"/>
      <c r="C29" s="959"/>
      <c r="D29" s="960"/>
      <c r="E29" s="961"/>
      <c r="F29" s="154"/>
      <c r="G29" s="155" t="str">
        <f>C27</f>
        <v>介護従業者</v>
      </c>
      <c r="H29" s="964"/>
      <c r="I29" s="971"/>
      <c r="J29" s="972"/>
      <c r="K29" s="972"/>
      <c r="L29" s="973"/>
      <c r="M29" s="980"/>
      <c r="N29" s="981"/>
      <c r="O29" s="982"/>
      <c r="P29" s="156" t="s">
        <v>183</v>
      </c>
      <c r="Q29" s="173"/>
      <c r="R29" s="173"/>
      <c r="S29" s="174"/>
      <c r="T29" s="175"/>
      <c r="U29" s="160">
        <f>IF(U27="","",VLOOKUP(U27,'【記載例】シフト記号表（勤務時間帯）'!$D$6:$Z$47,23,FALSE))</f>
        <v>3.9999999999999991</v>
      </c>
      <c r="V29" s="161">
        <f>IF(V27="","",VLOOKUP(V27,'【記載例】シフト記号表（勤務時間帯）'!$D$6:$Z$47,23,FALSE))</f>
        <v>6</v>
      </c>
      <c r="W29" s="161" t="str">
        <f>IF(W27="","",VLOOKUP(W27,'【記載例】シフト記号表（勤務時間帯）'!$D$6:$Z$47,23,FALSE))</f>
        <v/>
      </c>
      <c r="X29" s="161" t="str">
        <f>IF(X27="","",VLOOKUP(X27,'【記載例】シフト記号表（勤務時間帯）'!$D$6:$Z$47,23,FALSE))</f>
        <v>-</v>
      </c>
      <c r="Y29" s="161" t="str">
        <f>IF(Y27="","",VLOOKUP(Y27,'【記載例】シフト記号表（勤務時間帯）'!$D$6:$Z$47,23,FALSE))</f>
        <v>-</v>
      </c>
      <c r="Z29" s="161" t="str">
        <f>IF(Z27="","",VLOOKUP(Z27,'【記載例】シフト記号表（勤務時間帯）'!$D$6:$Z$47,23,FALSE))</f>
        <v/>
      </c>
      <c r="AA29" s="162" t="str">
        <f>IF(AA27="","",VLOOKUP(AA27,'【記載例】シフト記号表（勤務時間帯）'!$D$6:$Z$47,23,FALSE))</f>
        <v>-</v>
      </c>
      <c r="AB29" s="160">
        <f>IF(AB27="","",VLOOKUP(AB27,'【記載例】シフト記号表（勤務時間帯）'!$D$6:$Z$47,23,FALSE))</f>
        <v>3.9999999999999991</v>
      </c>
      <c r="AC29" s="161">
        <f>IF(AC27="","",VLOOKUP(AC27,'【記載例】シフト記号表（勤務時間帯）'!$D$6:$Z$47,23,FALSE))</f>
        <v>6</v>
      </c>
      <c r="AD29" s="161" t="str">
        <f>IF(AD27="","",VLOOKUP(AD27,'【記載例】シフト記号表（勤務時間帯）'!$D$6:$Z$47,23,FALSE))</f>
        <v>-</v>
      </c>
      <c r="AE29" s="161" t="str">
        <f>IF(AE27="","",VLOOKUP(AE27,'【記載例】シフト記号表（勤務時間帯）'!$D$6:$Z$47,23,FALSE))</f>
        <v/>
      </c>
      <c r="AF29" s="161" t="str">
        <f>IF(AF27="","",VLOOKUP(AF27,'【記載例】シフト記号表（勤務時間帯）'!$D$6:$Z$47,23,FALSE))</f>
        <v>-</v>
      </c>
      <c r="AG29" s="161" t="str">
        <f>IF(AG27="","",VLOOKUP(AG27,'【記載例】シフト記号表（勤務時間帯）'!$D$6:$Z$47,23,FALSE))</f>
        <v>-</v>
      </c>
      <c r="AH29" s="162" t="str">
        <f>IF(AH27="","",VLOOKUP(AH27,'【記載例】シフト記号表（勤務時間帯）'!$D$6:$Z$47,23,FALSE))</f>
        <v/>
      </c>
      <c r="AI29" s="160" t="str">
        <f>IF(AI27="","",VLOOKUP(AI27,'【記載例】シフト記号表（勤務時間帯）'!$D$6:$Z$47,23,FALSE))</f>
        <v>-</v>
      </c>
      <c r="AJ29" s="161">
        <f>IF(AJ27="","",VLOOKUP(AJ27,'【記載例】シフト記号表（勤務時間帯）'!$D$6:$Z$47,23,FALSE))</f>
        <v>3.9999999999999991</v>
      </c>
      <c r="AK29" s="161">
        <f>IF(AK27="","",VLOOKUP(AK27,'【記載例】シフト記号表（勤務時間帯）'!$D$6:$Z$47,23,FALSE))</f>
        <v>6</v>
      </c>
      <c r="AL29" s="161" t="str">
        <f>IF(AL27="","",VLOOKUP(AL27,'【記載例】シフト記号表（勤務時間帯）'!$D$6:$Z$47,23,FALSE))</f>
        <v/>
      </c>
      <c r="AM29" s="161" t="str">
        <f>IF(AM27="","",VLOOKUP(AM27,'【記載例】シフト記号表（勤務時間帯）'!$D$6:$Z$47,23,FALSE))</f>
        <v/>
      </c>
      <c r="AN29" s="161">
        <f>IF(AN27="","",VLOOKUP(AN27,'【記載例】シフト記号表（勤務時間帯）'!$D$6:$Z$47,23,FALSE))</f>
        <v>3.9999999999999991</v>
      </c>
      <c r="AO29" s="162">
        <f>IF(AO27="","",VLOOKUP(AO27,'【記載例】シフト記号表（勤務時間帯）'!$D$6:$Z$47,23,FALSE))</f>
        <v>6</v>
      </c>
      <c r="AP29" s="160" t="str">
        <f>IF(AP27="","",VLOOKUP(AP27,'【記載例】シフト記号表（勤務時間帯）'!$D$6:$Z$47,23,FALSE))</f>
        <v/>
      </c>
      <c r="AQ29" s="161" t="str">
        <f>IF(AQ27="","",VLOOKUP(AQ27,'【記載例】シフト記号表（勤務時間帯）'!$D$6:$Z$47,23,FALSE))</f>
        <v>-</v>
      </c>
      <c r="AR29" s="161" t="str">
        <f>IF(AR27="","",VLOOKUP(AR27,'【記載例】シフト記号表（勤務時間帯）'!$D$6:$Z$47,23,FALSE))</f>
        <v>-</v>
      </c>
      <c r="AS29" s="161">
        <f>IF(AS27="","",VLOOKUP(AS27,'【記載例】シフト記号表（勤務時間帯）'!$D$6:$Z$47,23,FALSE))</f>
        <v>3.9999999999999991</v>
      </c>
      <c r="AT29" s="161">
        <f>IF(AT27="","",VLOOKUP(AT27,'【記載例】シフト記号表（勤務時間帯）'!$D$6:$Z$47,23,FALSE))</f>
        <v>6</v>
      </c>
      <c r="AU29" s="161" t="str">
        <f>IF(AU27="","",VLOOKUP(AU27,'【記載例】シフト記号表（勤務時間帯）'!$D$6:$Z$47,23,FALSE))</f>
        <v/>
      </c>
      <c r="AV29" s="162" t="str">
        <f>IF(AV27="","",VLOOKUP(AV27,'【記載例】シフト記号表（勤務時間帯）'!$D$6:$Z$47,23,FALSE))</f>
        <v>-</v>
      </c>
      <c r="AW29" s="160" t="str">
        <f>IF(AW27="","",VLOOKUP(AW27,'【記載例】シフト記号表（勤務時間帯）'!$D$6:$Z$47,23,FALSE))</f>
        <v/>
      </c>
      <c r="AX29" s="161" t="str">
        <f>IF(AX27="","",VLOOKUP(AX27,'【記載例】シフト記号表（勤務時間帯）'!$D$6:$Z$47,23,FALSE))</f>
        <v/>
      </c>
      <c r="AY29" s="161" t="str">
        <f>IF(AY27="","",VLOOKUP(AY27,'【記載例】シフト記号表（勤務時間帯）'!$D$6:$Z$47,23,FALSE))</f>
        <v/>
      </c>
      <c r="AZ29" s="1010">
        <f>IF($BC$3="４週",SUM(U29:AV29),IF($BC$3="暦月",SUM(U29:AY29),""))</f>
        <v>50</v>
      </c>
      <c r="BA29" s="1011"/>
      <c r="BB29" s="1012">
        <f>IF($BC$3="４週",AZ29/4,IF($BC$3="暦月",(AZ29/($BC$8/7)),""))</f>
        <v>12.5</v>
      </c>
      <c r="BC29" s="1011"/>
      <c r="BD29" s="1004"/>
      <c r="BE29" s="1005"/>
      <c r="BF29" s="1005"/>
      <c r="BG29" s="1005"/>
      <c r="BH29" s="1006"/>
    </row>
    <row r="30" spans="2:60" ht="20.25" customHeight="1" x14ac:dyDescent="0.15">
      <c r="B30" s="163"/>
      <c r="C30" s="953" t="s">
        <v>187</v>
      </c>
      <c r="D30" s="954"/>
      <c r="E30" s="955"/>
      <c r="F30" s="144"/>
      <c r="G30" s="145"/>
      <c r="H30" s="1017" t="s">
        <v>176</v>
      </c>
      <c r="I30" s="965" t="s">
        <v>188</v>
      </c>
      <c r="J30" s="966"/>
      <c r="K30" s="966"/>
      <c r="L30" s="967"/>
      <c r="M30" s="974" t="s">
        <v>194</v>
      </c>
      <c r="N30" s="975"/>
      <c r="O30" s="976"/>
      <c r="P30" s="166" t="s">
        <v>179</v>
      </c>
      <c r="Q30" s="167"/>
      <c r="R30" s="167"/>
      <c r="S30" s="168"/>
      <c r="T30" s="169"/>
      <c r="U30" s="170"/>
      <c r="V30" s="171" t="s">
        <v>195</v>
      </c>
      <c r="W30" s="171" t="s">
        <v>196</v>
      </c>
      <c r="X30" s="171" t="s">
        <v>193</v>
      </c>
      <c r="Y30" s="171"/>
      <c r="Z30" s="171" t="s">
        <v>195</v>
      </c>
      <c r="AA30" s="172" t="s">
        <v>196</v>
      </c>
      <c r="AB30" s="170"/>
      <c r="AC30" s="171" t="s">
        <v>193</v>
      </c>
      <c r="AD30" s="171" t="s">
        <v>195</v>
      </c>
      <c r="AE30" s="171" t="s">
        <v>196</v>
      </c>
      <c r="AF30" s="171"/>
      <c r="AG30" s="171" t="s">
        <v>197</v>
      </c>
      <c r="AH30" s="172" t="s">
        <v>193</v>
      </c>
      <c r="AI30" s="170"/>
      <c r="AJ30" s="171" t="s">
        <v>193</v>
      </c>
      <c r="AK30" s="171" t="s">
        <v>181</v>
      </c>
      <c r="AL30" s="171" t="s">
        <v>195</v>
      </c>
      <c r="AM30" s="171" t="s">
        <v>196</v>
      </c>
      <c r="AN30" s="171"/>
      <c r="AO30" s="172" t="s">
        <v>193</v>
      </c>
      <c r="AP30" s="170" t="s">
        <v>197</v>
      </c>
      <c r="AQ30" s="171" t="s">
        <v>181</v>
      </c>
      <c r="AR30" s="171" t="s">
        <v>195</v>
      </c>
      <c r="AS30" s="171" t="s">
        <v>196</v>
      </c>
      <c r="AT30" s="171"/>
      <c r="AU30" s="171"/>
      <c r="AV30" s="172" t="s">
        <v>193</v>
      </c>
      <c r="AW30" s="170"/>
      <c r="AX30" s="171"/>
      <c r="AY30" s="171"/>
      <c r="AZ30" s="983"/>
      <c r="BA30" s="984"/>
      <c r="BB30" s="997"/>
      <c r="BC30" s="984"/>
      <c r="BD30" s="998"/>
      <c r="BE30" s="999"/>
      <c r="BF30" s="999"/>
      <c r="BG30" s="999"/>
      <c r="BH30" s="1000"/>
    </row>
    <row r="31" spans="2:60" ht="20.25" customHeight="1" x14ac:dyDescent="0.15">
      <c r="B31" s="143">
        <f>B28+1</f>
        <v>4</v>
      </c>
      <c r="C31" s="956"/>
      <c r="D31" s="957"/>
      <c r="E31" s="958"/>
      <c r="F31" s="144" t="str">
        <f>C30</f>
        <v>介護従業者</v>
      </c>
      <c r="G31" s="145"/>
      <c r="H31" s="963"/>
      <c r="I31" s="968"/>
      <c r="J31" s="969"/>
      <c r="K31" s="969"/>
      <c r="L31" s="970"/>
      <c r="M31" s="977"/>
      <c r="N31" s="978"/>
      <c r="O31" s="979"/>
      <c r="P31" s="146" t="s">
        <v>182</v>
      </c>
      <c r="Q31" s="147"/>
      <c r="R31" s="147"/>
      <c r="S31" s="148"/>
      <c r="T31" s="149"/>
      <c r="U31" s="150" t="str">
        <f>IF(U30="","",VLOOKUP(U30,'【記載例】シフト記号表（勤務時間帯）'!$D$6:$X$47,21,FALSE))</f>
        <v/>
      </c>
      <c r="V31" s="151">
        <f>IF(V30="","",VLOOKUP(V30,'【記載例】シフト記号表（勤務時間帯）'!$D$6:$X$47,21,FALSE))</f>
        <v>3</v>
      </c>
      <c r="W31" s="151">
        <f>IF(W30="","",VLOOKUP(W30,'【記載例】シフト記号表（勤務時間帯）'!$D$6:$X$47,21,FALSE))</f>
        <v>3</v>
      </c>
      <c r="X31" s="151">
        <f>IF(X30="","",VLOOKUP(X30,'【記載例】シフト記号表（勤務時間帯）'!$D$6:$X$47,21,FALSE))</f>
        <v>7.9999999999999982</v>
      </c>
      <c r="Y31" s="151" t="str">
        <f>IF(Y30="","",VLOOKUP(Y30,'【記載例】シフト記号表（勤務時間帯）'!$D$6:$X$47,21,FALSE))</f>
        <v/>
      </c>
      <c r="Z31" s="151">
        <f>IF(Z30="","",VLOOKUP(Z30,'【記載例】シフト記号表（勤務時間帯）'!$D$6:$X$47,21,FALSE))</f>
        <v>3</v>
      </c>
      <c r="AA31" s="152">
        <f>IF(AA30="","",VLOOKUP(AA30,'【記載例】シフト記号表（勤務時間帯）'!$D$6:$X$47,21,FALSE))</f>
        <v>3</v>
      </c>
      <c r="AB31" s="150" t="str">
        <f>IF(AB30="","",VLOOKUP(AB30,'【記載例】シフト記号表（勤務時間帯）'!$D$6:$X$47,21,FALSE))</f>
        <v/>
      </c>
      <c r="AC31" s="151">
        <f>IF(AC30="","",VLOOKUP(AC30,'【記載例】シフト記号表（勤務時間帯）'!$D$6:$X$47,21,FALSE))</f>
        <v>7.9999999999999982</v>
      </c>
      <c r="AD31" s="151">
        <f>IF(AD30="","",VLOOKUP(AD30,'【記載例】シフト記号表（勤務時間帯）'!$D$6:$X$47,21,FALSE))</f>
        <v>3</v>
      </c>
      <c r="AE31" s="151">
        <f>IF(AE30="","",VLOOKUP(AE30,'【記載例】シフト記号表（勤務時間帯）'!$D$6:$X$47,21,FALSE))</f>
        <v>3</v>
      </c>
      <c r="AF31" s="151" t="str">
        <f>IF(AF30="","",VLOOKUP(AF30,'【記載例】シフト記号表（勤務時間帯）'!$D$6:$X$47,21,FALSE))</f>
        <v/>
      </c>
      <c r="AG31" s="151">
        <f>IF(AG30="","",VLOOKUP(AG30,'【記載例】シフト記号表（勤務時間帯）'!$D$6:$X$47,21,FALSE))</f>
        <v>8</v>
      </c>
      <c r="AH31" s="152">
        <f>IF(AH30="","",VLOOKUP(AH30,'【記載例】シフト記号表（勤務時間帯）'!$D$6:$X$47,21,FALSE))</f>
        <v>7.9999999999999982</v>
      </c>
      <c r="AI31" s="150" t="str">
        <f>IF(AI30="","",VLOOKUP(AI30,'【記載例】シフト記号表（勤務時間帯）'!$D$6:$X$47,21,FALSE))</f>
        <v/>
      </c>
      <c r="AJ31" s="151">
        <f>IF(AJ30="","",VLOOKUP(AJ30,'【記載例】シフト記号表（勤務時間帯）'!$D$6:$X$47,21,FALSE))</f>
        <v>7.9999999999999982</v>
      </c>
      <c r="AK31" s="151">
        <f>IF(AK30="","",VLOOKUP(AK30,'【記載例】シフト記号表（勤務時間帯）'!$D$6:$X$47,21,FALSE))</f>
        <v>8</v>
      </c>
      <c r="AL31" s="151">
        <f>IF(AL30="","",VLOOKUP(AL30,'【記載例】シフト記号表（勤務時間帯）'!$D$6:$X$47,21,FALSE))</f>
        <v>3</v>
      </c>
      <c r="AM31" s="151">
        <f>IF(AM30="","",VLOOKUP(AM30,'【記載例】シフト記号表（勤務時間帯）'!$D$6:$X$47,21,FALSE))</f>
        <v>3</v>
      </c>
      <c r="AN31" s="151" t="str">
        <f>IF(AN30="","",VLOOKUP(AN30,'【記載例】シフト記号表（勤務時間帯）'!$D$6:$X$47,21,FALSE))</f>
        <v/>
      </c>
      <c r="AO31" s="152">
        <f>IF(AO30="","",VLOOKUP(AO30,'【記載例】シフト記号表（勤務時間帯）'!$D$6:$X$47,21,FALSE))</f>
        <v>7.9999999999999982</v>
      </c>
      <c r="AP31" s="150">
        <f>IF(AP30="","",VLOOKUP(AP30,'【記載例】シフト記号表（勤務時間帯）'!$D$6:$X$47,21,FALSE))</f>
        <v>8</v>
      </c>
      <c r="AQ31" s="151">
        <f>IF(AQ30="","",VLOOKUP(AQ30,'【記載例】シフト記号表（勤務時間帯）'!$D$6:$X$47,21,FALSE))</f>
        <v>8</v>
      </c>
      <c r="AR31" s="151">
        <f>IF(AR30="","",VLOOKUP(AR30,'【記載例】シフト記号表（勤務時間帯）'!$D$6:$X$47,21,FALSE))</f>
        <v>3</v>
      </c>
      <c r="AS31" s="151">
        <f>IF(AS30="","",VLOOKUP(AS30,'【記載例】シフト記号表（勤務時間帯）'!$D$6:$X$47,21,FALSE))</f>
        <v>3</v>
      </c>
      <c r="AT31" s="151" t="str">
        <f>IF(AT30="","",VLOOKUP(AT30,'【記載例】シフト記号表（勤務時間帯）'!$D$6:$X$47,21,FALSE))</f>
        <v/>
      </c>
      <c r="AU31" s="151" t="str">
        <f>IF(AU30="","",VLOOKUP(AU30,'【記載例】シフト記号表（勤務時間帯）'!$D$6:$X$47,21,FALSE))</f>
        <v/>
      </c>
      <c r="AV31" s="152">
        <f>IF(AV30="","",VLOOKUP(AV30,'【記載例】シフト記号表（勤務時間帯）'!$D$6:$X$47,21,FALSE))</f>
        <v>7.9999999999999982</v>
      </c>
      <c r="AW31" s="150" t="str">
        <f>IF(AW30="","",VLOOKUP(AW30,'【記載例】シフト記号表（勤務時間帯）'!$D$6:$X$47,21,FALSE))</f>
        <v/>
      </c>
      <c r="AX31" s="151" t="str">
        <f>IF(AX30="","",VLOOKUP(AX30,'【記載例】シフト記号表（勤務時間帯）'!$D$6:$X$47,21,FALSE))</f>
        <v/>
      </c>
      <c r="AY31" s="151" t="str">
        <f>IF(AY30="","",VLOOKUP(AY30,'【記載例】シフト記号表（勤務時間帯）'!$D$6:$X$47,21,FALSE))</f>
        <v/>
      </c>
      <c r="AZ31" s="1007">
        <f>IF($BC$3="４週",SUM(U31:AV31),IF($BC$3="暦月",SUM(U31:AY31),""))</f>
        <v>110</v>
      </c>
      <c r="BA31" s="1008"/>
      <c r="BB31" s="1009">
        <f>IF($BC$3="４週",AZ31/4,IF($BC$3="暦月",(AZ31/($BC$8/7)),""))</f>
        <v>27.5</v>
      </c>
      <c r="BC31" s="1008"/>
      <c r="BD31" s="1001"/>
      <c r="BE31" s="1002"/>
      <c r="BF31" s="1002"/>
      <c r="BG31" s="1002"/>
      <c r="BH31" s="1003"/>
    </row>
    <row r="32" spans="2:60" ht="20.25" customHeight="1" x14ac:dyDescent="0.15">
      <c r="B32" s="153"/>
      <c r="C32" s="959"/>
      <c r="D32" s="960"/>
      <c r="E32" s="961"/>
      <c r="F32" s="154"/>
      <c r="G32" s="155" t="str">
        <f>C30</f>
        <v>介護従業者</v>
      </c>
      <c r="H32" s="964"/>
      <c r="I32" s="971"/>
      <c r="J32" s="972"/>
      <c r="K32" s="972"/>
      <c r="L32" s="973"/>
      <c r="M32" s="980"/>
      <c r="N32" s="981"/>
      <c r="O32" s="982"/>
      <c r="P32" s="156" t="s">
        <v>183</v>
      </c>
      <c r="Q32" s="176"/>
      <c r="R32" s="176"/>
      <c r="S32" s="158"/>
      <c r="T32" s="159"/>
      <c r="U32" s="160" t="str">
        <f>IF(U30="","",VLOOKUP(U30,'【記載例】シフト記号表（勤務時間帯）'!$D$6:$Z$47,23,FALSE))</f>
        <v/>
      </c>
      <c r="V32" s="161">
        <f>IF(V30="","",VLOOKUP(V30,'【記載例】シフト記号表（勤務時間帯）'!$D$6:$Z$47,23,FALSE))</f>
        <v>3.9999999999999991</v>
      </c>
      <c r="W32" s="161">
        <f>IF(W30="","",VLOOKUP(W30,'【記載例】シフト記号表（勤務時間帯）'!$D$6:$Z$47,23,FALSE))</f>
        <v>6</v>
      </c>
      <c r="X32" s="161" t="str">
        <f>IF(X30="","",VLOOKUP(X30,'【記載例】シフト記号表（勤務時間帯）'!$D$6:$Z$47,23,FALSE))</f>
        <v>-</v>
      </c>
      <c r="Y32" s="161" t="str">
        <f>IF(Y30="","",VLOOKUP(Y30,'【記載例】シフト記号表（勤務時間帯）'!$D$6:$Z$47,23,FALSE))</f>
        <v/>
      </c>
      <c r="Z32" s="161">
        <f>IF(Z30="","",VLOOKUP(Z30,'【記載例】シフト記号表（勤務時間帯）'!$D$6:$Z$47,23,FALSE))</f>
        <v>3.9999999999999991</v>
      </c>
      <c r="AA32" s="162">
        <f>IF(AA30="","",VLOOKUP(AA30,'【記載例】シフト記号表（勤務時間帯）'!$D$6:$Z$47,23,FALSE))</f>
        <v>6</v>
      </c>
      <c r="AB32" s="160" t="str">
        <f>IF(AB30="","",VLOOKUP(AB30,'【記載例】シフト記号表（勤務時間帯）'!$D$6:$Z$47,23,FALSE))</f>
        <v/>
      </c>
      <c r="AC32" s="161" t="str">
        <f>IF(AC30="","",VLOOKUP(AC30,'【記載例】シフト記号表（勤務時間帯）'!$D$6:$Z$47,23,FALSE))</f>
        <v>-</v>
      </c>
      <c r="AD32" s="161">
        <f>IF(AD30="","",VLOOKUP(AD30,'【記載例】シフト記号表（勤務時間帯）'!$D$6:$Z$47,23,FALSE))</f>
        <v>3.9999999999999991</v>
      </c>
      <c r="AE32" s="161">
        <f>IF(AE30="","",VLOOKUP(AE30,'【記載例】シフト記号表（勤務時間帯）'!$D$6:$Z$47,23,FALSE))</f>
        <v>6</v>
      </c>
      <c r="AF32" s="161" t="str">
        <f>IF(AF30="","",VLOOKUP(AF30,'【記載例】シフト記号表（勤務時間帯）'!$D$6:$Z$47,23,FALSE))</f>
        <v/>
      </c>
      <c r="AG32" s="161" t="str">
        <f>IF(AG30="","",VLOOKUP(AG30,'【記載例】シフト記号表（勤務時間帯）'!$D$6:$Z$47,23,FALSE))</f>
        <v>-</v>
      </c>
      <c r="AH32" s="162" t="str">
        <f>IF(AH30="","",VLOOKUP(AH30,'【記載例】シフト記号表（勤務時間帯）'!$D$6:$Z$47,23,FALSE))</f>
        <v>-</v>
      </c>
      <c r="AI32" s="160" t="str">
        <f>IF(AI30="","",VLOOKUP(AI30,'【記載例】シフト記号表（勤務時間帯）'!$D$6:$Z$47,23,FALSE))</f>
        <v/>
      </c>
      <c r="AJ32" s="161" t="str">
        <f>IF(AJ30="","",VLOOKUP(AJ30,'【記載例】シフト記号表（勤務時間帯）'!$D$6:$Z$47,23,FALSE))</f>
        <v>-</v>
      </c>
      <c r="AK32" s="161" t="str">
        <f>IF(AK30="","",VLOOKUP(AK30,'【記載例】シフト記号表（勤務時間帯）'!$D$6:$Z$47,23,FALSE))</f>
        <v>-</v>
      </c>
      <c r="AL32" s="161">
        <f>IF(AL30="","",VLOOKUP(AL30,'【記載例】シフト記号表（勤務時間帯）'!$D$6:$Z$47,23,FALSE))</f>
        <v>3.9999999999999991</v>
      </c>
      <c r="AM32" s="161">
        <f>IF(AM30="","",VLOOKUP(AM30,'【記載例】シフト記号表（勤務時間帯）'!$D$6:$Z$47,23,FALSE))</f>
        <v>6</v>
      </c>
      <c r="AN32" s="161" t="str">
        <f>IF(AN30="","",VLOOKUP(AN30,'【記載例】シフト記号表（勤務時間帯）'!$D$6:$Z$47,23,FALSE))</f>
        <v/>
      </c>
      <c r="AO32" s="162" t="str">
        <f>IF(AO30="","",VLOOKUP(AO30,'【記載例】シフト記号表（勤務時間帯）'!$D$6:$Z$47,23,FALSE))</f>
        <v>-</v>
      </c>
      <c r="AP32" s="160" t="str">
        <f>IF(AP30="","",VLOOKUP(AP30,'【記載例】シフト記号表（勤務時間帯）'!$D$6:$Z$47,23,FALSE))</f>
        <v>-</v>
      </c>
      <c r="AQ32" s="161" t="str">
        <f>IF(AQ30="","",VLOOKUP(AQ30,'【記載例】シフト記号表（勤務時間帯）'!$D$6:$Z$47,23,FALSE))</f>
        <v>-</v>
      </c>
      <c r="AR32" s="161">
        <f>IF(AR30="","",VLOOKUP(AR30,'【記載例】シフト記号表（勤務時間帯）'!$D$6:$Z$47,23,FALSE))</f>
        <v>3.9999999999999991</v>
      </c>
      <c r="AS32" s="161">
        <f>IF(AS30="","",VLOOKUP(AS30,'【記載例】シフト記号表（勤務時間帯）'!$D$6:$Z$47,23,FALSE))</f>
        <v>6</v>
      </c>
      <c r="AT32" s="161" t="str">
        <f>IF(AT30="","",VLOOKUP(AT30,'【記載例】シフト記号表（勤務時間帯）'!$D$6:$Z$47,23,FALSE))</f>
        <v/>
      </c>
      <c r="AU32" s="161" t="str">
        <f>IF(AU30="","",VLOOKUP(AU30,'【記載例】シフト記号表（勤務時間帯）'!$D$6:$Z$47,23,FALSE))</f>
        <v/>
      </c>
      <c r="AV32" s="162" t="str">
        <f>IF(AV30="","",VLOOKUP(AV30,'【記載例】シフト記号表（勤務時間帯）'!$D$6:$Z$47,23,FALSE))</f>
        <v>-</v>
      </c>
      <c r="AW32" s="160" t="str">
        <f>IF(AW30="","",VLOOKUP(AW30,'【記載例】シフト記号表（勤務時間帯）'!$D$6:$Z$47,23,FALSE))</f>
        <v/>
      </c>
      <c r="AX32" s="161" t="str">
        <f>IF(AX30="","",VLOOKUP(AX30,'【記載例】シフト記号表（勤務時間帯）'!$D$6:$Z$47,23,FALSE))</f>
        <v/>
      </c>
      <c r="AY32" s="161" t="str">
        <f>IF(AY30="","",VLOOKUP(AY30,'【記載例】シフト記号表（勤務時間帯）'!$D$6:$Z$47,23,FALSE))</f>
        <v/>
      </c>
      <c r="AZ32" s="1010">
        <f>IF($BC$3="４週",SUM(U32:AV32),IF($BC$3="暦月",SUM(U32:AY32),""))</f>
        <v>50</v>
      </c>
      <c r="BA32" s="1011"/>
      <c r="BB32" s="1012">
        <f>IF($BC$3="４週",AZ32/4,IF($BC$3="暦月",(AZ32/($BC$8/7)),""))</f>
        <v>12.5</v>
      </c>
      <c r="BC32" s="1011"/>
      <c r="BD32" s="1004"/>
      <c r="BE32" s="1005"/>
      <c r="BF32" s="1005"/>
      <c r="BG32" s="1005"/>
      <c r="BH32" s="1006"/>
    </row>
    <row r="33" spans="2:60" ht="20.25" customHeight="1" x14ac:dyDescent="0.15">
      <c r="B33" s="163"/>
      <c r="C33" s="953" t="s">
        <v>187</v>
      </c>
      <c r="D33" s="954"/>
      <c r="E33" s="955"/>
      <c r="F33" s="144"/>
      <c r="G33" s="145"/>
      <c r="H33" s="1017" t="s">
        <v>176</v>
      </c>
      <c r="I33" s="965" t="s">
        <v>188</v>
      </c>
      <c r="J33" s="966"/>
      <c r="K33" s="966"/>
      <c r="L33" s="967"/>
      <c r="M33" s="974" t="s">
        <v>198</v>
      </c>
      <c r="N33" s="975"/>
      <c r="O33" s="976"/>
      <c r="P33" s="166" t="s">
        <v>179</v>
      </c>
      <c r="Q33" s="167"/>
      <c r="R33" s="167"/>
      <c r="S33" s="168"/>
      <c r="T33" s="169"/>
      <c r="U33" s="170" t="s">
        <v>199</v>
      </c>
      <c r="V33" s="171" t="s">
        <v>193</v>
      </c>
      <c r="W33" s="171"/>
      <c r="X33" s="171" t="s">
        <v>193</v>
      </c>
      <c r="Y33" s="171" t="s">
        <v>199</v>
      </c>
      <c r="Z33" s="171" t="s">
        <v>199</v>
      </c>
      <c r="AA33" s="172"/>
      <c r="AB33" s="170" t="s">
        <v>199</v>
      </c>
      <c r="AC33" s="171" t="s">
        <v>199</v>
      </c>
      <c r="AD33" s="171" t="s">
        <v>199</v>
      </c>
      <c r="AE33" s="171" t="s">
        <v>199</v>
      </c>
      <c r="AF33" s="171" t="s">
        <v>199</v>
      </c>
      <c r="AG33" s="171"/>
      <c r="AH33" s="172"/>
      <c r="AI33" s="170" t="s">
        <v>199</v>
      </c>
      <c r="AJ33" s="171"/>
      <c r="AK33" s="171" t="s">
        <v>193</v>
      </c>
      <c r="AL33" s="171"/>
      <c r="AM33" s="171" t="s">
        <v>199</v>
      </c>
      <c r="AN33" s="171" t="s">
        <v>199</v>
      </c>
      <c r="AO33" s="172" t="s">
        <v>199</v>
      </c>
      <c r="AP33" s="170" t="s">
        <v>199</v>
      </c>
      <c r="AQ33" s="171"/>
      <c r="AR33" s="171"/>
      <c r="AS33" s="171" t="s">
        <v>199</v>
      </c>
      <c r="AT33" s="171" t="s">
        <v>199</v>
      </c>
      <c r="AU33" s="171" t="s">
        <v>199</v>
      </c>
      <c r="AV33" s="172" t="s">
        <v>199</v>
      </c>
      <c r="AW33" s="170"/>
      <c r="AX33" s="171"/>
      <c r="AY33" s="171"/>
      <c r="AZ33" s="983"/>
      <c r="BA33" s="984"/>
      <c r="BB33" s="997"/>
      <c r="BC33" s="984"/>
      <c r="BD33" s="998"/>
      <c r="BE33" s="999"/>
      <c r="BF33" s="999"/>
      <c r="BG33" s="999"/>
      <c r="BH33" s="1000"/>
    </row>
    <row r="34" spans="2:60" ht="20.25" customHeight="1" x14ac:dyDescent="0.15">
      <c r="B34" s="143">
        <f>B31+1</f>
        <v>5</v>
      </c>
      <c r="C34" s="956"/>
      <c r="D34" s="957"/>
      <c r="E34" s="958"/>
      <c r="F34" s="144" t="str">
        <f>C33</f>
        <v>介護従業者</v>
      </c>
      <c r="G34" s="145"/>
      <c r="H34" s="963"/>
      <c r="I34" s="968"/>
      <c r="J34" s="969"/>
      <c r="K34" s="969"/>
      <c r="L34" s="970"/>
      <c r="M34" s="977"/>
      <c r="N34" s="978"/>
      <c r="O34" s="979"/>
      <c r="P34" s="146" t="s">
        <v>182</v>
      </c>
      <c r="Q34" s="147"/>
      <c r="R34" s="147"/>
      <c r="S34" s="148"/>
      <c r="T34" s="149"/>
      <c r="U34" s="150">
        <f>IF(U33="","",VLOOKUP(U33,'【記載例】シフト記号表（勤務時間帯）'!$D$6:$X$47,21,FALSE))</f>
        <v>8</v>
      </c>
      <c r="V34" s="151">
        <f>IF(V33="","",VLOOKUP(V33,'【記載例】シフト記号表（勤務時間帯）'!$D$6:$X$47,21,FALSE))</f>
        <v>7.9999999999999982</v>
      </c>
      <c r="W34" s="151" t="str">
        <f>IF(W33="","",VLOOKUP(W33,'【記載例】シフト記号表（勤務時間帯）'!$D$6:$X$47,21,FALSE))</f>
        <v/>
      </c>
      <c r="X34" s="151">
        <f>IF(X33="","",VLOOKUP(X33,'【記載例】シフト記号表（勤務時間帯）'!$D$6:$X$47,21,FALSE))</f>
        <v>7.9999999999999982</v>
      </c>
      <c r="Y34" s="151">
        <f>IF(Y33="","",VLOOKUP(Y33,'【記載例】シフト記号表（勤務時間帯）'!$D$6:$X$47,21,FALSE))</f>
        <v>8</v>
      </c>
      <c r="Z34" s="151">
        <f>IF(Z33="","",VLOOKUP(Z33,'【記載例】シフト記号表（勤務時間帯）'!$D$6:$X$47,21,FALSE))</f>
        <v>8</v>
      </c>
      <c r="AA34" s="152" t="str">
        <f>IF(AA33="","",VLOOKUP(AA33,'【記載例】シフト記号表（勤務時間帯）'!$D$6:$X$47,21,FALSE))</f>
        <v/>
      </c>
      <c r="AB34" s="150">
        <f>IF(AB33="","",VLOOKUP(AB33,'【記載例】シフト記号表（勤務時間帯）'!$D$6:$X$47,21,FALSE))</f>
        <v>8</v>
      </c>
      <c r="AC34" s="151">
        <f>IF(AC33="","",VLOOKUP(AC33,'【記載例】シフト記号表（勤務時間帯）'!$D$6:$X$47,21,FALSE))</f>
        <v>8</v>
      </c>
      <c r="AD34" s="151">
        <f>IF(AD33="","",VLOOKUP(AD33,'【記載例】シフト記号表（勤務時間帯）'!$D$6:$X$47,21,FALSE))</f>
        <v>8</v>
      </c>
      <c r="AE34" s="151">
        <f>IF(AE33="","",VLOOKUP(AE33,'【記載例】シフト記号表（勤務時間帯）'!$D$6:$X$47,21,FALSE))</f>
        <v>8</v>
      </c>
      <c r="AF34" s="151">
        <f>IF(AF33="","",VLOOKUP(AF33,'【記載例】シフト記号表（勤務時間帯）'!$D$6:$X$47,21,FALSE))</f>
        <v>8</v>
      </c>
      <c r="AG34" s="151" t="str">
        <f>IF(AG33="","",VLOOKUP(AG33,'【記載例】シフト記号表（勤務時間帯）'!$D$6:$X$47,21,FALSE))</f>
        <v/>
      </c>
      <c r="AH34" s="152" t="str">
        <f>IF(AH33="","",VLOOKUP(AH33,'【記載例】シフト記号表（勤務時間帯）'!$D$6:$X$47,21,FALSE))</f>
        <v/>
      </c>
      <c r="AI34" s="150">
        <f>IF(AI33="","",VLOOKUP(AI33,'【記載例】シフト記号表（勤務時間帯）'!$D$6:$X$47,21,FALSE))</f>
        <v>8</v>
      </c>
      <c r="AJ34" s="151" t="str">
        <f>IF(AJ33="","",VLOOKUP(AJ33,'【記載例】シフト記号表（勤務時間帯）'!$D$6:$X$47,21,FALSE))</f>
        <v/>
      </c>
      <c r="AK34" s="151">
        <f>IF(AK33="","",VLOOKUP(AK33,'【記載例】シフト記号表（勤務時間帯）'!$D$6:$X$47,21,FALSE))</f>
        <v>7.9999999999999982</v>
      </c>
      <c r="AL34" s="151" t="str">
        <f>IF(AL33="","",VLOOKUP(AL33,'【記載例】シフト記号表（勤務時間帯）'!$D$6:$X$47,21,FALSE))</f>
        <v/>
      </c>
      <c r="AM34" s="151">
        <f>IF(AM33="","",VLOOKUP(AM33,'【記載例】シフト記号表（勤務時間帯）'!$D$6:$X$47,21,FALSE))</f>
        <v>8</v>
      </c>
      <c r="AN34" s="151">
        <f>IF(AN33="","",VLOOKUP(AN33,'【記載例】シフト記号表（勤務時間帯）'!$D$6:$X$47,21,FALSE))</f>
        <v>8</v>
      </c>
      <c r="AO34" s="152">
        <f>IF(AO33="","",VLOOKUP(AO33,'【記載例】シフト記号表（勤務時間帯）'!$D$6:$X$47,21,FALSE))</f>
        <v>8</v>
      </c>
      <c r="AP34" s="150">
        <f>IF(AP33="","",VLOOKUP(AP33,'【記載例】シフト記号表（勤務時間帯）'!$D$6:$X$47,21,FALSE))</f>
        <v>8</v>
      </c>
      <c r="AQ34" s="151" t="str">
        <f>IF(AQ33="","",VLOOKUP(AQ33,'【記載例】シフト記号表（勤務時間帯）'!$D$6:$X$47,21,FALSE))</f>
        <v/>
      </c>
      <c r="AR34" s="151" t="str">
        <f>IF(AR33="","",VLOOKUP(AR33,'【記載例】シフト記号表（勤務時間帯）'!$D$6:$X$47,21,FALSE))</f>
        <v/>
      </c>
      <c r="AS34" s="151">
        <f>IF(AS33="","",VLOOKUP(AS33,'【記載例】シフト記号表（勤務時間帯）'!$D$6:$X$47,21,FALSE))</f>
        <v>8</v>
      </c>
      <c r="AT34" s="151">
        <f>IF(AT33="","",VLOOKUP(AT33,'【記載例】シフト記号表（勤務時間帯）'!$D$6:$X$47,21,FALSE))</f>
        <v>8</v>
      </c>
      <c r="AU34" s="151">
        <f>IF(AU33="","",VLOOKUP(AU33,'【記載例】シフト記号表（勤務時間帯）'!$D$6:$X$47,21,FALSE))</f>
        <v>8</v>
      </c>
      <c r="AV34" s="152">
        <f>IF(AV33="","",VLOOKUP(AV33,'【記載例】シフト記号表（勤務時間帯）'!$D$6:$X$47,21,FALSE))</f>
        <v>8</v>
      </c>
      <c r="AW34" s="150" t="str">
        <f>IF(AW33="","",VLOOKUP(AW33,'【記載例】シフト記号表（勤務時間帯）'!$D$6:$X$47,21,FALSE))</f>
        <v/>
      </c>
      <c r="AX34" s="151" t="str">
        <f>IF(AX33="","",VLOOKUP(AX33,'【記載例】シフト記号表（勤務時間帯）'!$D$6:$X$47,21,FALSE))</f>
        <v/>
      </c>
      <c r="AY34" s="151" t="str">
        <f>IF(AY33="","",VLOOKUP(AY33,'【記載例】シフト記号表（勤務時間帯）'!$D$6:$X$47,21,FALSE))</f>
        <v/>
      </c>
      <c r="AZ34" s="1007">
        <f>IF($BC$3="４週",SUM(U34:AV34),IF($BC$3="暦月",SUM(U34:AY34),""))</f>
        <v>160</v>
      </c>
      <c r="BA34" s="1008"/>
      <c r="BB34" s="1009">
        <f>IF($BC$3="４週",AZ34/4,IF($BC$3="暦月",(AZ34/($BC$8/7)),""))</f>
        <v>40</v>
      </c>
      <c r="BC34" s="1008"/>
      <c r="BD34" s="1001"/>
      <c r="BE34" s="1002"/>
      <c r="BF34" s="1002"/>
      <c r="BG34" s="1002"/>
      <c r="BH34" s="1003"/>
    </row>
    <row r="35" spans="2:60" ht="20.25" customHeight="1" x14ac:dyDescent="0.15">
      <c r="B35" s="153"/>
      <c r="C35" s="959"/>
      <c r="D35" s="960"/>
      <c r="E35" s="961"/>
      <c r="F35" s="154"/>
      <c r="G35" s="155" t="str">
        <f>C33</f>
        <v>介護従業者</v>
      </c>
      <c r="H35" s="964"/>
      <c r="I35" s="971"/>
      <c r="J35" s="972"/>
      <c r="K35" s="972"/>
      <c r="L35" s="973"/>
      <c r="M35" s="980"/>
      <c r="N35" s="981"/>
      <c r="O35" s="982"/>
      <c r="P35" s="156" t="s">
        <v>183</v>
      </c>
      <c r="Q35" s="157"/>
      <c r="R35" s="157"/>
      <c r="S35" s="177"/>
      <c r="T35" s="178"/>
      <c r="U35" s="160" t="str">
        <f>IF(U33="","",VLOOKUP(U33,'【記載例】シフト記号表（勤務時間帯）'!$D$6:$Z$47,23,FALSE))</f>
        <v>-</v>
      </c>
      <c r="V35" s="161" t="str">
        <f>IF(V33="","",VLOOKUP(V33,'【記載例】シフト記号表（勤務時間帯）'!$D$6:$Z$47,23,FALSE))</f>
        <v>-</v>
      </c>
      <c r="W35" s="161" t="str">
        <f>IF(W33="","",VLOOKUP(W33,'【記載例】シフト記号表（勤務時間帯）'!$D$6:$Z$47,23,FALSE))</f>
        <v/>
      </c>
      <c r="X35" s="161" t="str">
        <f>IF(X33="","",VLOOKUP(X33,'【記載例】シフト記号表（勤務時間帯）'!$D$6:$Z$47,23,FALSE))</f>
        <v>-</v>
      </c>
      <c r="Y35" s="161" t="str">
        <f>IF(Y33="","",VLOOKUP(Y33,'【記載例】シフト記号表（勤務時間帯）'!$D$6:$Z$47,23,FALSE))</f>
        <v>-</v>
      </c>
      <c r="Z35" s="161" t="str">
        <f>IF(Z33="","",VLOOKUP(Z33,'【記載例】シフト記号表（勤務時間帯）'!$D$6:$Z$47,23,FALSE))</f>
        <v>-</v>
      </c>
      <c r="AA35" s="162" t="str">
        <f>IF(AA33="","",VLOOKUP(AA33,'【記載例】シフト記号表（勤務時間帯）'!$D$6:$Z$47,23,FALSE))</f>
        <v/>
      </c>
      <c r="AB35" s="160" t="str">
        <f>IF(AB33="","",VLOOKUP(AB33,'【記載例】シフト記号表（勤務時間帯）'!$D$6:$Z$47,23,FALSE))</f>
        <v>-</v>
      </c>
      <c r="AC35" s="161" t="str">
        <f>IF(AC33="","",VLOOKUP(AC33,'【記載例】シフト記号表（勤務時間帯）'!$D$6:$Z$47,23,FALSE))</f>
        <v>-</v>
      </c>
      <c r="AD35" s="161" t="str">
        <f>IF(AD33="","",VLOOKUP(AD33,'【記載例】シフト記号表（勤務時間帯）'!$D$6:$Z$47,23,FALSE))</f>
        <v>-</v>
      </c>
      <c r="AE35" s="161" t="str">
        <f>IF(AE33="","",VLOOKUP(AE33,'【記載例】シフト記号表（勤務時間帯）'!$D$6:$Z$47,23,FALSE))</f>
        <v>-</v>
      </c>
      <c r="AF35" s="161" t="str">
        <f>IF(AF33="","",VLOOKUP(AF33,'【記載例】シフト記号表（勤務時間帯）'!$D$6:$Z$47,23,FALSE))</f>
        <v>-</v>
      </c>
      <c r="AG35" s="161" t="str">
        <f>IF(AG33="","",VLOOKUP(AG33,'【記載例】シフト記号表（勤務時間帯）'!$D$6:$Z$47,23,FALSE))</f>
        <v/>
      </c>
      <c r="AH35" s="162" t="str">
        <f>IF(AH33="","",VLOOKUP(AH33,'【記載例】シフト記号表（勤務時間帯）'!$D$6:$Z$47,23,FALSE))</f>
        <v/>
      </c>
      <c r="AI35" s="160" t="str">
        <f>IF(AI33="","",VLOOKUP(AI33,'【記載例】シフト記号表（勤務時間帯）'!$D$6:$Z$47,23,FALSE))</f>
        <v>-</v>
      </c>
      <c r="AJ35" s="161" t="str">
        <f>IF(AJ33="","",VLOOKUP(AJ33,'【記載例】シフト記号表（勤務時間帯）'!$D$6:$Z$47,23,FALSE))</f>
        <v/>
      </c>
      <c r="AK35" s="161" t="str">
        <f>IF(AK33="","",VLOOKUP(AK33,'【記載例】シフト記号表（勤務時間帯）'!$D$6:$Z$47,23,FALSE))</f>
        <v>-</v>
      </c>
      <c r="AL35" s="161" t="str">
        <f>IF(AL33="","",VLOOKUP(AL33,'【記載例】シフト記号表（勤務時間帯）'!$D$6:$Z$47,23,FALSE))</f>
        <v/>
      </c>
      <c r="AM35" s="161" t="str">
        <f>IF(AM33="","",VLOOKUP(AM33,'【記載例】シフト記号表（勤務時間帯）'!$D$6:$Z$47,23,FALSE))</f>
        <v>-</v>
      </c>
      <c r="AN35" s="161" t="str">
        <f>IF(AN33="","",VLOOKUP(AN33,'【記載例】シフト記号表（勤務時間帯）'!$D$6:$Z$47,23,FALSE))</f>
        <v>-</v>
      </c>
      <c r="AO35" s="162" t="str">
        <f>IF(AO33="","",VLOOKUP(AO33,'【記載例】シフト記号表（勤務時間帯）'!$D$6:$Z$47,23,FALSE))</f>
        <v>-</v>
      </c>
      <c r="AP35" s="160" t="str">
        <f>IF(AP33="","",VLOOKUP(AP33,'【記載例】シフト記号表（勤務時間帯）'!$D$6:$Z$47,23,FALSE))</f>
        <v>-</v>
      </c>
      <c r="AQ35" s="161" t="str">
        <f>IF(AQ33="","",VLOOKUP(AQ33,'【記載例】シフト記号表（勤務時間帯）'!$D$6:$Z$47,23,FALSE))</f>
        <v/>
      </c>
      <c r="AR35" s="161" t="str">
        <f>IF(AR33="","",VLOOKUP(AR33,'【記載例】シフト記号表（勤務時間帯）'!$D$6:$Z$47,23,FALSE))</f>
        <v/>
      </c>
      <c r="AS35" s="161" t="str">
        <f>IF(AS33="","",VLOOKUP(AS33,'【記載例】シフト記号表（勤務時間帯）'!$D$6:$Z$47,23,FALSE))</f>
        <v>-</v>
      </c>
      <c r="AT35" s="161" t="str">
        <f>IF(AT33="","",VLOOKUP(AT33,'【記載例】シフト記号表（勤務時間帯）'!$D$6:$Z$47,23,FALSE))</f>
        <v>-</v>
      </c>
      <c r="AU35" s="161" t="str">
        <f>IF(AU33="","",VLOOKUP(AU33,'【記載例】シフト記号表（勤務時間帯）'!$D$6:$Z$47,23,FALSE))</f>
        <v>-</v>
      </c>
      <c r="AV35" s="162" t="str">
        <f>IF(AV33="","",VLOOKUP(AV33,'【記載例】シフト記号表（勤務時間帯）'!$D$6:$Z$47,23,FALSE))</f>
        <v>-</v>
      </c>
      <c r="AW35" s="160" t="str">
        <f>IF(AW33="","",VLOOKUP(AW33,'【記載例】シフト記号表（勤務時間帯）'!$D$6:$Z$47,23,FALSE))</f>
        <v/>
      </c>
      <c r="AX35" s="161" t="str">
        <f>IF(AX33="","",VLOOKUP(AX33,'【記載例】シフト記号表（勤務時間帯）'!$D$6:$Z$47,23,FALSE))</f>
        <v/>
      </c>
      <c r="AY35" s="161" t="str">
        <f>IF(AY33="","",VLOOKUP(AY33,'【記載例】シフト記号表（勤務時間帯）'!$D$6:$Z$47,23,FALSE))</f>
        <v/>
      </c>
      <c r="AZ35" s="1010">
        <f>IF($BC$3="４週",SUM(U35:AV35),IF($BC$3="暦月",SUM(U35:AY35),""))</f>
        <v>0</v>
      </c>
      <c r="BA35" s="1011"/>
      <c r="BB35" s="1012">
        <f>IF($BC$3="４週",AZ35/4,IF($BC$3="暦月",(AZ35/($BC$8/7)),""))</f>
        <v>0</v>
      </c>
      <c r="BC35" s="1011"/>
      <c r="BD35" s="1004"/>
      <c r="BE35" s="1005"/>
      <c r="BF35" s="1005"/>
      <c r="BG35" s="1005"/>
      <c r="BH35" s="1006"/>
    </row>
    <row r="36" spans="2:60" ht="20.25" customHeight="1" x14ac:dyDescent="0.15">
      <c r="B36" s="163"/>
      <c r="C36" s="953" t="s">
        <v>187</v>
      </c>
      <c r="D36" s="954"/>
      <c r="E36" s="955"/>
      <c r="F36" s="144"/>
      <c r="G36" s="145"/>
      <c r="H36" s="1017" t="s">
        <v>176</v>
      </c>
      <c r="I36" s="965" t="s">
        <v>200</v>
      </c>
      <c r="J36" s="966"/>
      <c r="K36" s="966"/>
      <c r="L36" s="967"/>
      <c r="M36" s="974" t="s">
        <v>201</v>
      </c>
      <c r="N36" s="975"/>
      <c r="O36" s="976"/>
      <c r="P36" s="166" t="s">
        <v>179</v>
      </c>
      <c r="Q36" s="173"/>
      <c r="R36" s="173"/>
      <c r="S36" s="174"/>
      <c r="T36" s="179"/>
      <c r="U36" s="170" t="s">
        <v>192</v>
      </c>
      <c r="V36" s="171"/>
      <c r="W36" s="171" t="s">
        <v>193</v>
      </c>
      <c r="X36" s="171"/>
      <c r="Y36" s="171" t="s">
        <v>195</v>
      </c>
      <c r="Z36" s="171" t="s">
        <v>196</v>
      </c>
      <c r="AA36" s="172" t="s">
        <v>199</v>
      </c>
      <c r="AB36" s="170"/>
      <c r="AC36" s="171" t="s">
        <v>195</v>
      </c>
      <c r="AD36" s="171" t="s">
        <v>196</v>
      </c>
      <c r="AE36" s="171" t="s">
        <v>199</v>
      </c>
      <c r="AF36" s="171"/>
      <c r="AG36" s="171" t="s">
        <v>195</v>
      </c>
      <c r="AH36" s="172" t="s">
        <v>196</v>
      </c>
      <c r="AI36" s="170"/>
      <c r="AJ36" s="171" t="s">
        <v>181</v>
      </c>
      <c r="AK36" s="171" t="s">
        <v>181</v>
      </c>
      <c r="AL36" s="171" t="s">
        <v>199</v>
      </c>
      <c r="AM36" s="171" t="s">
        <v>181</v>
      </c>
      <c r="AN36" s="171"/>
      <c r="AO36" s="172" t="s">
        <v>195</v>
      </c>
      <c r="AP36" s="170" t="s">
        <v>196</v>
      </c>
      <c r="AQ36" s="171" t="s">
        <v>199</v>
      </c>
      <c r="AR36" s="171" t="s">
        <v>181</v>
      </c>
      <c r="AS36" s="171"/>
      <c r="AT36" s="171" t="s">
        <v>181</v>
      </c>
      <c r="AU36" s="171" t="s">
        <v>199</v>
      </c>
      <c r="AV36" s="172"/>
      <c r="AW36" s="170"/>
      <c r="AX36" s="171"/>
      <c r="AY36" s="171"/>
      <c r="AZ36" s="983"/>
      <c r="BA36" s="984"/>
      <c r="BB36" s="997"/>
      <c r="BC36" s="984"/>
      <c r="BD36" s="998"/>
      <c r="BE36" s="999"/>
      <c r="BF36" s="999"/>
      <c r="BG36" s="999"/>
      <c r="BH36" s="1000"/>
    </row>
    <row r="37" spans="2:60" ht="20.25" customHeight="1" x14ac:dyDescent="0.15">
      <c r="B37" s="143">
        <f>B34+1</f>
        <v>6</v>
      </c>
      <c r="C37" s="956"/>
      <c r="D37" s="957"/>
      <c r="E37" s="958"/>
      <c r="F37" s="144" t="str">
        <f>C36</f>
        <v>介護従業者</v>
      </c>
      <c r="G37" s="145"/>
      <c r="H37" s="963"/>
      <c r="I37" s="968"/>
      <c r="J37" s="969"/>
      <c r="K37" s="969"/>
      <c r="L37" s="970"/>
      <c r="M37" s="977"/>
      <c r="N37" s="978"/>
      <c r="O37" s="979"/>
      <c r="P37" s="146" t="s">
        <v>182</v>
      </c>
      <c r="Q37" s="147"/>
      <c r="R37" s="147"/>
      <c r="S37" s="148"/>
      <c r="T37" s="149"/>
      <c r="U37" s="150">
        <f>IF(U36="","",VLOOKUP(U36,'【記載例】シフト記号表（勤務時間帯）'!$D$6:$X$47,21,FALSE))</f>
        <v>7.9999999999999982</v>
      </c>
      <c r="V37" s="151" t="str">
        <f>IF(V36="","",VLOOKUP(V36,'【記載例】シフト記号表（勤務時間帯）'!$D$6:$X$47,21,FALSE))</f>
        <v/>
      </c>
      <c r="W37" s="151">
        <f>IF(W36="","",VLOOKUP(W36,'【記載例】シフト記号表（勤務時間帯）'!$D$6:$X$47,21,FALSE))</f>
        <v>7.9999999999999982</v>
      </c>
      <c r="X37" s="151" t="str">
        <f>IF(X36="","",VLOOKUP(X36,'【記載例】シフト記号表（勤務時間帯）'!$D$6:$X$47,21,FALSE))</f>
        <v/>
      </c>
      <c r="Y37" s="151">
        <f>IF(Y36="","",VLOOKUP(Y36,'【記載例】シフト記号表（勤務時間帯）'!$D$6:$X$47,21,FALSE))</f>
        <v>3</v>
      </c>
      <c r="Z37" s="151">
        <f>IF(Z36="","",VLOOKUP(Z36,'【記載例】シフト記号表（勤務時間帯）'!$D$6:$X$47,21,FALSE))</f>
        <v>3</v>
      </c>
      <c r="AA37" s="152">
        <f>IF(AA36="","",VLOOKUP(AA36,'【記載例】シフト記号表（勤務時間帯）'!$D$6:$X$47,21,FALSE))</f>
        <v>8</v>
      </c>
      <c r="AB37" s="150" t="str">
        <f>IF(AB36="","",VLOOKUP(AB36,'【記載例】シフト記号表（勤務時間帯）'!$D$6:$X$47,21,FALSE))</f>
        <v/>
      </c>
      <c r="AC37" s="151">
        <f>IF(AC36="","",VLOOKUP(AC36,'【記載例】シフト記号表（勤務時間帯）'!$D$6:$X$47,21,FALSE))</f>
        <v>3</v>
      </c>
      <c r="AD37" s="151">
        <f>IF(AD36="","",VLOOKUP(AD36,'【記載例】シフト記号表（勤務時間帯）'!$D$6:$X$47,21,FALSE))</f>
        <v>3</v>
      </c>
      <c r="AE37" s="151">
        <f>IF(AE36="","",VLOOKUP(AE36,'【記載例】シフト記号表（勤務時間帯）'!$D$6:$X$47,21,FALSE))</f>
        <v>8</v>
      </c>
      <c r="AF37" s="151" t="str">
        <f>IF(AF36="","",VLOOKUP(AF36,'【記載例】シフト記号表（勤務時間帯）'!$D$6:$X$47,21,FALSE))</f>
        <v/>
      </c>
      <c r="AG37" s="151">
        <f>IF(AG36="","",VLOOKUP(AG36,'【記載例】シフト記号表（勤務時間帯）'!$D$6:$X$47,21,FALSE))</f>
        <v>3</v>
      </c>
      <c r="AH37" s="152">
        <f>IF(AH36="","",VLOOKUP(AH36,'【記載例】シフト記号表（勤務時間帯）'!$D$6:$X$47,21,FALSE))</f>
        <v>3</v>
      </c>
      <c r="AI37" s="150" t="str">
        <f>IF(AI36="","",VLOOKUP(AI36,'【記載例】シフト記号表（勤務時間帯）'!$D$6:$X$47,21,FALSE))</f>
        <v/>
      </c>
      <c r="AJ37" s="151">
        <f>IF(AJ36="","",VLOOKUP(AJ36,'【記載例】シフト記号表（勤務時間帯）'!$D$6:$X$47,21,FALSE))</f>
        <v>8</v>
      </c>
      <c r="AK37" s="151">
        <f>IF(AK36="","",VLOOKUP(AK36,'【記載例】シフト記号表（勤務時間帯）'!$D$6:$X$47,21,FALSE))</f>
        <v>8</v>
      </c>
      <c r="AL37" s="151">
        <f>IF(AL36="","",VLOOKUP(AL36,'【記載例】シフト記号表（勤務時間帯）'!$D$6:$X$47,21,FALSE))</f>
        <v>8</v>
      </c>
      <c r="AM37" s="151">
        <f>IF(AM36="","",VLOOKUP(AM36,'【記載例】シフト記号表（勤務時間帯）'!$D$6:$X$47,21,FALSE))</f>
        <v>8</v>
      </c>
      <c r="AN37" s="151" t="str">
        <f>IF(AN36="","",VLOOKUP(AN36,'【記載例】シフト記号表（勤務時間帯）'!$D$6:$X$47,21,FALSE))</f>
        <v/>
      </c>
      <c r="AO37" s="152">
        <f>IF(AO36="","",VLOOKUP(AO36,'【記載例】シフト記号表（勤務時間帯）'!$D$6:$X$47,21,FALSE))</f>
        <v>3</v>
      </c>
      <c r="AP37" s="150">
        <f>IF(AP36="","",VLOOKUP(AP36,'【記載例】シフト記号表（勤務時間帯）'!$D$6:$X$47,21,FALSE))</f>
        <v>3</v>
      </c>
      <c r="AQ37" s="151">
        <f>IF(AQ36="","",VLOOKUP(AQ36,'【記載例】シフト記号表（勤務時間帯）'!$D$6:$X$47,21,FALSE))</f>
        <v>8</v>
      </c>
      <c r="AR37" s="151">
        <f>IF(AR36="","",VLOOKUP(AR36,'【記載例】シフト記号表（勤務時間帯）'!$D$6:$X$47,21,FALSE))</f>
        <v>8</v>
      </c>
      <c r="AS37" s="151" t="str">
        <f>IF(AS36="","",VLOOKUP(AS36,'【記載例】シフト記号表（勤務時間帯）'!$D$6:$X$47,21,FALSE))</f>
        <v/>
      </c>
      <c r="AT37" s="151">
        <f>IF(AT36="","",VLOOKUP(AT36,'【記載例】シフト記号表（勤務時間帯）'!$D$6:$X$47,21,FALSE))</f>
        <v>8</v>
      </c>
      <c r="AU37" s="151">
        <f>IF(AU36="","",VLOOKUP(AU36,'【記載例】シフト記号表（勤務時間帯）'!$D$6:$X$47,21,FALSE))</f>
        <v>8</v>
      </c>
      <c r="AV37" s="152" t="str">
        <f>IF(AV36="","",VLOOKUP(AV36,'【記載例】シフト記号表（勤務時間帯）'!$D$6:$X$47,21,FALSE))</f>
        <v/>
      </c>
      <c r="AW37" s="150" t="str">
        <f>IF(AW36="","",VLOOKUP(AW36,'【記載例】シフト記号表（勤務時間帯）'!$D$6:$X$47,21,FALSE))</f>
        <v/>
      </c>
      <c r="AX37" s="151" t="str">
        <f>IF(AX36="","",VLOOKUP(AX36,'【記載例】シフト記号表（勤務時間帯）'!$D$6:$X$47,21,FALSE))</f>
        <v/>
      </c>
      <c r="AY37" s="151" t="str">
        <f>IF(AY36="","",VLOOKUP(AY36,'【記載例】シフト記号表（勤務時間帯）'!$D$6:$X$47,21,FALSE))</f>
        <v/>
      </c>
      <c r="AZ37" s="1007">
        <f>IF($BC$3="４週",SUM(U37:AV37),IF($BC$3="暦月",SUM(U37:AY37),""))</f>
        <v>120</v>
      </c>
      <c r="BA37" s="1008"/>
      <c r="BB37" s="1009">
        <f>IF($BC$3="４週",AZ37/4,IF($BC$3="暦月",(AZ37/($BC$8/7)),""))</f>
        <v>30</v>
      </c>
      <c r="BC37" s="1008"/>
      <c r="BD37" s="1001"/>
      <c r="BE37" s="1002"/>
      <c r="BF37" s="1002"/>
      <c r="BG37" s="1002"/>
      <c r="BH37" s="1003"/>
    </row>
    <row r="38" spans="2:60" ht="20.25" customHeight="1" x14ac:dyDescent="0.15">
      <c r="B38" s="153"/>
      <c r="C38" s="959"/>
      <c r="D38" s="960"/>
      <c r="E38" s="961"/>
      <c r="F38" s="154"/>
      <c r="G38" s="155" t="str">
        <f>C36</f>
        <v>介護従業者</v>
      </c>
      <c r="H38" s="964"/>
      <c r="I38" s="971"/>
      <c r="J38" s="972"/>
      <c r="K38" s="972"/>
      <c r="L38" s="973"/>
      <c r="M38" s="980"/>
      <c r="N38" s="981"/>
      <c r="O38" s="982"/>
      <c r="P38" s="156" t="s">
        <v>183</v>
      </c>
      <c r="Q38" s="176"/>
      <c r="R38" s="176"/>
      <c r="S38" s="158"/>
      <c r="T38" s="159"/>
      <c r="U38" s="160" t="str">
        <f>IF(U36="","",VLOOKUP(U36,'【記載例】シフト記号表（勤務時間帯）'!$D$6:$Z$47,23,FALSE))</f>
        <v>-</v>
      </c>
      <c r="V38" s="161" t="str">
        <f>IF(V36="","",VLOOKUP(V36,'【記載例】シフト記号表（勤務時間帯）'!$D$6:$Z$47,23,FALSE))</f>
        <v/>
      </c>
      <c r="W38" s="161" t="str">
        <f>IF(W36="","",VLOOKUP(W36,'【記載例】シフト記号表（勤務時間帯）'!$D$6:$Z$47,23,FALSE))</f>
        <v>-</v>
      </c>
      <c r="X38" s="161" t="str">
        <f>IF(X36="","",VLOOKUP(X36,'【記載例】シフト記号表（勤務時間帯）'!$D$6:$Z$47,23,FALSE))</f>
        <v/>
      </c>
      <c r="Y38" s="161">
        <f>IF(Y36="","",VLOOKUP(Y36,'【記載例】シフト記号表（勤務時間帯）'!$D$6:$Z$47,23,FALSE))</f>
        <v>3.9999999999999991</v>
      </c>
      <c r="Z38" s="161">
        <f>IF(Z36="","",VLOOKUP(Z36,'【記載例】シフト記号表（勤務時間帯）'!$D$6:$Z$47,23,FALSE))</f>
        <v>6</v>
      </c>
      <c r="AA38" s="162" t="str">
        <f>IF(AA36="","",VLOOKUP(AA36,'【記載例】シフト記号表（勤務時間帯）'!$D$6:$Z$47,23,FALSE))</f>
        <v>-</v>
      </c>
      <c r="AB38" s="160" t="str">
        <f>IF(AB36="","",VLOOKUP(AB36,'【記載例】シフト記号表（勤務時間帯）'!$D$6:$Z$47,23,FALSE))</f>
        <v/>
      </c>
      <c r="AC38" s="161">
        <f>IF(AC36="","",VLOOKUP(AC36,'【記載例】シフト記号表（勤務時間帯）'!$D$6:$Z$47,23,FALSE))</f>
        <v>3.9999999999999991</v>
      </c>
      <c r="AD38" s="161">
        <f>IF(AD36="","",VLOOKUP(AD36,'【記載例】シフト記号表（勤務時間帯）'!$D$6:$Z$47,23,FALSE))</f>
        <v>6</v>
      </c>
      <c r="AE38" s="161" t="str">
        <f>IF(AE36="","",VLOOKUP(AE36,'【記載例】シフト記号表（勤務時間帯）'!$D$6:$Z$47,23,FALSE))</f>
        <v>-</v>
      </c>
      <c r="AF38" s="161" t="str">
        <f>IF(AF36="","",VLOOKUP(AF36,'【記載例】シフト記号表（勤務時間帯）'!$D$6:$Z$47,23,FALSE))</f>
        <v/>
      </c>
      <c r="AG38" s="161">
        <f>IF(AG36="","",VLOOKUP(AG36,'【記載例】シフト記号表（勤務時間帯）'!$D$6:$Z$47,23,FALSE))</f>
        <v>3.9999999999999991</v>
      </c>
      <c r="AH38" s="162">
        <f>IF(AH36="","",VLOOKUP(AH36,'【記載例】シフト記号表（勤務時間帯）'!$D$6:$Z$47,23,FALSE))</f>
        <v>6</v>
      </c>
      <c r="AI38" s="160" t="str">
        <f>IF(AI36="","",VLOOKUP(AI36,'【記載例】シフト記号表（勤務時間帯）'!$D$6:$Z$47,23,FALSE))</f>
        <v/>
      </c>
      <c r="AJ38" s="161" t="str">
        <f>IF(AJ36="","",VLOOKUP(AJ36,'【記載例】シフト記号表（勤務時間帯）'!$D$6:$Z$47,23,FALSE))</f>
        <v>-</v>
      </c>
      <c r="AK38" s="161" t="str">
        <f>IF(AK36="","",VLOOKUP(AK36,'【記載例】シフト記号表（勤務時間帯）'!$D$6:$Z$47,23,FALSE))</f>
        <v>-</v>
      </c>
      <c r="AL38" s="161" t="str">
        <f>IF(AL36="","",VLOOKUP(AL36,'【記載例】シフト記号表（勤務時間帯）'!$D$6:$Z$47,23,FALSE))</f>
        <v>-</v>
      </c>
      <c r="AM38" s="161" t="str">
        <f>IF(AM36="","",VLOOKUP(AM36,'【記載例】シフト記号表（勤務時間帯）'!$D$6:$Z$47,23,FALSE))</f>
        <v>-</v>
      </c>
      <c r="AN38" s="161" t="str">
        <f>IF(AN36="","",VLOOKUP(AN36,'【記載例】シフト記号表（勤務時間帯）'!$D$6:$Z$47,23,FALSE))</f>
        <v/>
      </c>
      <c r="AO38" s="162">
        <f>IF(AO36="","",VLOOKUP(AO36,'【記載例】シフト記号表（勤務時間帯）'!$D$6:$Z$47,23,FALSE))</f>
        <v>3.9999999999999991</v>
      </c>
      <c r="AP38" s="160">
        <f>IF(AP36="","",VLOOKUP(AP36,'【記載例】シフト記号表（勤務時間帯）'!$D$6:$Z$47,23,FALSE))</f>
        <v>6</v>
      </c>
      <c r="AQ38" s="161" t="str">
        <f>IF(AQ36="","",VLOOKUP(AQ36,'【記載例】シフト記号表（勤務時間帯）'!$D$6:$Z$47,23,FALSE))</f>
        <v>-</v>
      </c>
      <c r="AR38" s="161" t="str">
        <f>IF(AR36="","",VLOOKUP(AR36,'【記載例】シフト記号表（勤務時間帯）'!$D$6:$Z$47,23,FALSE))</f>
        <v>-</v>
      </c>
      <c r="AS38" s="161" t="str">
        <f>IF(AS36="","",VLOOKUP(AS36,'【記載例】シフト記号表（勤務時間帯）'!$D$6:$Z$47,23,FALSE))</f>
        <v/>
      </c>
      <c r="AT38" s="161" t="str">
        <f>IF(AT36="","",VLOOKUP(AT36,'【記載例】シフト記号表（勤務時間帯）'!$D$6:$Z$47,23,FALSE))</f>
        <v>-</v>
      </c>
      <c r="AU38" s="161" t="str">
        <f>IF(AU36="","",VLOOKUP(AU36,'【記載例】シフト記号表（勤務時間帯）'!$D$6:$Z$47,23,FALSE))</f>
        <v>-</v>
      </c>
      <c r="AV38" s="162" t="str">
        <f>IF(AV36="","",VLOOKUP(AV36,'【記載例】シフト記号表（勤務時間帯）'!$D$6:$Z$47,23,FALSE))</f>
        <v/>
      </c>
      <c r="AW38" s="160" t="str">
        <f>IF(AW36="","",VLOOKUP(AW36,'【記載例】シフト記号表（勤務時間帯）'!$D$6:$Z$47,23,FALSE))</f>
        <v/>
      </c>
      <c r="AX38" s="161" t="str">
        <f>IF(AX36="","",VLOOKUP(AX36,'【記載例】シフト記号表（勤務時間帯）'!$D$6:$Z$47,23,FALSE))</f>
        <v/>
      </c>
      <c r="AY38" s="161" t="str">
        <f>IF(AY36="","",VLOOKUP(AY36,'【記載例】シフト記号表（勤務時間帯）'!$D$6:$Z$47,23,FALSE))</f>
        <v/>
      </c>
      <c r="AZ38" s="1010">
        <f>IF($BC$3="４週",SUM(U38:AV38),IF($BC$3="暦月",SUM(U38:AY38),""))</f>
        <v>40</v>
      </c>
      <c r="BA38" s="1011"/>
      <c r="BB38" s="1012">
        <f>IF($BC$3="４週",AZ38/4,IF($BC$3="暦月",(AZ38/($BC$8/7)),""))</f>
        <v>10</v>
      </c>
      <c r="BC38" s="1011"/>
      <c r="BD38" s="1004"/>
      <c r="BE38" s="1005"/>
      <c r="BF38" s="1005"/>
      <c r="BG38" s="1005"/>
      <c r="BH38" s="1006"/>
    </row>
    <row r="39" spans="2:60" ht="20.25" customHeight="1" x14ac:dyDescent="0.15">
      <c r="B39" s="163"/>
      <c r="C39" s="953" t="s">
        <v>187</v>
      </c>
      <c r="D39" s="954"/>
      <c r="E39" s="955"/>
      <c r="F39" s="144"/>
      <c r="G39" s="145"/>
      <c r="H39" s="1017" t="s">
        <v>176</v>
      </c>
      <c r="I39" s="965" t="s">
        <v>188</v>
      </c>
      <c r="J39" s="966"/>
      <c r="K39" s="966"/>
      <c r="L39" s="967"/>
      <c r="M39" s="974" t="s">
        <v>202</v>
      </c>
      <c r="N39" s="975"/>
      <c r="O39" s="976"/>
      <c r="P39" s="166" t="s">
        <v>179</v>
      </c>
      <c r="Q39" s="167"/>
      <c r="R39" s="167"/>
      <c r="S39" s="168"/>
      <c r="T39" s="169"/>
      <c r="U39" s="170"/>
      <c r="V39" s="171" t="s">
        <v>193</v>
      </c>
      <c r="W39" s="171" t="s">
        <v>195</v>
      </c>
      <c r="X39" s="171" t="s">
        <v>196</v>
      </c>
      <c r="Y39" s="171" t="s">
        <v>192</v>
      </c>
      <c r="Z39" s="171"/>
      <c r="AA39" s="172" t="s">
        <v>193</v>
      </c>
      <c r="AB39" s="170" t="s">
        <v>199</v>
      </c>
      <c r="AC39" s="171" t="s">
        <v>199</v>
      </c>
      <c r="AD39" s="171"/>
      <c r="AE39" s="171"/>
      <c r="AF39" s="171" t="s">
        <v>195</v>
      </c>
      <c r="AG39" s="171" t="s">
        <v>196</v>
      </c>
      <c r="AH39" s="172" t="s">
        <v>199</v>
      </c>
      <c r="AI39" s="170" t="s">
        <v>192</v>
      </c>
      <c r="AJ39" s="171"/>
      <c r="AK39" s="171" t="s">
        <v>195</v>
      </c>
      <c r="AL39" s="171" t="s">
        <v>196</v>
      </c>
      <c r="AM39" s="171"/>
      <c r="AN39" s="171" t="s">
        <v>193</v>
      </c>
      <c r="AO39" s="172" t="s">
        <v>193</v>
      </c>
      <c r="AP39" s="170" t="s">
        <v>181</v>
      </c>
      <c r="AQ39" s="171"/>
      <c r="AR39" s="171" t="s">
        <v>193</v>
      </c>
      <c r="AS39" s="171" t="s">
        <v>197</v>
      </c>
      <c r="AT39" s="171" t="s">
        <v>195</v>
      </c>
      <c r="AU39" s="171" t="s">
        <v>196</v>
      </c>
      <c r="AV39" s="172"/>
      <c r="AW39" s="170"/>
      <c r="AX39" s="171"/>
      <c r="AY39" s="171"/>
      <c r="AZ39" s="983"/>
      <c r="BA39" s="984"/>
      <c r="BB39" s="997"/>
      <c r="BC39" s="984"/>
      <c r="BD39" s="998"/>
      <c r="BE39" s="999"/>
      <c r="BF39" s="999"/>
      <c r="BG39" s="999"/>
      <c r="BH39" s="1000"/>
    </row>
    <row r="40" spans="2:60" ht="20.25" customHeight="1" x14ac:dyDescent="0.15">
      <c r="B40" s="143">
        <f>B37+1</f>
        <v>7</v>
      </c>
      <c r="C40" s="956"/>
      <c r="D40" s="957"/>
      <c r="E40" s="958"/>
      <c r="F40" s="144" t="str">
        <f>C39</f>
        <v>介護従業者</v>
      </c>
      <c r="G40" s="145"/>
      <c r="H40" s="963"/>
      <c r="I40" s="968"/>
      <c r="J40" s="969"/>
      <c r="K40" s="969"/>
      <c r="L40" s="970"/>
      <c r="M40" s="977"/>
      <c r="N40" s="978"/>
      <c r="O40" s="979"/>
      <c r="P40" s="146" t="s">
        <v>182</v>
      </c>
      <c r="Q40" s="147"/>
      <c r="R40" s="147"/>
      <c r="S40" s="148"/>
      <c r="T40" s="149"/>
      <c r="U40" s="150" t="str">
        <f>IF(U39="","",VLOOKUP(U39,'【記載例】シフト記号表（勤務時間帯）'!$D$6:$X$47,21,FALSE))</f>
        <v/>
      </c>
      <c r="V40" s="151">
        <f>IF(V39="","",VLOOKUP(V39,'【記載例】シフト記号表（勤務時間帯）'!$D$6:$X$47,21,FALSE))</f>
        <v>7.9999999999999982</v>
      </c>
      <c r="W40" s="151">
        <f>IF(W39="","",VLOOKUP(W39,'【記載例】シフト記号表（勤務時間帯）'!$D$6:$X$47,21,FALSE))</f>
        <v>3</v>
      </c>
      <c r="X40" s="151">
        <f>IF(X39="","",VLOOKUP(X39,'【記載例】シフト記号表（勤務時間帯）'!$D$6:$X$47,21,FALSE))</f>
        <v>3</v>
      </c>
      <c r="Y40" s="151">
        <f>IF(Y39="","",VLOOKUP(Y39,'【記載例】シフト記号表（勤務時間帯）'!$D$6:$X$47,21,FALSE))</f>
        <v>7.9999999999999982</v>
      </c>
      <c r="Z40" s="151" t="str">
        <f>IF(Z39="","",VLOOKUP(Z39,'【記載例】シフト記号表（勤務時間帯）'!$D$6:$X$47,21,FALSE))</f>
        <v/>
      </c>
      <c r="AA40" s="152">
        <f>IF(AA39="","",VLOOKUP(AA39,'【記載例】シフト記号表（勤務時間帯）'!$D$6:$X$47,21,FALSE))</f>
        <v>7.9999999999999982</v>
      </c>
      <c r="AB40" s="150">
        <f>IF(AB39="","",VLOOKUP(AB39,'【記載例】シフト記号表（勤務時間帯）'!$D$6:$X$47,21,FALSE))</f>
        <v>8</v>
      </c>
      <c r="AC40" s="151">
        <f>IF(AC39="","",VLOOKUP(AC39,'【記載例】シフト記号表（勤務時間帯）'!$D$6:$X$47,21,FALSE))</f>
        <v>8</v>
      </c>
      <c r="AD40" s="151" t="str">
        <f>IF(AD39="","",VLOOKUP(AD39,'【記載例】シフト記号表（勤務時間帯）'!$D$6:$X$47,21,FALSE))</f>
        <v/>
      </c>
      <c r="AE40" s="151" t="str">
        <f>IF(AE39="","",VLOOKUP(AE39,'【記載例】シフト記号表（勤務時間帯）'!$D$6:$X$47,21,FALSE))</f>
        <v/>
      </c>
      <c r="AF40" s="151">
        <f>IF(AF39="","",VLOOKUP(AF39,'【記載例】シフト記号表（勤務時間帯）'!$D$6:$X$47,21,FALSE))</f>
        <v>3</v>
      </c>
      <c r="AG40" s="151">
        <f>IF(AG39="","",VLOOKUP(AG39,'【記載例】シフト記号表（勤務時間帯）'!$D$6:$X$47,21,FALSE))</f>
        <v>3</v>
      </c>
      <c r="AH40" s="152">
        <f>IF(AH39="","",VLOOKUP(AH39,'【記載例】シフト記号表（勤務時間帯）'!$D$6:$X$47,21,FALSE))</f>
        <v>8</v>
      </c>
      <c r="AI40" s="150">
        <f>IF(AI39="","",VLOOKUP(AI39,'【記載例】シフト記号表（勤務時間帯）'!$D$6:$X$47,21,FALSE))</f>
        <v>7.9999999999999982</v>
      </c>
      <c r="AJ40" s="151" t="str">
        <f>IF(AJ39="","",VLOOKUP(AJ39,'【記載例】シフト記号表（勤務時間帯）'!$D$6:$X$47,21,FALSE))</f>
        <v/>
      </c>
      <c r="AK40" s="151">
        <f>IF(AK39="","",VLOOKUP(AK39,'【記載例】シフト記号表（勤務時間帯）'!$D$6:$X$47,21,FALSE))</f>
        <v>3</v>
      </c>
      <c r="AL40" s="151">
        <f>IF(AL39="","",VLOOKUP(AL39,'【記載例】シフト記号表（勤務時間帯）'!$D$6:$X$47,21,FALSE))</f>
        <v>3</v>
      </c>
      <c r="AM40" s="151" t="str">
        <f>IF(AM39="","",VLOOKUP(AM39,'【記載例】シフト記号表（勤務時間帯）'!$D$6:$X$47,21,FALSE))</f>
        <v/>
      </c>
      <c r="AN40" s="151">
        <f>IF(AN39="","",VLOOKUP(AN39,'【記載例】シフト記号表（勤務時間帯）'!$D$6:$X$47,21,FALSE))</f>
        <v>7.9999999999999982</v>
      </c>
      <c r="AO40" s="152">
        <f>IF(AO39="","",VLOOKUP(AO39,'【記載例】シフト記号表（勤務時間帯）'!$D$6:$X$47,21,FALSE))</f>
        <v>7.9999999999999982</v>
      </c>
      <c r="AP40" s="150">
        <f>IF(AP39="","",VLOOKUP(AP39,'【記載例】シフト記号表（勤務時間帯）'!$D$6:$X$47,21,FALSE))</f>
        <v>8</v>
      </c>
      <c r="AQ40" s="151" t="str">
        <f>IF(AQ39="","",VLOOKUP(AQ39,'【記載例】シフト記号表（勤務時間帯）'!$D$6:$X$47,21,FALSE))</f>
        <v/>
      </c>
      <c r="AR40" s="151">
        <f>IF(AR39="","",VLOOKUP(AR39,'【記載例】シフト記号表（勤務時間帯）'!$D$6:$X$47,21,FALSE))</f>
        <v>7.9999999999999982</v>
      </c>
      <c r="AS40" s="151">
        <f>IF(AS39="","",VLOOKUP(AS39,'【記載例】シフト記号表（勤務時間帯）'!$D$6:$X$47,21,FALSE))</f>
        <v>8</v>
      </c>
      <c r="AT40" s="151">
        <f>IF(AT39="","",VLOOKUP(AT39,'【記載例】シフト記号表（勤務時間帯）'!$D$6:$X$47,21,FALSE))</f>
        <v>3</v>
      </c>
      <c r="AU40" s="151">
        <f>IF(AU39="","",VLOOKUP(AU39,'【記載例】シフト記号表（勤務時間帯）'!$D$6:$X$47,21,FALSE))</f>
        <v>3</v>
      </c>
      <c r="AV40" s="152" t="str">
        <f>IF(AV39="","",VLOOKUP(AV39,'【記載例】シフト記号表（勤務時間帯）'!$D$6:$X$47,21,FALSE))</f>
        <v/>
      </c>
      <c r="AW40" s="150" t="str">
        <f>IF(AW39="","",VLOOKUP(AW39,'【記載例】シフト記号表（勤務時間帯）'!$D$6:$X$47,21,FALSE))</f>
        <v/>
      </c>
      <c r="AX40" s="151" t="str">
        <f>IF(AX39="","",VLOOKUP(AX39,'【記載例】シフト記号表（勤務時間帯）'!$D$6:$X$47,21,FALSE))</f>
        <v/>
      </c>
      <c r="AY40" s="151" t="str">
        <f>IF(AY39="","",VLOOKUP(AY39,'【記載例】シフト記号表（勤務時間帯）'!$D$6:$X$47,21,FALSE))</f>
        <v/>
      </c>
      <c r="AZ40" s="1007">
        <f>IF($BC$3="４週",SUM(U40:AV40),IF($BC$3="暦月",SUM(U40:AY40),""))</f>
        <v>119.99999999999999</v>
      </c>
      <c r="BA40" s="1008"/>
      <c r="BB40" s="1009">
        <f>IF($BC$3="４週",AZ40/4,IF($BC$3="暦月",(AZ40/($BC$8/7)),""))</f>
        <v>29.999999999999996</v>
      </c>
      <c r="BC40" s="1008"/>
      <c r="BD40" s="1001"/>
      <c r="BE40" s="1002"/>
      <c r="BF40" s="1002"/>
      <c r="BG40" s="1002"/>
      <c r="BH40" s="1003"/>
    </row>
    <row r="41" spans="2:60" ht="20.25" customHeight="1" x14ac:dyDescent="0.15">
      <c r="B41" s="153"/>
      <c r="C41" s="959"/>
      <c r="D41" s="960"/>
      <c r="E41" s="961"/>
      <c r="F41" s="154"/>
      <c r="G41" s="155" t="str">
        <f>C39</f>
        <v>介護従業者</v>
      </c>
      <c r="H41" s="964"/>
      <c r="I41" s="971"/>
      <c r="J41" s="972"/>
      <c r="K41" s="972"/>
      <c r="L41" s="973"/>
      <c r="M41" s="980"/>
      <c r="N41" s="981"/>
      <c r="O41" s="982"/>
      <c r="P41" s="156" t="s">
        <v>183</v>
      </c>
      <c r="Q41" s="173"/>
      <c r="R41" s="173"/>
      <c r="S41" s="174"/>
      <c r="T41" s="175"/>
      <c r="U41" s="160" t="str">
        <f>IF(U39="","",VLOOKUP(U39,'【記載例】シフト記号表（勤務時間帯）'!$D$6:$Z$47,23,FALSE))</f>
        <v/>
      </c>
      <c r="V41" s="161" t="str">
        <f>IF(V39="","",VLOOKUP(V39,'【記載例】シフト記号表（勤務時間帯）'!$D$6:$Z$47,23,FALSE))</f>
        <v>-</v>
      </c>
      <c r="W41" s="161">
        <f>IF(W39="","",VLOOKUP(W39,'【記載例】シフト記号表（勤務時間帯）'!$D$6:$Z$47,23,FALSE))</f>
        <v>3.9999999999999991</v>
      </c>
      <c r="X41" s="161">
        <f>IF(X39="","",VLOOKUP(X39,'【記載例】シフト記号表（勤務時間帯）'!$D$6:$Z$47,23,FALSE))</f>
        <v>6</v>
      </c>
      <c r="Y41" s="161" t="str">
        <f>IF(Y39="","",VLOOKUP(Y39,'【記載例】シフト記号表（勤務時間帯）'!$D$6:$Z$47,23,FALSE))</f>
        <v>-</v>
      </c>
      <c r="Z41" s="161" t="str">
        <f>IF(Z39="","",VLOOKUP(Z39,'【記載例】シフト記号表（勤務時間帯）'!$D$6:$Z$47,23,FALSE))</f>
        <v/>
      </c>
      <c r="AA41" s="162" t="str">
        <f>IF(AA39="","",VLOOKUP(AA39,'【記載例】シフト記号表（勤務時間帯）'!$D$6:$Z$47,23,FALSE))</f>
        <v>-</v>
      </c>
      <c r="AB41" s="160" t="str">
        <f>IF(AB39="","",VLOOKUP(AB39,'【記載例】シフト記号表（勤務時間帯）'!$D$6:$Z$47,23,FALSE))</f>
        <v>-</v>
      </c>
      <c r="AC41" s="161" t="str">
        <f>IF(AC39="","",VLOOKUP(AC39,'【記載例】シフト記号表（勤務時間帯）'!$D$6:$Z$47,23,FALSE))</f>
        <v>-</v>
      </c>
      <c r="AD41" s="161" t="str">
        <f>IF(AD39="","",VLOOKUP(AD39,'【記載例】シフト記号表（勤務時間帯）'!$D$6:$Z$47,23,FALSE))</f>
        <v/>
      </c>
      <c r="AE41" s="161" t="str">
        <f>IF(AE39="","",VLOOKUP(AE39,'【記載例】シフト記号表（勤務時間帯）'!$D$6:$Z$47,23,FALSE))</f>
        <v/>
      </c>
      <c r="AF41" s="161">
        <f>IF(AF39="","",VLOOKUP(AF39,'【記載例】シフト記号表（勤務時間帯）'!$D$6:$Z$47,23,FALSE))</f>
        <v>3.9999999999999991</v>
      </c>
      <c r="AG41" s="161">
        <f>IF(AG39="","",VLOOKUP(AG39,'【記載例】シフト記号表（勤務時間帯）'!$D$6:$Z$47,23,FALSE))</f>
        <v>6</v>
      </c>
      <c r="AH41" s="162" t="str">
        <f>IF(AH39="","",VLOOKUP(AH39,'【記載例】シフト記号表（勤務時間帯）'!$D$6:$Z$47,23,FALSE))</f>
        <v>-</v>
      </c>
      <c r="AI41" s="160" t="str">
        <f>IF(AI39="","",VLOOKUP(AI39,'【記載例】シフト記号表（勤務時間帯）'!$D$6:$Z$47,23,FALSE))</f>
        <v>-</v>
      </c>
      <c r="AJ41" s="161" t="str">
        <f>IF(AJ39="","",VLOOKUP(AJ39,'【記載例】シフト記号表（勤務時間帯）'!$D$6:$Z$47,23,FALSE))</f>
        <v/>
      </c>
      <c r="AK41" s="161">
        <f>IF(AK39="","",VLOOKUP(AK39,'【記載例】シフト記号表（勤務時間帯）'!$D$6:$Z$47,23,FALSE))</f>
        <v>3.9999999999999991</v>
      </c>
      <c r="AL41" s="161">
        <f>IF(AL39="","",VLOOKUP(AL39,'【記載例】シフト記号表（勤務時間帯）'!$D$6:$Z$47,23,FALSE))</f>
        <v>6</v>
      </c>
      <c r="AM41" s="161" t="str">
        <f>IF(AM39="","",VLOOKUP(AM39,'【記載例】シフト記号表（勤務時間帯）'!$D$6:$Z$47,23,FALSE))</f>
        <v/>
      </c>
      <c r="AN41" s="161" t="str">
        <f>IF(AN39="","",VLOOKUP(AN39,'【記載例】シフト記号表（勤務時間帯）'!$D$6:$Z$47,23,FALSE))</f>
        <v>-</v>
      </c>
      <c r="AO41" s="162" t="str">
        <f>IF(AO39="","",VLOOKUP(AO39,'【記載例】シフト記号表（勤務時間帯）'!$D$6:$Z$47,23,FALSE))</f>
        <v>-</v>
      </c>
      <c r="AP41" s="160" t="str">
        <f>IF(AP39="","",VLOOKUP(AP39,'【記載例】シフト記号表（勤務時間帯）'!$D$6:$Z$47,23,FALSE))</f>
        <v>-</v>
      </c>
      <c r="AQ41" s="161" t="str">
        <f>IF(AQ39="","",VLOOKUP(AQ39,'【記載例】シフト記号表（勤務時間帯）'!$D$6:$Z$47,23,FALSE))</f>
        <v/>
      </c>
      <c r="AR41" s="161" t="str">
        <f>IF(AR39="","",VLOOKUP(AR39,'【記載例】シフト記号表（勤務時間帯）'!$D$6:$Z$47,23,FALSE))</f>
        <v>-</v>
      </c>
      <c r="AS41" s="161" t="str">
        <f>IF(AS39="","",VLOOKUP(AS39,'【記載例】シフト記号表（勤務時間帯）'!$D$6:$Z$47,23,FALSE))</f>
        <v>-</v>
      </c>
      <c r="AT41" s="161">
        <f>IF(AT39="","",VLOOKUP(AT39,'【記載例】シフト記号表（勤務時間帯）'!$D$6:$Z$47,23,FALSE))</f>
        <v>3.9999999999999991</v>
      </c>
      <c r="AU41" s="161">
        <f>IF(AU39="","",VLOOKUP(AU39,'【記載例】シフト記号表（勤務時間帯）'!$D$6:$Z$47,23,FALSE))</f>
        <v>6</v>
      </c>
      <c r="AV41" s="162" t="str">
        <f>IF(AV39="","",VLOOKUP(AV39,'【記載例】シフト記号表（勤務時間帯）'!$D$6:$Z$47,23,FALSE))</f>
        <v/>
      </c>
      <c r="AW41" s="160" t="str">
        <f>IF(AW39="","",VLOOKUP(AW39,'【記載例】シフト記号表（勤務時間帯）'!$D$6:$Z$47,23,FALSE))</f>
        <v/>
      </c>
      <c r="AX41" s="161" t="str">
        <f>IF(AX39="","",VLOOKUP(AX39,'【記載例】シフト記号表（勤務時間帯）'!$D$6:$Z$47,23,FALSE))</f>
        <v/>
      </c>
      <c r="AY41" s="161" t="str">
        <f>IF(AY39="","",VLOOKUP(AY39,'【記載例】シフト記号表（勤務時間帯）'!$D$6:$Z$47,23,FALSE))</f>
        <v/>
      </c>
      <c r="AZ41" s="1010">
        <f>IF($BC$3="４週",SUM(U41:AV41),IF($BC$3="暦月",SUM(U41:AY41),""))</f>
        <v>40</v>
      </c>
      <c r="BA41" s="1011"/>
      <c r="BB41" s="1012">
        <f>IF($BC$3="４週",AZ41/4,IF($BC$3="暦月",(AZ41/($BC$8/7)),""))</f>
        <v>10</v>
      </c>
      <c r="BC41" s="1011"/>
      <c r="BD41" s="1004"/>
      <c r="BE41" s="1005"/>
      <c r="BF41" s="1005"/>
      <c r="BG41" s="1005"/>
      <c r="BH41" s="1006"/>
    </row>
    <row r="42" spans="2:60" ht="20.25" customHeight="1" x14ac:dyDescent="0.15">
      <c r="B42" s="163"/>
      <c r="C42" s="953" t="s">
        <v>187</v>
      </c>
      <c r="D42" s="954"/>
      <c r="E42" s="955"/>
      <c r="F42" s="144"/>
      <c r="G42" s="145"/>
      <c r="H42" s="1017" t="s">
        <v>176</v>
      </c>
      <c r="I42" s="965" t="s">
        <v>188</v>
      </c>
      <c r="J42" s="966"/>
      <c r="K42" s="966"/>
      <c r="L42" s="967"/>
      <c r="M42" s="974" t="s">
        <v>203</v>
      </c>
      <c r="N42" s="975"/>
      <c r="O42" s="976"/>
      <c r="P42" s="166" t="s">
        <v>179</v>
      </c>
      <c r="Q42" s="167"/>
      <c r="R42" s="167"/>
      <c r="S42" s="168"/>
      <c r="T42" s="169"/>
      <c r="U42" s="170" t="s">
        <v>193</v>
      </c>
      <c r="V42" s="171"/>
      <c r="W42" s="171" t="s">
        <v>199</v>
      </c>
      <c r="X42" s="171" t="s">
        <v>195</v>
      </c>
      <c r="Y42" s="171" t="s">
        <v>196</v>
      </c>
      <c r="Z42" s="171" t="s">
        <v>192</v>
      </c>
      <c r="AA42" s="172"/>
      <c r="AB42" s="170" t="s">
        <v>192</v>
      </c>
      <c r="AC42" s="171"/>
      <c r="AD42" s="171" t="s">
        <v>181</v>
      </c>
      <c r="AE42" s="171" t="s">
        <v>195</v>
      </c>
      <c r="AF42" s="171" t="s">
        <v>196</v>
      </c>
      <c r="AG42" s="171"/>
      <c r="AH42" s="172" t="s">
        <v>193</v>
      </c>
      <c r="AI42" s="170" t="s">
        <v>195</v>
      </c>
      <c r="AJ42" s="171" t="s">
        <v>196</v>
      </c>
      <c r="AK42" s="171"/>
      <c r="AL42" s="171" t="s">
        <v>193</v>
      </c>
      <c r="AM42" s="171" t="s">
        <v>193</v>
      </c>
      <c r="AN42" s="171" t="s">
        <v>199</v>
      </c>
      <c r="AO42" s="172"/>
      <c r="AP42" s="170" t="s">
        <v>195</v>
      </c>
      <c r="AQ42" s="171" t="s">
        <v>196</v>
      </c>
      <c r="AR42" s="171"/>
      <c r="AS42" s="171" t="s">
        <v>193</v>
      </c>
      <c r="AT42" s="171"/>
      <c r="AU42" s="171" t="s">
        <v>195</v>
      </c>
      <c r="AV42" s="172" t="s">
        <v>196</v>
      </c>
      <c r="AW42" s="170"/>
      <c r="AX42" s="171"/>
      <c r="AY42" s="171"/>
      <c r="AZ42" s="983"/>
      <c r="BA42" s="984"/>
      <c r="BB42" s="997"/>
      <c r="BC42" s="984"/>
      <c r="BD42" s="998"/>
      <c r="BE42" s="999"/>
      <c r="BF42" s="999"/>
      <c r="BG42" s="999"/>
      <c r="BH42" s="1000"/>
    </row>
    <row r="43" spans="2:60" ht="20.25" customHeight="1" x14ac:dyDescent="0.15">
      <c r="B43" s="143">
        <f>B40+1</f>
        <v>8</v>
      </c>
      <c r="C43" s="956"/>
      <c r="D43" s="957"/>
      <c r="E43" s="958"/>
      <c r="F43" s="144" t="str">
        <f>C42</f>
        <v>介護従業者</v>
      </c>
      <c r="G43" s="145"/>
      <c r="H43" s="963"/>
      <c r="I43" s="968"/>
      <c r="J43" s="969"/>
      <c r="K43" s="969"/>
      <c r="L43" s="970"/>
      <c r="M43" s="977"/>
      <c r="N43" s="978"/>
      <c r="O43" s="979"/>
      <c r="P43" s="146" t="s">
        <v>182</v>
      </c>
      <c r="Q43" s="147"/>
      <c r="R43" s="147"/>
      <c r="S43" s="148"/>
      <c r="T43" s="149"/>
      <c r="U43" s="150">
        <f>IF(U42="","",VLOOKUP(U42,'【記載例】シフト記号表（勤務時間帯）'!$D$6:$X$47,21,FALSE))</f>
        <v>7.9999999999999982</v>
      </c>
      <c r="V43" s="151" t="str">
        <f>IF(V42="","",VLOOKUP(V42,'【記載例】シフト記号表（勤務時間帯）'!$D$6:$X$47,21,FALSE))</f>
        <v/>
      </c>
      <c r="W43" s="151">
        <f>IF(W42="","",VLOOKUP(W42,'【記載例】シフト記号表（勤務時間帯）'!$D$6:$X$47,21,FALSE))</f>
        <v>8</v>
      </c>
      <c r="X43" s="151">
        <f>IF(X42="","",VLOOKUP(X42,'【記載例】シフト記号表（勤務時間帯）'!$D$6:$X$47,21,FALSE))</f>
        <v>3</v>
      </c>
      <c r="Y43" s="151">
        <f>IF(Y42="","",VLOOKUP(Y42,'【記載例】シフト記号表（勤務時間帯）'!$D$6:$X$47,21,FALSE))</f>
        <v>3</v>
      </c>
      <c r="Z43" s="151">
        <f>IF(Z42="","",VLOOKUP(Z42,'【記載例】シフト記号表（勤務時間帯）'!$D$6:$X$47,21,FALSE))</f>
        <v>7.9999999999999982</v>
      </c>
      <c r="AA43" s="152" t="str">
        <f>IF(AA42="","",VLOOKUP(AA42,'【記載例】シフト記号表（勤務時間帯）'!$D$6:$X$47,21,FALSE))</f>
        <v/>
      </c>
      <c r="AB43" s="150">
        <f>IF(AB42="","",VLOOKUP(AB42,'【記載例】シフト記号表（勤務時間帯）'!$D$6:$X$47,21,FALSE))</f>
        <v>7.9999999999999982</v>
      </c>
      <c r="AC43" s="151" t="str">
        <f>IF(AC42="","",VLOOKUP(AC42,'【記載例】シフト記号表（勤務時間帯）'!$D$6:$X$47,21,FALSE))</f>
        <v/>
      </c>
      <c r="AD43" s="151">
        <f>IF(AD42="","",VLOOKUP(AD42,'【記載例】シフト記号表（勤務時間帯）'!$D$6:$X$47,21,FALSE))</f>
        <v>8</v>
      </c>
      <c r="AE43" s="151">
        <f>IF(AE42="","",VLOOKUP(AE42,'【記載例】シフト記号表（勤務時間帯）'!$D$6:$X$47,21,FALSE))</f>
        <v>3</v>
      </c>
      <c r="AF43" s="151">
        <f>IF(AF42="","",VLOOKUP(AF42,'【記載例】シフト記号表（勤務時間帯）'!$D$6:$X$47,21,FALSE))</f>
        <v>3</v>
      </c>
      <c r="AG43" s="151" t="str">
        <f>IF(AG42="","",VLOOKUP(AG42,'【記載例】シフト記号表（勤務時間帯）'!$D$6:$X$47,21,FALSE))</f>
        <v/>
      </c>
      <c r="AH43" s="152">
        <f>IF(AH42="","",VLOOKUP(AH42,'【記載例】シフト記号表（勤務時間帯）'!$D$6:$X$47,21,FALSE))</f>
        <v>7.9999999999999982</v>
      </c>
      <c r="AI43" s="150">
        <f>IF(AI42="","",VLOOKUP(AI42,'【記載例】シフト記号表（勤務時間帯）'!$D$6:$X$47,21,FALSE))</f>
        <v>3</v>
      </c>
      <c r="AJ43" s="151">
        <f>IF(AJ42="","",VLOOKUP(AJ42,'【記載例】シフト記号表（勤務時間帯）'!$D$6:$X$47,21,FALSE))</f>
        <v>3</v>
      </c>
      <c r="AK43" s="151" t="str">
        <f>IF(AK42="","",VLOOKUP(AK42,'【記載例】シフト記号表（勤務時間帯）'!$D$6:$X$47,21,FALSE))</f>
        <v/>
      </c>
      <c r="AL43" s="151">
        <f>IF(AL42="","",VLOOKUP(AL42,'【記載例】シフト記号表（勤務時間帯）'!$D$6:$X$47,21,FALSE))</f>
        <v>7.9999999999999982</v>
      </c>
      <c r="AM43" s="151">
        <f>IF(AM42="","",VLOOKUP(AM42,'【記載例】シフト記号表（勤務時間帯）'!$D$6:$X$47,21,FALSE))</f>
        <v>7.9999999999999982</v>
      </c>
      <c r="AN43" s="151">
        <f>IF(AN42="","",VLOOKUP(AN42,'【記載例】シフト記号表（勤務時間帯）'!$D$6:$X$47,21,FALSE))</f>
        <v>8</v>
      </c>
      <c r="AO43" s="152" t="str">
        <f>IF(AO42="","",VLOOKUP(AO42,'【記載例】シフト記号表（勤務時間帯）'!$D$6:$X$47,21,FALSE))</f>
        <v/>
      </c>
      <c r="AP43" s="150">
        <f>IF(AP42="","",VLOOKUP(AP42,'【記載例】シフト記号表（勤務時間帯）'!$D$6:$X$47,21,FALSE))</f>
        <v>3</v>
      </c>
      <c r="AQ43" s="151">
        <f>IF(AQ42="","",VLOOKUP(AQ42,'【記載例】シフト記号表（勤務時間帯）'!$D$6:$X$47,21,FALSE))</f>
        <v>3</v>
      </c>
      <c r="AR43" s="151" t="str">
        <f>IF(AR42="","",VLOOKUP(AR42,'【記載例】シフト記号表（勤務時間帯）'!$D$6:$X$47,21,FALSE))</f>
        <v/>
      </c>
      <c r="AS43" s="151">
        <f>IF(AS42="","",VLOOKUP(AS42,'【記載例】シフト記号表（勤務時間帯）'!$D$6:$X$47,21,FALSE))</f>
        <v>7.9999999999999982</v>
      </c>
      <c r="AT43" s="151" t="str">
        <f>IF(AT42="","",VLOOKUP(AT42,'【記載例】シフト記号表（勤務時間帯）'!$D$6:$X$47,21,FALSE))</f>
        <v/>
      </c>
      <c r="AU43" s="151">
        <f>IF(AU42="","",VLOOKUP(AU42,'【記載例】シフト記号表（勤務時間帯）'!$D$6:$X$47,21,FALSE))</f>
        <v>3</v>
      </c>
      <c r="AV43" s="152">
        <f>IF(AV42="","",VLOOKUP(AV42,'【記載例】シフト記号表（勤務時間帯）'!$D$6:$X$47,21,FALSE))</f>
        <v>3</v>
      </c>
      <c r="AW43" s="150" t="str">
        <f>IF(AW42="","",VLOOKUP(AW42,'【記載例】シフト記号表（勤務時間帯）'!$D$6:$X$47,21,FALSE))</f>
        <v/>
      </c>
      <c r="AX43" s="151" t="str">
        <f>IF(AX42="","",VLOOKUP(AX42,'【記載例】シフト記号表（勤務時間帯）'!$D$6:$X$47,21,FALSE))</f>
        <v/>
      </c>
      <c r="AY43" s="151" t="str">
        <f>IF(AY42="","",VLOOKUP(AY42,'【記載例】シフト記号表（勤務時間帯）'!$D$6:$X$47,21,FALSE))</f>
        <v/>
      </c>
      <c r="AZ43" s="1007">
        <f>IF($BC$3="４週",SUM(U43:AV43),IF($BC$3="暦月",SUM(U43:AY43),""))</f>
        <v>110</v>
      </c>
      <c r="BA43" s="1008"/>
      <c r="BB43" s="1009">
        <f>IF($BC$3="４週",AZ43/4,IF($BC$3="暦月",(AZ43/($BC$8/7)),""))</f>
        <v>27.5</v>
      </c>
      <c r="BC43" s="1008"/>
      <c r="BD43" s="1001"/>
      <c r="BE43" s="1002"/>
      <c r="BF43" s="1002"/>
      <c r="BG43" s="1002"/>
      <c r="BH43" s="1003"/>
    </row>
    <row r="44" spans="2:60" ht="20.25" customHeight="1" x14ac:dyDescent="0.15">
      <c r="B44" s="153"/>
      <c r="C44" s="959"/>
      <c r="D44" s="960"/>
      <c r="E44" s="961"/>
      <c r="F44" s="154"/>
      <c r="G44" s="155" t="str">
        <f>C42</f>
        <v>介護従業者</v>
      </c>
      <c r="H44" s="964"/>
      <c r="I44" s="971"/>
      <c r="J44" s="972"/>
      <c r="K44" s="972"/>
      <c r="L44" s="973"/>
      <c r="M44" s="980"/>
      <c r="N44" s="981"/>
      <c r="O44" s="982"/>
      <c r="P44" s="156" t="s">
        <v>183</v>
      </c>
      <c r="Q44" s="176"/>
      <c r="R44" s="176"/>
      <c r="S44" s="158"/>
      <c r="T44" s="159"/>
      <c r="U44" s="160" t="str">
        <f>IF(U42="","",VLOOKUP(U42,'【記載例】シフト記号表（勤務時間帯）'!$D$6:$Z$47,23,FALSE))</f>
        <v>-</v>
      </c>
      <c r="V44" s="161" t="str">
        <f>IF(V42="","",VLOOKUP(V42,'【記載例】シフト記号表（勤務時間帯）'!$D$6:$Z$47,23,FALSE))</f>
        <v/>
      </c>
      <c r="W44" s="161" t="str">
        <f>IF(W42="","",VLOOKUP(W42,'【記載例】シフト記号表（勤務時間帯）'!$D$6:$Z$47,23,FALSE))</f>
        <v>-</v>
      </c>
      <c r="X44" s="161">
        <f>IF(X42="","",VLOOKUP(X42,'【記載例】シフト記号表（勤務時間帯）'!$D$6:$Z$47,23,FALSE))</f>
        <v>3.9999999999999991</v>
      </c>
      <c r="Y44" s="161">
        <f>IF(Y42="","",VLOOKUP(Y42,'【記載例】シフト記号表（勤務時間帯）'!$D$6:$Z$47,23,FALSE))</f>
        <v>6</v>
      </c>
      <c r="Z44" s="161" t="str">
        <f>IF(Z42="","",VLOOKUP(Z42,'【記載例】シフト記号表（勤務時間帯）'!$D$6:$Z$47,23,FALSE))</f>
        <v>-</v>
      </c>
      <c r="AA44" s="162" t="str">
        <f>IF(AA42="","",VLOOKUP(AA42,'【記載例】シフト記号表（勤務時間帯）'!$D$6:$Z$47,23,FALSE))</f>
        <v/>
      </c>
      <c r="AB44" s="160" t="str">
        <f>IF(AB42="","",VLOOKUP(AB42,'【記載例】シフト記号表（勤務時間帯）'!$D$6:$Z$47,23,FALSE))</f>
        <v>-</v>
      </c>
      <c r="AC44" s="161" t="str">
        <f>IF(AC42="","",VLOOKUP(AC42,'【記載例】シフト記号表（勤務時間帯）'!$D$6:$Z$47,23,FALSE))</f>
        <v/>
      </c>
      <c r="AD44" s="161" t="str">
        <f>IF(AD42="","",VLOOKUP(AD42,'【記載例】シフト記号表（勤務時間帯）'!$D$6:$Z$47,23,FALSE))</f>
        <v>-</v>
      </c>
      <c r="AE44" s="161">
        <f>IF(AE42="","",VLOOKUP(AE42,'【記載例】シフト記号表（勤務時間帯）'!$D$6:$Z$47,23,FALSE))</f>
        <v>3.9999999999999991</v>
      </c>
      <c r="AF44" s="161">
        <f>IF(AF42="","",VLOOKUP(AF42,'【記載例】シフト記号表（勤務時間帯）'!$D$6:$Z$47,23,FALSE))</f>
        <v>6</v>
      </c>
      <c r="AG44" s="161" t="str">
        <f>IF(AG42="","",VLOOKUP(AG42,'【記載例】シフト記号表（勤務時間帯）'!$D$6:$Z$47,23,FALSE))</f>
        <v/>
      </c>
      <c r="AH44" s="162" t="str">
        <f>IF(AH42="","",VLOOKUP(AH42,'【記載例】シフト記号表（勤務時間帯）'!$D$6:$Z$47,23,FALSE))</f>
        <v>-</v>
      </c>
      <c r="AI44" s="160">
        <f>IF(AI42="","",VLOOKUP(AI42,'【記載例】シフト記号表（勤務時間帯）'!$D$6:$Z$47,23,FALSE))</f>
        <v>3.9999999999999991</v>
      </c>
      <c r="AJ44" s="161">
        <f>IF(AJ42="","",VLOOKUP(AJ42,'【記載例】シフト記号表（勤務時間帯）'!$D$6:$Z$47,23,FALSE))</f>
        <v>6</v>
      </c>
      <c r="AK44" s="161" t="str">
        <f>IF(AK42="","",VLOOKUP(AK42,'【記載例】シフト記号表（勤務時間帯）'!$D$6:$Z$47,23,FALSE))</f>
        <v/>
      </c>
      <c r="AL44" s="161" t="str">
        <f>IF(AL42="","",VLOOKUP(AL42,'【記載例】シフト記号表（勤務時間帯）'!$D$6:$Z$47,23,FALSE))</f>
        <v>-</v>
      </c>
      <c r="AM44" s="161" t="str">
        <f>IF(AM42="","",VLOOKUP(AM42,'【記載例】シフト記号表（勤務時間帯）'!$D$6:$Z$47,23,FALSE))</f>
        <v>-</v>
      </c>
      <c r="AN44" s="161" t="str">
        <f>IF(AN42="","",VLOOKUP(AN42,'【記載例】シフト記号表（勤務時間帯）'!$D$6:$Z$47,23,FALSE))</f>
        <v>-</v>
      </c>
      <c r="AO44" s="162" t="str">
        <f>IF(AO42="","",VLOOKUP(AO42,'【記載例】シフト記号表（勤務時間帯）'!$D$6:$Z$47,23,FALSE))</f>
        <v/>
      </c>
      <c r="AP44" s="160">
        <f>IF(AP42="","",VLOOKUP(AP42,'【記載例】シフト記号表（勤務時間帯）'!$D$6:$Z$47,23,FALSE))</f>
        <v>3.9999999999999991</v>
      </c>
      <c r="AQ44" s="161">
        <f>IF(AQ42="","",VLOOKUP(AQ42,'【記載例】シフト記号表（勤務時間帯）'!$D$6:$Z$47,23,FALSE))</f>
        <v>6</v>
      </c>
      <c r="AR44" s="161" t="str">
        <f>IF(AR42="","",VLOOKUP(AR42,'【記載例】シフト記号表（勤務時間帯）'!$D$6:$Z$47,23,FALSE))</f>
        <v/>
      </c>
      <c r="AS44" s="161" t="str">
        <f>IF(AS42="","",VLOOKUP(AS42,'【記載例】シフト記号表（勤務時間帯）'!$D$6:$Z$47,23,FALSE))</f>
        <v>-</v>
      </c>
      <c r="AT44" s="161" t="str">
        <f>IF(AT42="","",VLOOKUP(AT42,'【記載例】シフト記号表（勤務時間帯）'!$D$6:$Z$47,23,FALSE))</f>
        <v/>
      </c>
      <c r="AU44" s="161">
        <f>IF(AU42="","",VLOOKUP(AU42,'【記載例】シフト記号表（勤務時間帯）'!$D$6:$Z$47,23,FALSE))</f>
        <v>3.9999999999999991</v>
      </c>
      <c r="AV44" s="162">
        <f>IF(AV42="","",VLOOKUP(AV42,'【記載例】シフト記号表（勤務時間帯）'!$D$6:$Z$47,23,FALSE))</f>
        <v>6</v>
      </c>
      <c r="AW44" s="160" t="str">
        <f>IF(AW42="","",VLOOKUP(AW42,'【記載例】シフト記号表（勤務時間帯）'!$D$6:$Z$47,23,FALSE))</f>
        <v/>
      </c>
      <c r="AX44" s="161" t="str">
        <f>IF(AX42="","",VLOOKUP(AX42,'【記載例】シフト記号表（勤務時間帯）'!$D$6:$Z$47,23,FALSE))</f>
        <v/>
      </c>
      <c r="AY44" s="161" t="str">
        <f>IF(AY42="","",VLOOKUP(AY42,'【記載例】シフト記号表（勤務時間帯）'!$D$6:$Z$47,23,FALSE))</f>
        <v/>
      </c>
      <c r="AZ44" s="1010">
        <f>IF($BC$3="４週",SUM(U44:AV44),IF($BC$3="暦月",SUM(U44:AY44),""))</f>
        <v>50</v>
      </c>
      <c r="BA44" s="1011"/>
      <c r="BB44" s="1012">
        <f>IF($BC$3="４週",AZ44/4,IF($BC$3="暦月",(AZ44/($BC$8/7)),""))</f>
        <v>12.5</v>
      </c>
      <c r="BC44" s="1011"/>
      <c r="BD44" s="1004"/>
      <c r="BE44" s="1005"/>
      <c r="BF44" s="1005"/>
      <c r="BG44" s="1005"/>
      <c r="BH44" s="1006"/>
    </row>
    <row r="45" spans="2:60" ht="20.25" customHeight="1" x14ac:dyDescent="0.15">
      <c r="B45" s="163"/>
      <c r="C45" s="953" t="s">
        <v>187</v>
      </c>
      <c r="D45" s="954"/>
      <c r="E45" s="955"/>
      <c r="F45" s="144"/>
      <c r="G45" s="145"/>
      <c r="H45" s="1017" t="s">
        <v>176</v>
      </c>
      <c r="I45" s="965" t="s">
        <v>204</v>
      </c>
      <c r="J45" s="966"/>
      <c r="K45" s="966"/>
      <c r="L45" s="967"/>
      <c r="M45" s="974" t="s">
        <v>205</v>
      </c>
      <c r="N45" s="975"/>
      <c r="O45" s="976"/>
      <c r="P45" s="166" t="s">
        <v>179</v>
      </c>
      <c r="Q45" s="167"/>
      <c r="R45" s="167"/>
      <c r="S45" s="168"/>
      <c r="T45" s="169"/>
      <c r="U45" s="170" t="s">
        <v>196</v>
      </c>
      <c r="V45" s="171" t="s">
        <v>180</v>
      </c>
      <c r="W45" s="171" t="s">
        <v>181</v>
      </c>
      <c r="X45" s="171"/>
      <c r="Y45" s="171"/>
      <c r="Z45" s="171" t="s">
        <v>199</v>
      </c>
      <c r="AA45" s="172" t="s">
        <v>195</v>
      </c>
      <c r="AB45" s="170" t="s">
        <v>196</v>
      </c>
      <c r="AC45" s="171"/>
      <c r="AD45" s="171"/>
      <c r="AE45" s="171" t="s">
        <v>193</v>
      </c>
      <c r="AF45" s="171" t="s">
        <v>181</v>
      </c>
      <c r="AG45" s="171" t="s">
        <v>181</v>
      </c>
      <c r="AH45" s="172" t="s">
        <v>195</v>
      </c>
      <c r="AI45" s="170" t="s">
        <v>196</v>
      </c>
      <c r="AJ45" s="171" t="s">
        <v>181</v>
      </c>
      <c r="AK45" s="171"/>
      <c r="AL45" s="171" t="s">
        <v>197</v>
      </c>
      <c r="AM45" s="171" t="s">
        <v>195</v>
      </c>
      <c r="AN45" s="171" t="s">
        <v>196</v>
      </c>
      <c r="AO45" s="172"/>
      <c r="AP45" s="170"/>
      <c r="AQ45" s="171" t="s">
        <v>195</v>
      </c>
      <c r="AR45" s="171" t="s">
        <v>196</v>
      </c>
      <c r="AS45" s="171"/>
      <c r="AT45" s="171" t="s">
        <v>193</v>
      </c>
      <c r="AU45" s="171" t="s">
        <v>197</v>
      </c>
      <c r="AV45" s="172" t="s">
        <v>195</v>
      </c>
      <c r="AW45" s="170"/>
      <c r="AX45" s="171"/>
      <c r="AY45" s="171"/>
      <c r="AZ45" s="983"/>
      <c r="BA45" s="984"/>
      <c r="BB45" s="997"/>
      <c r="BC45" s="984"/>
      <c r="BD45" s="998"/>
      <c r="BE45" s="999"/>
      <c r="BF45" s="999"/>
      <c r="BG45" s="999"/>
      <c r="BH45" s="1000"/>
    </row>
    <row r="46" spans="2:60" ht="20.25" customHeight="1" x14ac:dyDescent="0.15">
      <c r="B46" s="143">
        <f>B43+1</f>
        <v>9</v>
      </c>
      <c r="C46" s="956"/>
      <c r="D46" s="957"/>
      <c r="E46" s="958"/>
      <c r="F46" s="144" t="str">
        <f>C45</f>
        <v>介護従業者</v>
      </c>
      <c r="G46" s="145"/>
      <c r="H46" s="963"/>
      <c r="I46" s="968"/>
      <c r="J46" s="969"/>
      <c r="K46" s="969"/>
      <c r="L46" s="970"/>
      <c r="M46" s="977"/>
      <c r="N46" s="978"/>
      <c r="O46" s="979"/>
      <c r="P46" s="146" t="s">
        <v>182</v>
      </c>
      <c r="Q46" s="147"/>
      <c r="R46" s="147"/>
      <c r="S46" s="148"/>
      <c r="T46" s="149"/>
      <c r="U46" s="150">
        <f>IF(U45="","",VLOOKUP(U45,'【記載例】シフト記号表（勤務時間帯）'!$D$6:$X$47,21,FALSE))</f>
        <v>3</v>
      </c>
      <c r="V46" s="151">
        <f>IF(V45="","",VLOOKUP(V45,'【記載例】シフト記号表（勤務時間帯）'!$D$6:$X$47,21,FALSE))</f>
        <v>8</v>
      </c>
      <c r="W46" s="151">
        <f>IF(W45="","",VLOOKUP(W45,'【記載例】シフト記号表（勤務時間帯）'!$D$6:$X$47,21,FALSE))</f>
        <v>8</v>
      </c>
      <c r="X46" s="151" t="str">
        <f>IF(X45="","",VLOOKUP(X45,'【記載例】シフト記号表（勤務時間帯）'!$D$6:$X$47,21,FALSE))</f>
        <v/>
      </c>
      <c r="Y46" s="151" t="str">
        <f>IF(Y45="","",VLOOKUP(Y45,'【記載例】シフト記号表（勤務時間帯）'!$D$6:$X$47,21,FALSE))</f>
        <v/>
      </c>
      <c r="Z46" s="151">
        <f>IF(Z45="","",VLOOKUP(Z45,'【記載例】シフト記号表（勤務時間帯）'!$D$6:$X$47,21,FALSE))</f>
        <v>8</v>
      </c>
      <c r="AA46" s="152">
        <f>IF(AA45="","",VLOOKUP(AA45,'【記載例】シフト記号表（勤務時間帯）'!$D$6:$X$47,21,FALSE))</f>
        <v>3</v>
      </c>
      <c r="AB46" s="150">
        <f>IF(AB45="","",VLOOKUP(AB45,'【記載例】シフト記号表（勤務時間帯）'!$D$6:$X$47,21,FALSE))</f>
        <v>3</v>
      </c>
      <c r="AC46" s="151" t="str">
        <f>IF(AC45="","",VLOOKUP(AC45,'【記載例】シフト記号表（勤務時間帯）'!$D$6:$X$47,21,FALSE))</f>
        <v/>
      </c>
      <c r="AD46" s="151" t="str">
        <f>IF(AD45="","",VLOOKUP(AD45,'【記載例】シフト記号表（勤務時間帯）'!$D$6:$X$47,21,FALSE))</f>
        <v/>
      </c>
      <c r="AE46" s="151">
        <f>IF(AE45="","",VLOOKUP(AE45,'【記載例】シフト記号表（勤務時間帯）'!$D$6:$X$47,21,FALSE))</f>
        <v>7.9999999999999982</v>
      </c>
      <c r="AF46" s="151">
        <f>IF(AF45="","",VLOOKUP(AF45,'【記載例】シフト記号表（勤務時間帯）'!$D$6:$X$47,21,FALSE))</f>
        <v>8</v>
      </c>
      <c r="AG46" s="151">
        <f>IF(AG45="","",VLOOKUP(AG45,'【記載例】シフト記号表（勤務時間帯）'!$D$6:$X$47,21,FALSE))</f>
        <v>8</v>
      </c>
      <c r="AH46" s="152">
        <f>IF(AH45="","",VLOOKUP(AH45,'【記載例】シフト記号表（勤務時間帯）'!$D$6:$X$47,21,FALSE))</f>
        <v>3</v>
      </c>
      <c r="AI46" s="150">
        <f>IF(AI45="","",VLOOKUP(AI45,'【記載例】シフト記号表（勤務時間帯）'!$D$6:$X$47,21,FALSE))</f>
        <v>3</v>
      </c>
      <c r="AJ46" s="151">
        <f>IF(AJ45="","",VLOOKUP(AJ45,'【記載例】シフト記号表（勤務時間帯）'!$D$6:$X$47,21,FALSE))</f>
        <v>8</v>
      </c>
      <c r="AK46" s="151" t="str">
        <f>IF(AK45="","",VLOOKUP(AK45,'【記載例】シフト記号表（勤務時間帯）'!$D$6:$X$47,21,FALSE))</f>
        <v/>
      </c>
      <c r="AL46" s="151">
        <f>IF(AL45="","",VLOOKUP(AL45,'【記載例】シフト記号表（勤務時間帯）'!$D$6:$X$47,21,FALSE))</f>
        <v>8</v>
      </c>
      <c r="AM46" s="151">
        <f>IF(AM45="","",VLOOKUP(AM45,'【記載例】シフト記号表（勤務時間帯）'!$D$6:$X$47,21,FALSE))</f>
        <v>3</v>
      </c>
      <c r="AN46" s="151">
        <f>IF(AN45="","",VLOOKUP(AN45,'【記載例】シフト記号表（勤務時間帯）'!$D$6:$X$47,21,FALSE))</f>
        <v>3</v>
      </c>
      <c r="AO46" s="152" t="str">
        <f>IF(AO45="","",VLOOKUP(AO45,'【記載例】シフト記号表（勤務時間帯）'!$D$6:$X$47,21,FALSE))</f>
        <v/>
      </c>
      <c r="AP46" s="150" t="str">
        <f>IF(AP45="","",VLOOKUP(AP45,'【記載例】シフト記号表（勤務時間帯）'!$D$6:$X$47,21,FALSE))</f>
        <v/>
      </c>
      <c r="AQ46" s="151">
        <f>IF(AQ45="","",VLOOKUP(AQ45,'【記載例】シフト記号表（勤務時間帯）'!$D$6:$X$47,21,FALSE))</f>
        <v>3</v>
      </c>
      <c r="AR46" s="151">
        <f>IF(AR45="","",VLOOKUP(AR45,'【記載例】シフト記号表（勤務時間帯）'!$D$6:$X$47,21,FALSE))</f>
        <v>3</v>
      </c>
      <c r="AS46" s="151" t="str">
        <f>IF(AS45="","",VLOOKUP(AS45,'【記載例】シフト記号表（勤務時間帯）'!$D$6:$X$47,21,FALSE))</f>
        <v/>
      </c>
      <c r="AT46" s="151">
        <f>IF(AT45="","",VLOOKUP(AT45,'【記載例】シフト記号表（勤務時間帯）'!$D$6:$X$47,21,FALSE))</f>
        <v>7.9999999999999982</v>
      </c>
      <c r="AU46" s="151">
        <f>IF(AU45="","",VLOOKUP(AU45,'【記載例】シフト記号表（勤務時間帯）'!$D$6:$X$47,21,FALSE))</f>
        <v>8</v>
      </c>
      <c r="AV46" s="152">
        <f>IF(AV45="","",VLOOKUP(AV45,'【記載例】シフト記号表（勤務時間帯）'!$D$6:$X$47,21,FALSE))</f>
        <v>3</v>
      </c>
      <c r="AW46" s="150" t="str">
        <f>IF(AW45="","",VLOOKUP(AW45,'【記載例】シフト記号表（勤務時間帯）'!$D$6:$X$47,21,FALSE))</f>
        <v/>
      </c>
      <c r="AX46" s="151" t="str">
        <f>IF(AX45="","",VLOOKUP(AX45,'【記載例】シフト記号表（勤務時間帯）'!$D$6:$X$47,21,FALSE))</f>
        <v/>
      </c>
      <c r="AY46" s="151" t="str">
        <f>IF(AY45="","",VLOOKUP(AY45,'【記載例】シフト記号表（勤務時間帯）'!$D$6:$X$47,21,FALSE))</f>
        <v/>
      </c>
      <c r="AZ46" s="1007">
        <f>IF($BC$3="４週",SUM(U46:AV46),IF($BC$3="暦月",SUM(U46:AY46),""))</f>
        <v>110</v>
      </c>
      <c r="BA46" s="1008"/>
      <c r="BB46" s="1009">
        <f>IF($BC$3="４週",AZ46/4,IF($BC$3="暦月",(AZ46/($BC$8/7)),""))</f>
        <v>27.5</v>
      </c>
      <c r="BC46" s="1008"/>
      <c r="BD46" s="1001"/>
      <c r="BE46" s="1002"/>
      <c r="BF46" s="1002"/>
      <c r="BG46" s="1002"/>
      <c r="BH46" s="1003"/>
    </row>
    <row r="47" spans="2:60" ht="20.25" customHeight="1" x14ac:dyDescent="0.15">
      <c r="B47" s="153"/>
      <c r="C47" s="959"/>
      <c r="D47" s="960"/>
      <c r="E47" s="961"/>
      <c r="F47" s="154"/>
      <c r="G47" s="155" t="str">
        <f>C45</f>
        <v>介護従業者</v>
      </c>
      <c r="H47" s="964"/>
      <c r="I47" s="971"/>
      <c r="J47" s="972"/>
      <c r="K47" s="972"/>
      <c r="L47" s="973"/>
      <c r="M47" s="980"/>
      <c r="N47" s="981"/>
      <c r="O47" s="982"/>
      <c r="P47" s="156" t="s">
        <v>183</v>
      </c>
      <c r="Q47" s="157"/>
      <c r="R47" s="157"/>
      <c r="S47" s="177"/>
      <c r="T47" s="178"/>
      <c r="U47" s="160">
        <f>IF(U45="","",VLOOKUP(U45,'【記載例】シフト記号表（勤務時間帯）'!$D$6:$Z$47,23,FALSE))</f>
        <v>6</v>
      </c>
      <c r="V47" s="161" t="str">
        <f>IF(V45="","",VLOOKUP(V45,'【記載例】シフト記号表（勤務時間帯）'!$D$6:$Z$47,23,FALSE))</f>
        <v>-</v>
      </c>
      <c r="W47" s="161" t="str">
        <f>IF(W45="","",VLOOKUP(W45,'【記載例】シフト記号表（勤務時間帯）'!$D$6:$Z$47,23,FALSE))</f>
        <v>-</v>
      </c>
      <c r="X47" s="161" t="str">
        <f>IF(X45="","",VLOOKUP(X45,'【記載例】シフト記号表（勤務時間帯）'!$D$6:$Z$47,23,FALSE))</f>
        <v/>
      </c>
      <c r="Y47" s="161" t="str">
        <f>IF(Y45="","",VLOOKUP(Y45,'【記載例】シフト記号表（勤務時間帯）'!$D$6:$Z$47,23,FALSE))</f>
        <v/>
      </c>
      <c r="Z47" s="161" t="str">
        <f>IF(Z45="","",VLOOKUP(Z45,'【記載例】シフト記号表（勤務時間帯）'!$D$6:$Z$47,23,FALSE))</f>
        <v>-</v>
      </c>
      <c r="AA47" s="162">
        <f>IF(AA45="","",VLOOKUP(AA45,'【記載例】シフト記号表（勤務時間帯）'!$D$6:$Z$47,23,FALSE))</f>
        <v>3.9999999999999991</v>
      </c>
      <c r="AB47" s="160">
        <f>IF(AB45="","",VLOOKUP(AB45,'【記載例】シフト記号表（勤務時間帯）'!$D$6:$Z$47,23,FALSE))</f>
        <v>6</v>
      </c>
      <c r="AC47" s="161" t="str">
        <f>IF(AC45="","",VLOOKUP(AC45,'【記載例】シフト記号表（勤務時間帯）'!$D$6:$Z$47,23,FALSE))</f>
        <v/>
      </c>
      <c r="AD47" s="161" t="str">
        <f>IF(AD45="","",VLOOKUP(AD45,'【記載例】シフト記号表（勤務時間帯）'!$D$6:$Z$47,23,FALSE))</f>
        <v/>
      </c>
      <c r="AE47" s="161" t="str">
        <f>IF(AE45="","",VLOOKUP(AE45,'【記載例】シフト記号表（勤務時間帯）'!$D$6:$Z$47,23,FALSE))</f>
        <v>-</v>
      </c>
      <c r="AF47" s="161" t="str">
        <f>IF(AF45="","",VLOOKUP(AF45,'【記載例】シフト記号表（勤務時間帯）'!$D$6:$Z$47,23,FALSE))</f>
        <v>-</v>
      </c>
      <c r="AG47" s="161" t="str">
        <f>IF(AG45="","",VLOOKUP(AG45,'【記載例】シフト記号表（勤務時間帯）'!$D$6:$Z$47,23,FALSE))</f>
        <v>-</v>
      </c>
      <c r="AH47" s="162">
        <f>IF(AH45="","",VLOOKUP(AH45,'【記載例】シフト記号表（勤務時間帯）'!$D$6:$Z$47,23,FALSE))</f>
        <v>3.9999999999999991</v>
      </c>
      <c r="AI47" s="160">
        <f>IF(AI45="","",VLOOKUP(AI45,'【記載例】シフト記号表（勤務時間帯）'!$D$6:$Z$47,23,FALSE))</f>
        <v>6</v>
      </c>
      <c r="AJ47" s="161" t="str">
        <f>IF(AJ45="","",VLOOKUP(AJ45,'【記載例】シフト記号表（勤務時間帯）'!$D$6:$Z$47,23,FALSE))</f>
        <v>-</v>
      </c>
      <c r="AK47" s="161" t="str">
        <f>IF(AK45="","",VLOOKUP(AK45,'【記載例】シフト記号表（勤務時間帯）'!$D$6:$Z$47,23,FALSE))</f>
        <v/>
      </c>
      <c r="AL47" s="161" t="str">
        <f>IF(AL45="","",VLOOKUP(AL45,'【記載例】シフト記号表（勤務時間帯）'!$D$6:$Z$47,23,FALSE))</f>
        <v>-</v>
      </c>
      <c r="AM47" s="161">
        <f>IF(AM45="","",VLOOKUP(AM45,'【記載例】シフト記号表（勤務時間帯）'!$D$6:$Z$47,23,FALSE))</f>
        <v>3.9999999999999991</v>
      </c>
      <c r="AN47" s="161">
        <f>IF(AN45="","",VLOOKUP(AN45,'【記載例】シフト記号表（勤務時間帯）'!$D$6:$Z$47,23,FALSE))</f>
        <v>6</v>
      </c>
      <c r="AO47" s="162" t="str">
        <f>IF(AO45="","",VLOOKUP(AO45,'【記載例】シフト記号表（勤務時間帯）'!$D$6:$Z$47,23,FALSE))</f>
        <v/>
      </c>
      <c r="AP47" s="160" t="str">
        <f>IF(AP45="","",VLOOKUP(AP45,'【記載例】シフト記号表（勤務時間帯）'!$D$6:$Z$47,23,FALSE))</f>
        <v/>
      </c>
      <c r="AQ47" s="161">
        <f>IF(AQ45="","",VLOOKUP(AQ45,'【記載例】シフト記号表（勤務時間帯）'!$D$6:$Z$47,23,FALSE))</f>
        <v>3.9999999999999991</v>
      </c>
      <c r="AR47" s="161">
        <f>IF(AR45="","",VLOOKUP(AR45,'【記載例】シフト記号表（勤務時間帯）'!$D$6:$Z$47,23,FALSE))</f>
        <v>6</v>
      </c>
      <c r="AS47" s="161" t="str">
        <f>IF(AS45="","",VLOOKUP(AS45,'【記載例】シフト記号表（勤務時間帯）'!$D$6:$Z$47,23,FALSE))</f>
        <v/>
      </c>
      <c r="AT47" s="161" t="str">
        <f>IF(AT45="","",VLOOKUP(AT45,'【記載例】シフト記号表（勤務時間帯）'!$D$6:$Z$47,23,FALSE))</f>
        <v>-</v>
      </c>
      <c r="AU47" s="161" t="str">
        <f>IF(AU45="","",VLOOKUP(AU45,'【記載例】シフト記号表（勤務時間帯）'!$D$6:$Z$47,23,FALSE))</f>
        <v>-</v>
      </c>
      <c r="AV47" s="162">
        <f>IF(AV45="","",VLOOKUP(AV45,'【記載例】シフト記号表（勤務時間帯）'!$D$6:$Z$47,23,FALSE))</f>
        <v>3.9999999999999991</v>
      </c>
      <c r="AW47" s="160" t="str">
        <f>IF(AW45="","",VLOOKUP(AW45,'【記載例】シフト記号表（勤務時間帯）'!$D$6:$Z$47,23,FALSE))</f>
        <v/>
      </c>
      <c r="AX47" s="161" t="str">
        <f>IF(AX45="","",VLOOKUP(AX45,'【記載例】シフト記号表（勤務時間帯）'!$D$6:$Z$47,23,FALSE))</f>
        <v/>
      </c>
      <c r="AY47" s="161" t="str">
        <f>IF(AY45="","",VLOOKUP(AY45,'【記載例】シフト記号表（勤務時間帯）'!$D$6:$Z$47,23,FALSE))</f>
        <v/>
      </c>
      <c r="AZ47" s="1010">
        <f>IF($BC$3="４週",SUM(U47:AV47),IF($BC$3="暦月",SUM(U47:AY47),""))</f>
        <v>50</v>
      </c>
      <c r="BA47" s="1011"/>
      <c r="BB47" s="1012">
        <f>IF($BC$3="４週",AZ47/4,IF($BC$3="暦月",(AZ47/($BC$8/7)),""))</f>
        <v>12.5</v>
      </c>
      <c r="BC47" s="1011"/>
      <c r="BD47" s="1004"/>
      <c r="BE47" s="1005"/>
      <c r="BF47" s="1005"/>
      <c r="BG47" s="1005"/>
      <c r="BH47" s="1006"/>
    </row>
    <row r="48" spans="2:60" ht="20.25" customHeight="1" x14ac:dyDescent="0.15">
      <c r="B48" s="163"/>
      <c r="C48" s="953" t="s">
        <v>187</v>
      </c>
      <c r="D48" s="954"/>
      <c r="E48" s="955"/>
      <c r="F48" s="144"/>
      <c r="G48" s="145"/>
      <c r="H48" s="1017" t="s">
        <v>206</v>
      </c>
      <c r="I48" s="965" t="s">
        <v>188</v>
      </c>
      <c r="J48" s="966"/>
      <c r="K48" s="966"/>
      <c r="L48" s="967"/>
      <c r="M48" s="974" t="s">
        <v>207</v>
      </c>
      <c r="N48" s="975"/>
      <c r="O48" s="976"/>
      <c r="P48" s="166" t="s">
        <v>179</v>
      </c>
      <c r="Q48" s="173"/>
      <c r="R48" s="173"/>
      <c r="S48" s="174"/>
      <c r="T48" s="179"/>
      <c r="U48" s="170"/>
      <c r="V48" s="171"/>
      <c r="W48" s="171"/>
      <c r="X48" s="171" t="s">
        <v>192</v>
      </c>
      <c r="Y48" s="171" t="s">
        <v>193</v>
      </c>
      <c r="Z48" s="171"/>
      <c r="AA48" s="172"/>
      <c r="AB48" s="170"/>
      <c r="AC48" s="171"/>
      <c r="AD48" s="171"/>
      <c r="AE48" s="171" t="s">
        <v>193</v>
      </c>
      <c r="AF48" s="171" t="s">
        <v>192</v>
      </c>
      <c r="AG48" s="171"/>
      <c r="AH48" s="172"/>
      <c r="AI48" s="170"/>
      <c r="AJ48" s="171"/>
      <c r="AK48" s="171"/>
      <c r="AL48" s="171" t="s">
        <v>193</v>
      </c>
      <c r="AM48" s="171" t="s">
        <v>192</v>
      </c>
      <c r="AN48" s="171"/>
      <c r="AO48" s="172"/>
      <c r="AP48" s="170"/>
      <c r="AQ48" s="171"/>
      <c r="AR48" s="171"/>
      <c r="AS48" s="171" t="s">
        <v>192</v>
      </c>
      <c r="AT48" s="171" t="s">
        <v>193</v>
      </c>
      <c r="AU48" s="171"/>
      <c r="AV48" s="172"/>
      <c r="AW48" s="170"/>
      <c r="AX48" s="171"/>
      <c r="AY48" s="171"/>
      <c r="AZ48" s="983"/>
      <c r="BA48" s="984"/>
      <c r="BB48" s="997"/>
      <c r="BC48" s="984"/>
      <c r="BD48" s="998"/>
      <c r="BE48" s="999"/>
      <c r="BF48" s="999"/>
      <c r="BG48" s="999"/>
      <c r="BH48" s="1000"/>
    </row>
    <row r="49" spans="2:60" ht="20.25" customHeight="1" x14ac:dyDescent="0.15">
      <c r="B49" s="143">
        <f>B46+1</f>
        <v>10</v>
      </c>
      <c r="C49" s="956"/>
      <c r="D49" s="957"/>
      <c r="E49" s="958"/>
      <c r="F49" s="144" t="str">
        <f>C48</f>
        <v>介護従業者</v>
      </c>
      <c r="G49" s="145"/>
      <c r="H49" s="963"/>
      <c r="I49" s="968"/>
      <c r="J49" s="969"/>
      <c r="K49" s="969"/>
      <c r="L49" s="970"/>
      <c r="M49" s="977"/>
      <c r="N49" s="978"/>
      <c r="O49" s="979"/>
      <c r="P49" s="146" t="s">
        <v>182</v>
      </c>
      <c r="Q49" s="147"/>
      <c r="R49" s="147"/>
      <c r="S49" s="148"/>
      <c r="T49" s="149"/>
      <c r="U49" s="150" t="str">
        <f>IF(U48="","",VLOOKUP(U48,'【記載例】シフト記号表（勤務時間帯）'!$D$6:$X$47,21,FALSE))</f>
        <v/>
      </c>
      <c r="V49" s="151" t="str">
        <f>IF(V48="","",VLOOKUP(V48,'【記載例】シフト記号表（勤務時間帯）'!$D$6:$X$47,21,FALSE))</f>
        <v/>
      </c>
      <c r="W49" s="151" t="str">
        <f>IF(W48="","",VLOOKUP(W48,'【記載例】シフト記号表（勤務時間帯）'!$D$6:$X$47,21,FALSE))</f>
        <v/>
      </c>
      <c r="X49" s="151">
        <f>IF(X48="","",VLOOKUP(X48,'【記載例】シフト記号表（勤務時間帯）'!$D$6:$X$47,21,FALSE))</f>
        <v>7.9999999999999982</v>
      </c>
      <c r="Y49" s="151">
        <f>IF(Y48="","",VLOOKUP(Y48,'【記載例】シフト記号表（勤務時間帯）'!$D$6:$X$47,21,FALSE))</f>
        <v>7.9999999999999982</v>
      </c>
      <c r="Z49" s="151" t="str">
        <f>IF(Z48="","",VLOOKUP(Z48,'【記載例】シフト記号表（勤務時間帯）'!$D$6:$X$47,21,FALSE))</f>
        <v/>
      </c>
      <c r="AA49" s="152" t="str">
        <f>IF(AA48="","",VLOOKUP(AA48,'【記載例】シフト記号表（勤務時間帯）'!$D$6:$X$47,21,FALSE))</f>
        <v/>
      </c>
      <c r="AB49" s="150" t="str">
        <f>IF(AB48="","",VLOOKUP(AB48,'【記載例】シフト記号表（勤務時間帯）'!$D$6:$X$47,21,FALSE))</f>
        <v/>
      </c>
      <c r="AC49" s="151" t="str">
        <f>IF(AC48="","",VLOOKUP(AC48,'【記載例】シフト記号表（勤務時間帯）'!$D$6:$X$47,21,FALSE))</f>
        <v/>
      </c>
      <c r="AD49" s="151" t="str">
        <f>IF(AD48="","",VLOOKUP(AD48,'【記載例】シフト記号表（勤務時間帯）'!$D$6:$X$47,21,FALSE))</f>
        <v/>
      </c>
      <c r="AE49" s="151">
        <f>IF(AE48="","",VLOOKUP(AE48,'【記載例】シフト記号表（勤務時間帯）'!$D$6:$X$47,21,FALSE))</f>
        <v>7.9999999999999982</v>
      </c>
      <c r="AF49" s="151">
        <f>IF(AF48="","",VLOOKUP(AF48,'【記載例】シフト記号表（勤務時間帯）'!$D$6:$X$47,21,FALSE))</f>
        <v>7.9999999999999982</v>
      </c>
      <c r="AG49" s="151" t="str">
        <f>IF(AG48="","",VLOOKUP(AG48,'【記載例】シフト記号表（勤務時間帯）'!$D$6:$X$47,21,FALSE))</f>
        <v/>
      </c>
      <c r="AH49" s="152" t="str">
        <f>IF(AH48="","",VLOOKUP(AH48,'【記載例】シフト記号表（勤務時間帯）'!$D$6:$X$47,21,FALSE))</f>
        <v/>
      </c>
      <c r="AI49" s="150" t="str">
        <f>IF(AI48="","",VLOOKUP(AI48,'【記載例】シフト記号表（勤務時間帯）'!$D$6:$X$47,21,FALSE))</f>
        <v/>
      </c>
      <c r="AJ49" s="151" t="str">
        <f>IF(AJ48="","",VLOOKUP(AJ48,'【記載例】シフト記号表（勤務時間帯）'!$D$6:$X$47,21,FALSE))</f>
        <v/>
      </c>
      <c r="AK49" s="151" t="str">
        <f>IF(AK48="","",VLOOKUP(AK48,'【記載例】シフト記号表（勤務時間帯）'!$D$6:$X$47,21,FALSE))</f>
        <v/>
      </c>
      <c r="AL49" s="151">
        <f>IF(AL48="","",VLOOKUP(AL48,'【記載例】シフト記号表（勤務時間帯）'!$D$6:$X$47,21,FALSE))</f>
        <v>7.9999999999999982</v>
      </c>
      <c r="AM49" s="151">
        <f>IF(AM48="","",VLOOKUP(AM48,'【記載例】シフト記号表（勤務時間帯）'!$D$6:$X$47,21,FALSE))</f>
        <v>7.9999999999999982</v>
      </c>
      <c r="AN49" s="151" t="str">
        <f>IF(AN48="","",VLOOKUP(AN48,'【記載例】シフト記号表（勤務時間帯）'!$D$6:$X$47,21,FALSE))</f>
        <v/>
      </c>
      <c r="AO49" s="152" t="str">
        <f>IF(AO48="","",VLOOKUP(AO48,'【記載例】シフト記号表（勤務時間帯）'!$D$6:$X$47,21,FALSE))</f>
        <v/>
      </c>
      <c r="AP49" s="150" t="str">
        <f>IF(AP48="","",VLOOKUP(AP48,'【記載例】シフト記号表（勤務時間帯）'!$D$6:$X$47,21,FALSE))</f>
        <v/>
      </c>
      <c r="AQ49" s="151" t="str">
        <f>IF(AQ48="","",VLOOKUP(AQ48,'【記載例】シフト記号表（勤務時間帯）'!$D$6:$X$47,21,FALSE))</f>
        <v/>
      </c>
      <c r="AR49" s="151" t="str">
        <f>IF(AR48="","",VLOOKUP(AR48,'【記載例】シフト記号表（勤務時間帯）'!$D$6:$X$47,21,FALSE))</f>
        <v/>
      </c>
      <c r="AS49" s="151">
        <f>IF(AS48="","",VLOOKUP(AS48,'【記載例】シフト記号表（勤務時間帯）'!$D$6:$X$47,21,FALSE))</f>
        <v>7.9999999999999982</v>
      </c>
      <c r="AT49" s="151">
        <f>IF(AT48="","",VLOOKUP(AT48,'【記載例】シフト記号表（勤務時間帯）'!$D$6:$X$47,21,FALSE))</f>
        <v>7.9999999999999982</v>
      </c>
      <c r="AU49" s="151" t="str">
        <f>IF(AU48="","",VLOOKUP(AU48,'【記載例】シフト記号表（勤務時間帯）'!$D$6:$X$47,21,FALSE))</f>
        <v/>
      </c>
      <c r="AV49" s="152" t="str">
        <f>IF(AV48="","",VLOOKUP(AV48,'【記載例】シフト記号表（勤務時間帯）'!$D$6:$X$47,21,FALSE))</f>
        <v/>
      </c>
      <c r="AW49" s="150" t="str">
        <f>IF(AW48="","",VLOOKUP(AW48,'【記載例】シフト記号表（勤務時間帯）'!$D$6:$X$47,21,FALSE))</f>
        <v/>
      </c>
      <c r="AX49" s="151" t="str">
        <f>IF(AX48="","",VLOOKUP(AX48,'【記載例】シフト記号表（勤務時間帯）'!$D$6:$X$47,21,FALSE))</f>
        <v/>
      </c>
      <c r="AY49" s="151" t="str">
        <f>IF(AY48="","",VLOOKUP(AY48,'【記載例】シフト記号表（勤務時間帯）'!$D$6:$X$47,21,FALSE))</f>
        <v/>
      </c>
      <c r="AZ49" s="1007">
        <f>IF($BC$3="４週",SUM(U49:AV49),IF($BC$3="暦月",SUM(U49:AY49),""))</f>
        <v>63.999999999999993</v>
      </c>
      <c r="BA49" s="1008"/>
      <c r="BB49" s="1009">
        <f>IF($BC$3="４週",AZ49/4,IF($BC$3="暦月",(AZ49/($BC$8/7)),""))</f>
        <v>15.999999999999998</v>
      </c>
      <c r="BC49" s="1008"/>
      <c r="BD49" s="1001"/>
      <c r="BE49" s="1002"/>
      <c r="BF49" s="1002"/>
      <c r="BG49" s="1002"/>
      <c r="BH49" s="1003"/>
    </row>
    <row r="50" spans="2:60" ht="20.25" customHeight="1" x14ac:dyDescent="0.15">
      <c r="B50" s="153"/>
      <c r="C50" s="959"/>
      <c r="D50" s="960"/>
      <c r="E50" s="961"/>
      <c r="F50" s="154"/>
      <c r="G50" s="155" t="str">
        <f>C48</f>
        <v>介護従業者</v>
      </c>
      <c r="H50" s="964"/>
      <c r="I50" s="971"/>
      <c r="J50" s="972"/>
      <c r="K50" s="972"/>
      <c r="L50" s="973"/>
      <c r="M50" s="980"/>
      <c r="N50" s="981"/>
      <c r="O50" s="982"/>
      <c r="P50" s="180" t="s">
        <v>183</v>
      </c>
      <c r="Q50" s="181"/>
      <c r="R50" s="181"/>
      <c r="S50" s="182"/>
      <c r="T50" s="183"/>
      <c r="U50" s="160" t="str">
        <f>IF(U48="","",VLOOKUP(U48,'【記載例】シフト記号表（勤務時間帯）'!$D$6:$Z$47,23,FALSE))</f>
        <v/>
      </c>
      <c r="V50" s="161" t="str">
        <f>IF(V48="","",VLOOKUP(V48,'【記載例】シフト記号表（勤務時間帯）'!$D$6:$Z$47,23,FALSE))</f>
        <v/>
      </c>
      <c r="W50" s="161" t="str">
        <f>IF(W48="","",VLOOKUP(W48,'【記載例】シフト記号表（勤務時間帯）'!$D$6:$Z$47,23,FALSE))</f>
        <v/>
      </c>
      <c r="X50" s="161" t="str">
        <f>IF(X48="","",VLOOKUP(X48,'【記載例】シフト記号表（勤務時間帯）'!$D$6:$Z$47,23,FALSE))</f>
        <v>-</v>
      </c>
      <c r="Y50" s="161" t="str">
        <f>IF(Y48="","",VLOOKUP(Y48,'【記載例】シフト記号表（勤務時間帯）'!$D$6:$Z$47,23,FALSE))</f>
        <v>-</v>
      </c>
      <c r="Z50" s="161" t="str">
        <f>IF(Z48="","",VLOOKUP(Z48,'【記載例】シフト記号表（勤務時間帯）'!$D$6:$Z$47,23,FALSE))</f>
        <v/>
      </c>
      <c r="AA50" s="162" t="str">
        <f>IF(AA48="","",VLOOKUP(AA48,'【記載例】シフト記号表（勤務時間帯）'!$D$6:$Z$47,23,FALSE))</f>
        <v/>
      </c>
      <c r="AB50" s="160" t="str">
        <f>IF(AB48="","",VLOOKUP(AB48,'【記載例】シフト記号表（勤務時間帯）'!$D$6:$Z$47,23,FALSE))</f>
        <v/>
      </c>
      <c r="AC50" s="161" t="str">
        <f>IF(AC48="","",VLOOKUP(AC48,'【記載例】シフト記号表（勤務時間帯）'!$D$6:$Z$47,23,FALSE))</f>
        <v/>
      </c>
      <c r="AD50" s="161" t="str">
        <f>IF(AD48="","",VLOOKUP(AD48,'【記載例】シフト記号表（勤務時間帯）'!$D$6:$Z$47,23,FALSE))</f>
        <v/>
      </c>
      <c r="AE50" s="161" t="str">
        <f>IF(AE48="","",VLOOKUP(AE48,'【記載例】シフト記号表（勤務時間帯）'!$D$6:$Z$47,23,FALSE))</f>
        <v>-</v>
      </c>
      <c r="AF50" s="161" t="str">
        <f>IF(AF48="","",VLOOKUP(AF48,'【記載例】シフト記号表（勤務時間帯）'!$D$6:$Z$47,23,FALSE))</f>
        <v>-</v>
      </c>
      <c r="AG50" s="161" t="str">
        <f>IF(AG48="","",VLOOKUP(AG48,'【記載例】シフト記号表（勤務時間帯）'!$D$6:$Z$47,23,FALSE))</f>
        <v/>
      </c>
      <c r="AH50" s="162" t="str">
        <f>IF(AH48="","",VLOOKUP(AH48,'【記載例】シフト記号表（勤務時間帯）'!$D$6:$Z$47,23,FALSE))</f>
        <v/>
      </c>
      <c r="AI50" s="160" t="str">
        <f>IF(AI48="","",VLOOKUP(AI48,'【記載例】シフト記号表（勤務時間帯）'!$D$6:$Z$47,23,FALSE))</f>
        <v/>
      </c>
      <c r="AJ50" s="161" t="str">
        <f>IF(AJ48="","",VLOOKUP(AJ48,'【記載例】シフト記号表（勤務時間帯）'!$D$6:$Z$47,23,FALSE))</f>
        <v/>
      </c>
      <c r="AK50" s="161" t="str">
        <f>IF(AK48="","",VLOOKUP(AK48,'【記載例】シフト記号表（勤務時間帯）'!$D$6:$Z$47,23,FALSE))</f>
        <v/>
      </c>
      <c r="AL50" s="161" t="str">
        <f>IF(AL48="","",VLOOKUP(AL48,'【記載例】シフト記号表（勤務時間帯）'!$D$6:$Z$47,23,FALSE))</f>
        <v>-</v>
      </c>
      <c r="AM50" s="161" t="str">
        <f>IF(AM48="","",VLOOKUP(AM48,'【記載例】シフト記号表（勤務時間帯）'!$D$6:$Z$47,23,FALSE))</f>
        <v>-</v>
      </c>
      <c r="AN50" s="161" t="str">
        <f>IF(AN48="","",VLOOKUP(AN48,'【記載例】シフト記号表（勤務時間帯）'!$D$6:$Z$47,23,FALSE))</f>
        <v/>
      </c>
      <c r="AO50" s="162" t="str">
        <f>IF(AO48="","",VLOOKUP(AO48,'【記載例】シフト記号表（勤務時間帯）'!$D$6:$Z$47,23,FALSE))</f>
        <v/>
      </c>
      <c r="AP50" s="160" t="str">
        <f>IF(AP48="","",VLOOKUP(AP48,'【記載例】シフト記号表（勤務時間帯）'!$D$6:$Z$47,23,FALSE))</f>
        <v/>
      </c>
      <c r="AQ50" s="161" t="str">
        <f>IF(AQ48="","",VLOOKUP(AQ48,'【記載例】シフト記号表（勤務時間帯）'!$D$6:$Z$47,23,FALSE))</f>
        <v/>
      </c>
      <c r="AR50" s="161" t="str">
        <f>IF(AR48="","",VLOOKUP(AR48,'【記載例】シフト記号表（勤務時間帯）'!$D$6:$Z$47,23,FALSE))</f>
        <v/>
      </c>
      <c r="AS50" s="161" t="str">
        <f>IF(AS48="","",VLOOKUP(AS48,'【記載例】シフト記号表（勤務時間帯）'!$D$6:$Z$47,23,FALSE))</f>
        <v>-</v>
      </c>
      <c r="AT50" s="161" t="str">
        <f>IF(AT48="","",VLOOKUP(AT48,'【記載例】シフト記号表（勤務時間帯）'!$D$6:$Z$47,23,FALSE))</f>
        <v>-</v>
      </c>
      <c r="AU50" s="161" t="str">
        <f>IF(AU48="","",VLOOKUP(AU48,'【記載例】シフト記号表（勤務時間帯）'!$D$6:$Z$47,23,FALSE))</f>
        <v/>
      </c>
      <c r="AV50" s="162" t="str">
        <f>IF(AV48="","",VLOOKUP(AV48,'【記載例】シフト記号表（勤務時間帯）'!$D$6:$Z$47,23,FALSE))</f>
        <v/>
      </c>
      <c r="AW50" s="160" t="str">
        <f>IF(AW48="","",VLOOKUP(AW48,'【記載例】シフト記号表（勤務時間帯）'!$D$6:$Z$47,23,FALSE))</f>
        <v/>
      </c>
      <c r="AX50" s="161" t="str">
        <f>IF(AX48="","",VLOOKUP(AX48,'【記載例】シフト記号表（勤務時間帯）'!$D$6:$Z$47,23,FALSE))</f>
        <v/>
      </c>
      <c r="AY50" s="161" t="str">
        <f>IF(AY48="","",VLOOKUP(AY48,'【記載例】シフト記号表（勤務時間帯）'!$D$6:$Z$47,23,FALSE))</f>
        <v/>
      </c>
      <c r="AZ50" s="1010">
        <f>IF($BC$3="４週",SUM(U50:AV50),IF($BC$3="暦月",SUM(U50:AY50),""))</f>
        <v>0</v>
      </c>
      <c r="BA50" s="1011"/>
      <c r="BB50" s="1012">
        <f>IF($BC$3="４週",AZ50/4,IF($BC$3="暦月",(AZ50/($BC$8/7)),""))</f>
        <v>0</v>
      </c>
      <c r="BC50" s="1011"/>
      <c r="BD50" s="1004"/>
      <c r="BE50" s="1005"/>
      <c r="BF50" s="1005"/>
      <c r="BG50" s="1005"/>
      <c r="BH50" s="1006"/>
    </row>
    <row r="51" spans="2:60" ht="20.25" customHeight="1" x14ac:dyDescent="0.15">
      <c r="B51" s="163"/>
      <c r="C51" s="953" t="s">
        <v>187</v>
      </c>
      <c r="D51" s="954"/>
      <c r="E51" s="955"/>
      <c r="F51" s="144"/>
      <c r="G51" s="145"/>
      <c r="H51" s="1017" t="s">
        <v>206</v>
      </c>
      <c r="I51" s="965" t="s">
        <v>188</v>
      </c>
      <c r="J51" s="966"/>
      <c r="K51" s="966"/>
      <c r="L51" s="967"/>
      <c r="M51" s="974" t="s">
        <v>208</v>
      </c>
      <c r="N51" s="975"/>
      <c r="O51" s="976"/>
      <c r="P51" s="166" t="s">
        <v>179</v>
      </c>
      <c r="Q51" s="173"/>
      <c r="R51" s="173"/>
      <c r="S51" s="174"/>
      <c r="T51" s="179"/>
      <c r="U51" s="170"/>
      <c r="V51" s="171"/>
      <c r="W51" s="171"/>
      <c r="X51" s="171" t="s">
        <v>209</v>
      </c>
      <c r="Y51" s="171"/>
      <c r="Z51" s="171" t="s">
        <v>210</v>
      </c>
      <c r="AA51" s="172" t="s">
        <v>210</v>
      </c>
      <c r="AB51" s="170"/>
      <c r="AC51" s="171"/>
      <c r="AD51" s="171"/>
      <c r="AE51" s="171" t="s">
        <v>210</v>
      </c>
      <c r="AF51" s="171"/>
      <c r="AG51" s="171" t="s">
        <v>210</v>
      </c>
      <c r="AH51" s="172" t="s">
        <v>210</v>
      </c>
      <c r="AI51" s="170"/>
      <c r="AJ51" s="171"/>
      <c r="AK51" s="171"/>
      <c r="AL51" s="171" t="s">
        <v>210</v>
      </c>
      <c r="AM51" s="171"/>
      <c r="AN51" s="171" t="s">
        <v>209</v>
      </c>
      <c r="AO51" s="172" t="s">
        <v>210</v>
      </c>
      <c r="AP51" s="170"/>
      <c r="AQ51" s="171"/>
      <c r="AR51" s="171"/>
      <c r="AS51" s="171" t="s">
        <v>210</v>
      </c>
      <c r="AT51" s="171"/>
      <c r="AU51" s="171" t="s">
        <v>210</v>
      </c>
      <c r="AV51" s="172" t="s">
        <v>210</v>
      </c>
      <c r="AW51" s="170"/>
      <c r="AX51" s="171"/>
      <c r="AY51" s="171"/>
      <c r="AZ51" s="983"/>
      <c r="BA51" s="984"/>
      <c r="BB51" s="997"/>
      <c r="BC51" s="984"/>
      <c r="BD51" s="998"/>
      <c r="BE51" s="999"/>
      <c r="BF51" s="999"/>
      <c r="BG51" s="999"/>
      <c r="BH51" s="1000"/>
    </row>
    <row r="52" spans="2:60" ht="20.25" customHeight="1" x14ac:dyDescent="0.15">
      <c r="B52" s="143">
        <f>B49+1</f>
        <v>11</v>
      </c>
      <c r="C52" s="956"/>
      <c r="D52" s="957"/>
      <c r="E52" s="958"/>
      <c r="F52" s="144" t="str">
        <f>C51</f>
        <v>介護従業者</v>
      </c>
      <c r="G52" s="145"/>
      <c r="H52" s="963"/>
      <c r="I52" s="968"/>
      <c r="J52" s="969"/>
      <c r="K52" s="969"/>
      <c r="L52" s="970"/>
      <c r="M52" s="977"/>
      <c r="N52" s="978"/>
      <c r="O52" s="979"/>
      <c r="P52" s="146" t="s">
        <v>182</v>
      </c>
      <c r="Q52" s="147"/>
      <c r="R52" s="147"/>
      <c r="S52" s="148"/>
      <c r="T52" s="149"/>
      <c r="U52" s="150" t="str">
        <f>IF(U51="","",VLOOKUP(U51,'【記載例】シフト記号表（勤務時間帯）'!$D$6:$X$47,21,FALSE))</f>
        <v/>
      </c>
      <c r="V52" s="151" t="str">
        <f>IF(V51="","",VLOOKUP(V51,'【記載例】シフト記号表（勤務時間帯）'!$D$6:$X$47,21,FALSE))</f>
        <v/>
      </c>
      <c r="W52" s="151" t="str">
        <f>IF(W51="","",VLOOKUP(W51,'【記載例】シフト記号表（勤務時間帯）'!$D$6:$X$47,21,FALSE))</f>
        <v/>
      </c>
      <c r="X52" s="151">
        <f>IF(X51="","",VLOOKUP(X51,'【記載例】シフト記号表（勤務時間帯）'!$D$6:$X$47,21,FALSE))</f>
        <v>5.9999999999999982</v>
      </c>
      <c r="Y52" s="151" t="str">
        <f>IF(Y51="","",VLOOKUP(Y51,'【記載例】シフト記号表（勤務時間帯）'!$D$6:$X$47,21,FALSE))</f>
        <v/>
      </c>
      <c r="Z52" s="151">
        <f>IF(Z51="","",VLOOKUP(Z51,'【記載例】シフト記号表（勤務時間帯）'!$D$6:$X$47,21,FALSE))</f>
        <v>5.9999999999999982</v>
      </c>
      <c r="AA52" s="152">
        <f>IF(AA51="","",VLOOKUP(AA51,'【記載例】シフト記号表（勤務時間帯）'!$D$6:$X$47,21,FALSE))</f>
        <v>5.9999999999999982</v>
      </c>
      <c r="AB52" s="150" t="str">
        <f>IF(AB51="","",VLOOKUP(AB51,'【記載例】シフト記号表（勤務時間帯）'!$D$6:$X$47,21,FALSE))</f>
        <v/>
      </c>
      <c r="AC52" s="151" t="str">
        <f>IF(AC51="","",VLOOKUP(AC51,'【記載例】シフト記号表（勤務時間帯）'!$D$6:$X$47,21,FALSE))</f>
        <v/>
      </c>
      <c r="AD52" s="151" t="str">
        <f>IF(AD51="","",VLOOKUP(AD51,'【記載例】シフト記号表（勤務時間帯）'!$D$6:$X$47,21,FALSE))</f>
        <v/>
      </c>
      <c r="AE52" s="151">
        <f>IF(AE51="","",VLOOKUP(AE51,'【記載例】シフト記号表（勤務時間帯）'!$D$6:$X$47,21,FALSE))</f>
        <v>5.9999999999999982</v>
      </c>
      <c r="AF52" s="151" t="str">
        <f>IF(AF51="","",VLOOKUP(AF51,'【記載例】シフト記号表（勤務時間帯）'!$D$6:$X$47,21,FALSE))</f>
        <v/>
      </c>
      <c r="AG52" s="151">
        <f>IF(AG51="","",VLOOKUP(AG51,'【記載例】シフト記号表（勤務時間帯）'!$D$6:$X$47,21,FALSE))</f>
        <v>5.9999999999999982</v>
      </c>
      <c r="AH52" s="152">
        <f>IF(AH51="","",VLOOKUP(AH51,'【記載例】シフト記号表（勤務時間帯）'!$D$6:$X$47,21,FALSE))</f>
        <v>5.9999999999999982</v>
      </c>
      <c r="AI52" s="150" t="str">
        <f>IF(AI51="","",VLOOKUP(AI51,'【記載例】シフト記号表（勤務時間帯）'!$D$6:$X$47,21,FALSE))</f>
        <v/>
      </c>
      <c r="AJ52" s="151" t="str">
        <f>IF(AJ51="","",VLOOKUP(AJ51,'【記載例】シフト記号表（勤務時間帯）'!$D$6:$X$47,21,FALSE))</f>
        <v/>
      </c>
      <c r="AK52" s="151" t="str">
        <f>IF(AK51="","",VLOOKUP(AK51,'【記載例】シフト記号表（勤務時間帯）'!$D$6:$X$47,21,FALSE))</f>
        <v/>
      </c>
      <c r="AL52" s="151">
        <f>IF(AL51="","",VLOOKUP(AL51,'【記載例】シフト記号表（勤務時間帯）'!$D$6:$X$47,21,FALSE))</f>
        <v>5.9999999999999982</v>
      </c>
      <c r="AM52" s="151" t="str">
        <f>IF(AM51="","",VLOOKUP(AM51,'【記載例】シフト記号表（勤務時間帯）'!$D$6:$X$47,21,FALSE))</f>
        <v/>
      </c>
      <c r="AN52" s="151">
        <f>IF(AN51="","",VLOOKUP(AN51,'【記載例】シフト記号表（勤務時間帯）'!$D$6:$X$47,21,FALSE))</f>
        <v>5.9999999999999982</v>
      </c>
      <c r="AO52" s="152">
        <f>IF(AO51="","",VLOOKUP(AO51,'【記載例】シフト記号表（勤務時間帯）'!$D$6:$X$47,21,FALSE))</f>
        <v>5.9999999999999982</v>
      </c>
      <c r="AP52" s="150" t="str">
        <f>IF(AP51="","",VLOOKUP(AP51,'【記載例】シフト記号表（勤務時間帯）'!$D$6:$X$47,21,FALSE))</f>
        <v/>
      </c>
      <c r="AQ52" s="151" t="str">
        <f>IF(AQ51="","",VLOOKUP(AQ51,'【記載例】シフト記号表（勤務時間帯）'!$D$6:$X$47,21,FALSE))</f>
        <v/>
      </c>
      <c r="AR52" s="151" t="str">
        <f>IF(AR51="","",VLOOKUP(AR51,'【記載例】シフト記号表（勤務時間帯）'!$D$6:$X$47,21,FALSE))</f>
        <v/>
      </c>
      <c r="AS52" s="151">
        <f>IF(AS51="","",VLOOKUP(AS51,'【記載例】シフト記号表（勤務時間帯）'!$D$6:$X$47,21,FALSE))</f>
        <v>5.9999999999999982</v>
      </c>
      <c r="AT52" s="151" t="str">
        <f>IF(AT51="","",VLOOKUP(AT51,'【記載例】シフト記号表（勤務時間帯）'!$D$6:$X$47,21,FALSE))</f>
        <v/>
      </c>
      <c r="AU52" s="151">
        <f>IF(AU51="","",VLOOKUP(AU51,'【記載例】シフト記号表（勤務時間帯）'!$D$6:$X$47,21,FALSE))</f>
        <v>5.9999999999999982</v>
      </c>
      <c r="AV52" s="152">
        <f>IF(AV51="","",VLOOKUP(AV51,'【記載例】シフト記号表（勤務時間帯）'!$D$6:$X$47,21,FALSE))</f>
        <v>5.9999999999999982</v>
      </c>
      <c r="AW52" s="150" t="str">
        <f>IF(AW51="","",VLOOKUP(AW51,'【記載例】シフト記号表（勤務時間帯）'!$D$6:$X$47,21,FALSE))</f>
        <v/>
      </c>
      <c r="AX52" s="151" t="str">
        <f>IF(AX51="","",VLOOKUP(AX51,'【記載例】シフト記号表（勤務時間帯）'!$D$6:$X$47,21,FALSE))</f>
        <v/>
      </c>
      <c r="AY52" s="151" t="str">
        <f>IF(AY51="","",VLOOKUP(AY51,'【記載例】シフト記号表（勤務時間帯）'!$D$6:$X$47,21,FALSE))</f>
        <v/>
      </c>
      <c r="AZ52" s="1007">
        <f>IF($BC$3="４週",SUM(U52:AV52),IF($BC$3="暦月",SUM(U52:AY52),""))</f>
        <v>71.999999999999986</v>
      </c>
      <c r="BA52" s="1008"/>
      <c r="BB52" s="1009">
        <f>IF($BC$3="４週",AZ52/4,IF($BC$3="暦月",(AZ52/($BC$8/7)),""))</f>
        <v>17.999999999999996</v>
      </c>
      <c r="BC52" s="1008"/>
      <c r="BD52" s="1001"/>
      <c r="BE52" s="1002"/>
      <c r="BF52" s="1002"/>
      <c r="BG52" s="1002"/>
      <c r="BH52" s="1003"/>
    </row>
    <row r="53" spans="2:60" ht="20.25" customHeight="1" x14ac:dyDescent="0.15">
      <c r="B53" s="153"/>
      <c r="C53" s="959"/>
      <c r="D53" s="960"/>
      <c r="E53" s="961"/>
      <c r="F53" s="154"/>
      <c r="G53" s="155" t="str">
        <f>C51</f>
        <v>介護従業者</v>
      </c>
      <c r="H53" s="964"/>
      <c r="I53" s="971"/>
      <c r="J53" s="972"/>
      <c r="K53" s="972"/>
      <c r="L53" s="973"/>
      <c r="M53" s="980"/>
      <c r="N53" s="981"/>
      <c r="O53" s="982"/>
      <c r="P53" s="180" t="s">
        <v>183</v>
      </c>
      <c r="Q53" s="181"/>
      <c r="R53" s="181"/>
      <c r="S53" s="182"/>
      <c r="T53" s="183"/>
      <c r="U53" s="160" t="str">
        <f>IF(U51="","",VLOOKUP(U51,'【記載例】シフト記号表（勤務時間帯）'!$D$6:$Z$47,23,FALSE))</f>
        <v/>
      </c>
      <c r="V53" s="161" t="str">
        <f>IF(V51="","",VLOOKUP(V51,'【記載例】シフト記号表（勤務時間帯）'!$D$6:$Z$47,23,FALSE))</f>
        <v/>
      </c>
      <c r="W53" s="161" t="str">
        <f>IF(W51="","",VLOOKUP(W51,'【記載例】シフト記号表（勤務時間帯）'!$D$6:$Z$47,23,FALSE))</f>
        <v/>
      </c>
      <c r="X53" s="161" t="str">
        <f>IF(X51="","",VLOOKUP(X51,'【記載例】シフト記号表（勤務時間帯）'!$D$6:$Z$47,23,FALSE))</f>
        <v>-</v>
      </c>
      <c r="Y53" s="161" t="str">
        <f>IF(Y51="","",VLOOKUP(Y51,'【記載例】シフト記号表（勤務時間帯）'!$D$6:$Z$47,23,FALSE))</f>
        <v/>
      </c>
      <c r="Z53" s="161" t="str">
        <f>IF(Z51="","",VLOOKUP(Z51,'【記載例】シフト記号表（勤務時間帯）'!$D$6:$Z$47,23,FALSE))</f>
        <v>-</v>
      </c>
      <c r="AA53" s="162" t="str">
        <f>IF(AA51="","",VLOOKUP(AA51,'【記載例】シフト記号表（勤務時間帯）'!$D$6:$Z$47,23,FALSE))</f>
        <v>-</v>
      </c>
      <c r="AB53" s="160" t="str">
        <f>IF(AB51="","",VLOOKUP(AB51,'【記載例】シフト記号表（勤務時間帯）'!$D$6:$Z$47,23,FALSE))</f>
        <v/>
      </c>
      <c r="AC53" s="161" t="str">
        <f>IF(AC51="","",VLOOKUP(AC51,'【記載例】シフト記号表（勤務時間帯）'!$D$6:$Z$47,23,FALSE))</f>
        <v/>
      </c>
      <c r="AD53" s="161" t="str">
        <f>IF(AD51="","",VLOOKUP(AD51,'【記載例】シフト記号表（勤務時間帯）'!$D$6:$Z$47,23,FALSE))</f>
        <v/>
      </c>
      <c r="AE53" s="161" t="str">
        <f>IF(AE51="","",VLOOKUP(AE51,'【記載例】シフト記号表（勤務時間帯）'!$D$6:$Z$47,23,FALSE))</f>
        <v>-</v>
      </c>
      <c r="AF53" s="161" t="str">
        <f>IF(AF51="","",VLOOKUP(AF51,'【記載例】シフト記号表（勤務時間帯）'!$D$6:$Z$47,23,FALSE))</f>
        <v/>
      </c>
      <c r="AG53" s="161" t="str">
        <f>IF(AG51="","",VLOOKUP(AG51,'【記載例】シフト記号表（勤務時間帯）'!$D$6:$Z$47,23,FALSE))</f>
        <v>-</v>
      </c>
      <c r="AH53" s="162" t="str">
        <f>IF(AH51="","",VLOOKUP(AH51,'【記載例】シフト記号表（勤務時間帯）'!$D$6:$Z$47,23,FALSE))</f>
        <v>-</v>
      </c>
      <c r="AI53" s="160" t="str">
        <f>IF(AI51="","",VLOOKUP(AI51,'【記載例】シフト記号表（勤務時間帯）'!$D$6:$Z$47,23,FALSE))</f>
        <v/>
      </c>
      <c r="AJ53" s="161" t="str">
        <f>IF(AJ51="","",VLOOKUP(AJ51,'【記載例】シフト記号表（勤務時間帯）'!$D$6:$Z$47,23,FALSE))</f>
        <v/>
      </c>
      <c r="AK53" s="161" t="str">
        <f>IF(AK51="","",VLOOKUP(AK51,'【記載例】シフト記号表（勤務時間帯）'!$D$6:$Z$47,23,FALSE))</f>
        <v/>
      </c>
      <c r="AL53" s="161" t="str">
        <f>IF(AL51="","",VLOOKUP(AL51,'【記載例】シフト記号表（勤務時間帯）'!$D$6:$Z$47,23,FALSE))</f>
        <v>-</v>
      </c>
      <c r="AM53" s="161" t="str">
        <f>IF(AM51="","",VLOOKUP(AM51,'【記載例】シフト記号表（勤務時間帯）'!$D$6:$Z$47,23,FALSE))</f>
        <v/>
      </c>
      <c r="AN53" s="161" t="str">
        <f>IF(AN51="","",VLOOKUP(AN51,'【記載例】シフト記号表（勤務時間帯）'!$D$6:$Z$47,23,FALSE))</f>
        <v>-</v>
      </c>
      <c r="AO53" s="162" t="str">
        <f>IF(AO51="","",VLOOKUP(AO51,'【記載例】シフト記号表（勤務時間帯）'!$D$6:$Z$47,23,FALSE))</f>
        <v>-</v>
      </c>
      <c r="AP53" s="160" t="str">
        <f>IF(AP51="","",VLOOKUP(AP51,'【記載例】シフト記号表（勤務時間帯）'!$D$6:$Z$47,23,FALSE))</f>
        <v/>
      </c>
      <c r="AQ53" s="161" t="str">
        <f>IF(AQ51="","",VLOOKUP(AQ51,'【記載例】シフト記号表（勤務時間帯）'!$D$6:$Z$47,23,FALSE))</f>
        <v/>
      </c>
      <c r="AR53" s="161" t="str">
        <f>IF(AR51="","",VLOOKUP(AR51,'【記載例】シフト記号表（勤務時間帯）'!$D$6:$Z$47,23,FALSE))</f>
        <v/>
      </c>
      <c r="AS53" s="161" t="str">
        <f>IF(AS51="","",VLOOKUP(AS51,'【記載例】シフト記号表（勤務時間帯）'!$D$6:$Z$47,23,FALSE))</f>
        <v>-</v>
      </c>
      <c r="AT53" s="161" t="str">
        <f>IF(AT51="","",VLOOKUP(AT51,'【記載例】シフト記号表（勤務時間帯）'!$D$6:$Z$47,23,FALSE))</f>
        <v/>
      </c>
      <c r="AU53" s="161" t="str">
        <f>IF(AU51="","",VLOOKUP(AU51,'【記載例】シフト記号表（勤務時間帯）'!$D$6:$Z$47,23,FALSE))</f>
        <v>-</v>
      </c>
      <c r="AV53" s="162" t="str">
        <f>IF(AV51="","",VLOOKUP(AV51,'【記載例】シフト記号表（勤務時間帯）'!$D$6:$Z$47,23,FALSE))</f>
        <v>-</v>
      </c>
      <c r="AW53" s="160" t="str">
        <f>IF(AW51="","",VLOOKUP(AW51,'【記載例】シフト記号表（勤務時間帯）'!$D$6:$Z$47,23,FALSE))</f>
        <v/>
      </c>
      <c r="AX53" s="161" t="str">
        <f>IF(AX51="","",VLOOKUP(AX51,'【記載例】シフト記号表（勤務時間帯）'!$D$6:$Z$47,23,FALSE))</f>
        <v/>
      </c>
      <c r="AY53" s="161" t="str">
        <f>IF(AY51="","",VLOOKUP(AY51,'【記載例】シフト記号表（勤務時間帯）'!$D$6:$Z$47,23,FALSE))</f>
        <v/>
      </c>
      <c r="AZ53" s="1010">
        <f>IF($BC$3="４週",SUM(U53:AV53),IF($BC$3="暦月",SUM(U53:AY53),""))</f>
        <v>0</v>
      </c>
      <c r="BA53" s="1011"/>
      <c r="BB53" s="1012">
        <f>IF($BC$3="４週",AZ53/4,IF($BC$3="暦月",(AZ53/($BC$8/7)),""))</f>
        <v>0</v>
      </c>
      <c r="BC53" s="1011"/>
      <c r="BD53" s="1004"/>
      <c r="BE53" s="1005"/>
      <c r="BF53" s="1005"/>
      <c r="BG53" s="1005"/>
      <c r="BH53" s="1006"/>
    </row>
    <row r="54" spans="2:60" ht="20.25" customHeight="1" x14ac:dyDescent="0.15">
      <c r="B54" s="163"/>
      <c r="C54" s="953" t="s">
        <v>187</v>
      </c>
      <c r="D54" s="954"/>
      <c r="E54" s="955"/>
      <c r="F54" s="144"/>
      <c r="G54" s="145"/>
      <c r="H54" s="1017" t="s">
        <v>206</v>
      </c>
      <c r="I54" s="965" t="s">
        <v>200</v>
      </c>
      <c r="J54" s="966"/>
      <c r="K54" s="966"/>
      <c r="L54" s="967"/>
      <c r="M54" s="974" t="s">
        <v>211</v>
      </c>
      <c r="N54" s="975"/>
      <c r="O54" s="976"/>
      <c r="P54" s="166" t="s">
        <v>179</v>
      </c>
      <c r="Q54" s="173"/>
      <c r="R54" s="173"/>
      <c r="S54" s="174"/>
      <c r="T54" s="179"/>
      <c r="U54" s="170"/>
      <c r="V54" s="171" t="s">
        <v>193</v>
      </c>
      <c r="W54" s="171"/>
      <c r="X54" s="171"/>
      <c r="Y54" s="171" t="s">
        <v>192</v>
      </c>
      <c r="Z54" s="171"/>
      <c r="AA54" s="172"/>
      <c r="AB54" s="170"/>
      <c r="AC54" s="171" t="s">
        <v>193</v>
      </c>
      <c r="AD54" s="171"/>
      <c r="AE54" s="171"/>
      <c r="AF54" s="171" t="s">
        <v>192</v>
      </c>
      <c r="AG54" s="171"/>
      <c r="AH54" s="172"/>
      <c r="AI54" s="170"/>
      <c r="AJ54" s="171" t="s">
        <v>193</v>
      </c>
      <c r="AK54" s="171"/>
      <c r="AL54" s="171"/>
      <c r="AM54" s="171" t="s">
        <v>193</v>
      </c>
      <c r="AN54" s="171"/>
      <c r="AO54" s="172"/>
      <c r="AP54" s="170"/>
      <c r="AQ54" s="171" t="s">
        <v>192</v>
      </c>
      <c r="AR54" s="171"/>
      <c r="AS54" s="171"/>
      <c r="AT54" s="171" t="s">
        <v>192</v>
      </c>
      <c r="AU54" s="171"/>
      <c r="AV54" s="172"/>
      <c r="AW54" s="170"/>
      <c r="AX54" s="171"/>
      <c r="AY54" s="171"/>
      <c r="AZ54" s="983"/>
      <c r="BA54" s="984"/>
      <c r="BB54" s="997"/>
      <c r="BC54" s="984"/>
      <c r="BD54" s="998"/>
      <c r="BE54" s="999"/>
      <c r="BF54" s="999"/>
      <c r="BG54" s="999"/>
      <c r="BH54" s="1000"/>
    </row>
    <row r="55" spans="2:60" ht="20.25" customHeight="1" x14ac:dyDescent="0.15">
      <c r="B55" s="143">
        <f>B52+1</f>
        <v>12</v>
      </c>
      <c r="C55" s="956"/>
      <c r="D55" s="957"/>
      <c r="E55" s="958"/>
      <c r="F55" s="144" t="str">
        <f>C54</f>
        <v>介護従業者</v>
      </c>
      <c r="G55" s="145"/>
      <c r="H55" s="963"/>
      <c r="I55" s="968"/>
      <c r="J55" s="969"/>
      <c r="K55" s="969"/>
      <c r="L55" s="970"/>
      <c r="M55" s="977"/>
      <c r="N55" s="978"/>
      <c r="O55" s="979"/>
      <c r="P55" s="146" t="s">
        <v>182</v>
      </c>
      <c r="Q55" s="147"/>
      <c r="R55" s="147"/>
      <c r="S55" s="148"/>
      <c r="T55" s="149"/>
      <c r="U55" s="150" t="str">
        <f>IF(U54="","",VLOOKUP(U54,'【記載例】シフト記号表（勤務時間帯）'!$D$6:$X$47,21,FALSE))</f>
        <v/>
      </c>
      <c r="V55" s="151">
        <f>IF(V54="","",VLOOKUP(V54,'【記載例】シフト記号表（勤務時間帯）'!$D$6:$X$47,21,FALSE))</f>
        <v>7.9999999999999982</v>
      </c>
      <c r="W55" s="151" t="str">
        <f>IF(W54="","",VLOOKUP(W54,'【記載例】シフト記号表（勤務時間帯）'!$D$6:$X$47,21,FALSE))</f>
        <v/>
      </c>
      <c r="X55" s="151" t="str">
        <f>IF(X54="","",VLOOKUP(X54,'【記載例】シフト記号表（勤務時間帯）'!$D$6:$X$47,21,FALSE))</f>
        <v/>
      </c>
      <c r="Y55" s="151">
        <f>IF(Y54="","",VLOOKUP(Y54,'【記載例】シフト記号表（勤務時間帯）'!$D$6:$X$47,21,FALSE))</f>
        <v>7.9999999999999982</v>
      </c>
      <c r="Z55" s="151" t="str">
        <f>IF(Z54="","",VLOOKUP(Z54,'【記載例】シフト記号表（勤務時間帯）'!$D$6:$X$47,21,FALSE))</f>
        <v/>
      </c>
      <c r="AA55" s="152" t="str">
        <f>IF(AA54="","",VLOOKUP(AA54,'【記載例】シフト記号表（勤務時間帯）'!$D$6:$X$47,21,FALSE))</f>
        <v/>
      </c>
      <c r="AB55" s="150" t="str">
        <f>IF(AB54="","",VLOOKUP(AB54,'【記載例】シフト記号表（勤務時間帯）'!$D$6:$X$47,21,FALSE))</f>
        <v/>
      </c>
      <c r="AC55" s="151">
        <f>IF(AC54="","",VLOOKUP(AC54,'【記載例】シフト記号表（勤務時間帯）'!$D$6:$X$47,21,FALSE))</f>
        <v>7.9999999999999982</v>
      </c>
      <c r="AD55" s="151" t="str">
        <f>IF(AD54="","",VLOOKUP(AD54,'【記載例】シフト記号表（勤務時間帯）'!$D$6:$X$47,21,FALSE))</f>
        <v/>
      </c>
      <c r="AE55" s="151" t="str">
        <f>IF(AE54="","",VLOOKUP(AE54,'【記載例】シフト記号表（勤務時間帯）'!$D$6:$X$47,21,FALSE))</f>
        <v/>
      </c>
      <c r="AF55" s="151">
        <f>IF(AF54="","",VLOOKUP(AF54,'【記載例】シフト記号表（勤務時間帯）'!$D$6:$X$47,21,FALSE))</f>
        <v>7.9999999999999982</v>
      </c>
      <c r="AG55" s="151" t="str">
        <f>IF(AG54="","",VLOOKUP(AG54,'【記載例】シフト記号表（勤務時間帯）'!$D$6:$X$47,21,FALSE))</f>
        <v/>
      </c>
      <c r="AH55" s="152" t="str">
        <f>IF(AH54="","",VLOOKUP(AH54,'【記載例】シフト記号表（勤務時間帯）'!$D$6:$X$47,21,FALSE))</f>
        <v/>
      </c>
      <c r="AI55" s="150" t="str">
        <f>IF(AI54="","",VLOOKUP(AI54,'【記載例】シフト記号表（勤務時間帯）'!$D$6:$X$47,21,FALSE))</f>
        <v/>
      </c>
      <c r="AJ55" s="151">
        <f>IF(AJ54="","",VLOOKUP(AJ54,'【記載例】シフト記号表（勤務時間帯）'!$D$6:$X$47,21,FALSE))</f>
        <v>7.9999999999999982</v>
      </c>
      <c r="AK55" s="151" t="str">
        <f>IF(AK54="","",VLOOKUP(AK54,'【記載例】シフト記号表（勤務時間帯）'!$D$6:$X$47,21,FALSE))</f>
        <v/>
      </c>
      <c r="AL55" s="151" t="str">
        <f>IF(AL54="","",VLOOKUP(AL54,'【記載例】シフト記号表（勤務時間帯）'!$D$6:$X$47,21,FALSE))</f>
        <v/>
      </c>
      <c r="AM55" s="151">
        <f>IF(AM54="","",VLOOKUP(AM54,'【記載例】シフト記号表（勤務時間帯）'!$D$6:$X$47,21,FALSE))</f>
        <v>7.9999999999999982</v>
      </c>
      <c r="AN55" s="151" t="str">
        <f>IF(AN54="","",VLOOKUP(AN54,'【記載例】シフト記号表（勤務時間帯）'!$D$6:$X$47,21,FALSE))</f>
        <v/>
      </c>
      <c r="AO55" s="152" t="str">
        <f>IF(AO54="","",VLOOKUP(AO54,'【記載例】シフト記号表（勤務時間帯）'!$D$6:$X$47,21,FALSE))</f>
        <v/>
      </c>
      <c r="AP55" s="150" t="str">
        <f>IF(AP54="","",VLOOKUP(AP54,'【記載例】シフト記号表（勤務時間帯）'!$D$6:$X$47,21,FALSE))</f>
        <v/>
      </c>
      <c r="AQ55" s="151">
        <f>IF(AQ54="","",VLOOKUP(AQ54,'【記載例】シフト記号表（勤務時間帯）'!$D$6:$X$47,21,FALSE))</f>
        <v>7.9999999999999982</v>
      </c>
      <c r="AR55" s="151" t="str">
        <f>IF(AR54="","",VLOOKUP(AR54,'【記載例】シフト記号表（勤務時間帯）'!$D$6:$X$47,21,FALSE))</f>
        <v/>
      </c>
      <c r="AS55" s="151" t="str">
        <f>IF(AS54="","",VLOOKUP(AS54,'【記載例】シフト記号表（勤務時間帯）'!$D$6:$X$47,21,FALSE))</f>
        <v/>
      </c>
      <c r="AT55" s="151">
        <f>IF(AT54="","",VLOOKUP(AT54,'【記載例】シフト記号表（勤務時間帯）'!$D$6:$X$47,21,FALSE))</f>
        <v>7.9999999999999982</v>
      </c>
      <c r="AU55" s="151" t="str">
        <f>IF(AU54="","",VLOOKUP(AU54,'【記載例】シフト記号表（勤務時間帯）'!$D$6:$X$47,21,FALSE))</f>
        <v/>
      </c>
      <c r="AV55" s="152" t="str">
        <f>IF(AV54="","",VLOOKUP(AV54,'【記載例】シフト記号表（勤務時間帯）'!$D$6:$X$47,21,FALSE))</f>
        <v/>
      </c>
      <c r="AW55" s="150" t="str">
        <f>IF(AW54="","",VLOOKUP(AW54,'【記載例】シフト記号表（勤務時間帯）'!$D$6:$X$47,21,FALSE))</f>
        <v/>
      </c>
      <c r="AX55" s="151" t="str">
        <f>IF(AX54="","",VLOOKUP(AX54,'【記載例】シフト記号表（勤務時間帯）'!$D$6:$X$47,21,FALSE))</f>
        <v/>
      </c>
      <c r="AY55" s="151" t="str">
        <f>IF(AY54="","",VLOOKUP(AY54,'【記載例】シフト記号表（勤務時間帯）'!$D$6:$X$47,21,FALSE))</f>
        <v/>
      </c>
      <c r="AZ55" s="1007">
        <f>IF($BC$3="４週",SUM(U55:AV55),IF($BC$3="暦月",SUM(U55:AY55),""))</f>
        <v>63.999999999999993</v>
      </c>
      <c r="BA55" s="1008"/>
      <c r="BB55" s="1009">
        <f>IF($BC$3="４週",AZ55/4,IF($BC$3="暦月",(AZ55/($BC$8/7)),""))</f>
        <v>15.999999999999998</v>
      </c>
      <c r="BC55" s="1008"/>
      <c r="BD55" s="1001"/>
      <c r="BE55" s="1002"/>
      <c r="BF55" s="1002"/>
      <c r="BG55" s="1002"/>
      <c r="BH55" s="1003"/>
    </row>
    <row r="56" spans="2:60" ht="20.25" customHeight="1" x14ac:dyDescent="0.15">
      <c r="B56" s="153"/>
      <c r="C56" s="959"/>
      <c r="D56" s="960"/>
      <c r="E56" s="961"/>
      <c r="F56" s="154"/>
      <c r="G56" s="155" t="str">
        <f>C54</f>
        <v>介護従業者</v>
      </c>
      <c r="H56" s="964"/>
      <c r="I56" s="971"/>
      <c r="J56" s="972"/>
      <c r="K56" s="972"/>
      <c r="L56" s="973"/>
      <c r="M56" s="980"/>
      <c r="N56" s="981"/>
      <c r="O56" s="982"/>
      <c r="P56" s="180" t="s">
        <v>183</v>
      </c>
      <c r="Q56" s="181"/>
      <c r="R56" s="181"/>
      <c r="S56" s="182"/>
      <c r="T56" s="183"/>
      <c r="U56" s="160" t="str">
        <f>IF(U54="","",VLOOKUP(U54,'【記載例】シフト記号表（勤務時間帯）'!$D$6:$Z$47,23,FALSE))</f>
        <v/>
      </c>
      <c r="V56" s="161" t="str">
        <f>IF(V54="","",VLOOKUP(V54,'【記載例】シフト記号表（勤務時間帯）'!$D$6:$Z$47,23,FALSE))</f>
        <v>-</v>
      </c>
      <c r="W56" s="161" t="str">
        <f>IF(W54="","",VLOOKUP(W54,'【記載例】シフト記号表（勤務時間帯）'!$D$6:$Z$47,23,FALSE))</f>
        <v/>
      </c>
      <c r="X56" s="161" t="str">
        <f>IF(X54="","",VLOOKUP(X54,'【記載例】シフト記号表（勤務時間帯）'!$D$6:$Z$47,23,FALSE))</f>
        <v/>
      </c>
      <c r="Y56" s="161" t="str">
        <f>IF(Y54="","",VLOOKUP(Y54,'【記載例】シフト記号表（勤務時間帯）'!$D$6:$Z$47,23,FALSE))</f>
        <v>-</v>
      </c>
      <c r="Z56" s="161" t="str">
        <f>IF(Z54="","",VLOOKUP(Z54,'【記載例】シフト記号表（勤務時間帯）'!$D$6:$Z$47,23,FALSE))</f>
        <v/>
      </c>
      <c r="AA56" s="162" t="str">
        <f>IF(AA54="","",VLOOKUP(AA54,'【記載例】シフト記号表（勤務時間帯）'!$D$6:$Z$47,23,FALSE))</f>
        <v/>
      </c>
      <c r="AB56" s="160" t="str">
        <f>IF(AB54="","",VLOOKUP(AB54,'【記載例】シフト記号表（勤務時間帯）'!$D$6:$Z$47,23,FALSE))</f>
        <v/>
      </c>
      <c r="AC56" s="161" t="str">
        <f>IF(AC54="","",VLOOKUP(AC54,'【記載例】シフト記号表（勤務時間帯）'!$D$6:$Z$47,23,FALSE))</f>
        <v>-</v>
      </c>
      <c r="AD56" s="161" t="str">
        <f>IF(AD54="","",VLOOKUP(AD54,'【記載例】シフト記号表（勤務時間帯）'!$D$6:$Z$47,23,FALSE))</f>
        <v/>
      </c>
      <c r="AE56" s="161" t="str">
        <f>IF(AE54="","",VLOOKUP(AE54,'【記載例】シフト記号表（勤務時間帯）'!$D$6:$Z$47,23,FALSE))</f>
        <v/>
      </c>
      <c r="AF56" s="161" t="str">
        <f>IF(AF54="","",VLOOKUP(AF54,'【記載例】シフト記号表（勤務時間帯）'!$D$6:$Z$47,23,FALSE))</f>
        <v>-</v>
      </c>
      <c r="AG56" s="161" t="str">
        <f>IF(AG54="","",VLOOKUP(AG54,'【記載例】シフト記号表（勤務時間帯）'!$D$6:$Z$47,23,FALSE))</f>
        <v/>
      </c>
      <c r="AH56" s="162" t="str">
        <f>IF(AH54="","",VLOOKUP(AH54,'【記載例】シフト記号表（勤務時間帯）'!$D$6:$Z$47,23,FALSE))</f>
        <v/>
      </c>
      <c r="AI56" s="160" t="str">
        <f>IF(AI54="","",VLOOKUP(AI54,'【記載例】シフト記号表（勤務時間帯）'!$D$6:$Z$47,23,FALSE))</f>
        <v/>
      </c>
      <c r="AJ56" s="161" t="str">
        <f>IF(AJ54="","",VLOOKUP(AJ54,'【記載例】シフト記号表（勤務時間帯）'!$D$6:$Z$47,23,FALSE))</f>
        <v>-</v>
      </c>
      <c r="AK56" s="161" t="str">
        <f>IF(AK54="","",VLOOKUP(AK54,'【記載例】シフト記号表（勤務時間帯）'!$D$6:$Z$47,23,FALSE))</f>
        <v/>
      </c>
      <c r="AL56" s="161" t="str">
        <f>IF(AL54="","",VLOOKUP(AL54,'【記載例】シフト記号表（勤務時間帯）'!$D$6:$Z$47,23,FALSE))</f>
        <v/>
      </c>
      <c r="AM56" s="161" t="str">
        <f>IF(AM54="","",VLOOKUP(AM54,'【記載例】シフト記号表（勤務時間帯）'!$D$6:$Z$47,23,FALSE))</f>
        <v>-</v>
      </c>
      <c r="AN56" s="161" t="str">
        <f>IF(AN54="","",VLOOKUP(AN54,'【記載例】シフト記号表（勤務時間帯）'!$D$6:$Z$47,23,FALSE))</f>
        <v/>
      </c>
      <c r="AO56" s="162" t="str">
        <f>IF(AO54="","",VLOOKUP(AO54,'【記載例】シフト記号表（勤務時間帯）'!$D$6:$Z$47,23,FALSE))</f>
        <v/>
      </c>
      <c r="AP56" s="160" t="str">
        <f>IF(AP54="","",VLOOKUP(AP54,'【記載例】シフト記号表（勤務時間帯）'!$D$6:$Z$47,23,FALSE))</f>
        <v/>
      </c>
      <c r="AQ56" s="161" t="str">
        <f>IF(AQ54="","",VLOOKUP(AQ54,'【記載例】シフト記号表（勤務時間帯）'!$D$6:$Z$47,23,FALSE))</f>
        <v>-</v>
      </c>
      <c r="AR56" s="161" t="str">
        <f>IF(AR54="","",VLOOKUP(AR54,'【記載例】シフト記号表（勤務時間帯）'!$D$6:$Z$47,23,FALSE))</f>
        <v/>
      </c>
      <c r="AS56" s="161" t="str">
        <f>IF(AS54="","",VLOOKUP(AS54,'【記載例】シフト記号表（勤務時間帯）'!$D$6:$Z$47,23,FALSE))</f>
        <v/>
      </c>
      <c r="AT56" s="161" t="str">
        <f>IF(AT54="","",VLOOKUP(AT54,'【記載例】シフト記号表（勤務時間帯）'!$D$6:$Z$47,23,FALSE))</f>
        <v>-</v>
      </c>
      <c r="AU56" s="161" t="str">
        <f>IF(AU54="","",VLOOKUP(AU54,'【記載例】シフト記号表（勤務時間帯）'!$D$6:$Z$47,23,FALSE))</f>
        <v/>
      </c>
      <c r="AV56" s="162" t="str">
        <f>IF(AV54="","",VLOOKUP(AV54,'【記載例】シフト記号表（勤務時間帯）'!$D$6:$Z$47,23,FALSE))</f>
        <v/>
      </c>
      <c r="AW56" s="160" t="str">
        <f>IF(AW54="","",VLOOKUP(AW54,'【記載例】シフト記号表（勤務時間帯）'!$D$6:$Z$47,23,FALSE))</f>
        <v/>
      </c>
      <c r="AX56" s="161" t="str">
        <f>IF(AX54="","",VLOOKUP(AX54,'【記載例】シフト記号表（勤務時間帯）'!$D$6:$Z$47,23,FALSE))</f>
        <v/>
      </c>
      <c r="AY56" s="161" t="str">
        <f>IF(AY54="","",VLOOKUP(AY54,'【記載例】シフト記号表（勤務時間帯）'!$D$6:$Z$47,23,FALSE))</f>
        <v/>
      </c>
      <c r="AZ56" s="1010">
        <f>IF($BC$3="４週",SUM(U56:AV56),IF($BC$3="暦月",SUM(U56:AY56),""))</f>
        <v>0</v>
      </c>
      <c r="BA56" s="1011"/>
      <c r="BB56" s="1012">
        <f>IF($BC$3="４週",AZ56/4,IF($BC$3="暦月",(AZ56/($BC$8/7)),""))</f>
        <v>0</v>
      </c>
      <c r="BC56" s="1011"/>
      <c r="BD56" s="1004"/>
      <c r="BE56" s="1005"/>
      <c r="BF56" s="1005"/>
      <c r="BG56" s="1005"/>
      <c r="BH56" s="1006"/>
    </row>
    <row r="57" spans="2:60" ht="20.25" customHeight="1" x14ac:dyDescent="0.15">
      <c r="B57" s="163"/>
      <c r="C57" s="953" t="s">
        <v>187</v>
      </c>
      <c r="D57" s="954"/>
      <c r="E57" s="955"/>
      <c r="F57" s="144"/>
      <c r="G57" s="145"/>
      <c r="H57" s="1017" t="s">
        <v>206</v>
      </c>
      <c r="I57" s="965" t="s">
        <v>200</v>
      </c>
      <c r="J57" s="966"/>
      <c r="K57" s="966"/>
      <c r="L57" s="967"/>
      <c r="M57" s="974" t="s">
        <v>212</v>
      </c>
      <c r="N57" s="975"/>
      <c r="O57" s="976"/>
      <c r="P57" s="166" t="s">
        <v>179</v>
      </c>
      <c r="Q57" s="173"/>
      <c r="R57" s="173"/>
      <c r="S57" s="174"/>
      <c r="T57" s="179"/>
      <c r="U57" s="170" t="s">
        <v>213</v>
      </c>
      <c r="V57" s="171"/>
      <c r="W57" s="171" t="s">
        <v>213</v>
      </c>
      <c r="X57" s="171"/>
      <c r="Y57" s="171"/>
      <c r="Z57" s="171" t="s">
        <v>214</v>
      </c>
      <c r="AA57" s="172" t="s">
        <v>214</v>
      </c>
      <c r="AB57" s="170" t="s">
        <v>213</v>
      </c>
      <c r="AC57" s="171"/>
      <c r="AD57" s="171" t="s">
        <v>213</v>
      </c>
      <c r="AE57" s="171"/>
      <c r="AF57" s="171"/>
      <c r="AG57" s="171" t="s">
        <v>214</v>
      </c>
      <c r="AH57" s="172" t="s">
        <v>214</v>
      </c>
      <c r="AI57" s="170" t="s">
        <v>213</v>
      </c>
      <c r="AJ57" s="171"/>
      <c r="AK57" s="171" t="s">
        <v>213</v>
      </c>
      <c r="AL57" s="171"/>
      <c r="AM57" s="171"/>
      <c r="AN57" s="171" t="s">
        <v>214</v>
      </c>
      <c r="AO57" s="172" t="s">
        <v>214</v>
      </c>
      <c r="AP57" s="170" t="s">
        <v>213</v>
      </c>
      <c r="AQ57" s="171"/>
      <c r="AR57" s="171" t="s">
        <v>213</v>
      </c>
      <c r="AS57" s="171"/>
      <c r="AT57" s="171"/>
      <c r="AU57" s="171" t="s">
        <v>214</v>
      </c>
      <c r="AV57" s="172" t="s">
        <v>214</v>
      </c>
      <c r="AW57" s="170"/>
      <c r="AX57" s="171"/>
      <c r="AY57" s="171"/>
      <c r="AZ57" s="983"/>
      <c r="BA57" s="984"/>
      <c r="BB57" s="997"/>
      <c r="BC57" s="984"/>
      <c r="BD57" s="998"/>
      <c r="BE57" s="999"/>
      <c r="BF57" s="999"/>
      <c r="BG57" s="999"/>
      <c r="BH57" s="1000"/>
    </row>
    <row r="58" spans="2:60" ht="20.25" customHeight="1" x14ac:dyDescent="0.15">
      <c r="B58" s="143">
        <f>B55+1</f>
        <v>13</v>
      </c>
      <c r="C58" s="956"/>
      <c r="D58" s="957"/>
      <c r="E58" s="958"/>
      <c r="F58" s="144" t="str">
        <f>C57</f>
        <v>介護従業者</v>
      </c>
      <c r="G58" s="145"/>
      <c r="H58" s="963"/>
      <c r="I58" s="968"/>
      <c r="J58" s="969"/>
      <c r="K58" s="969"/>
      <c r="L58" s="970"/>
      <c r="M58" s="977"/>
      <c r="N58" s="978"/>
      <c r="O58" s="979"/>
      <c r="P58" s="146" t="s">
        <v>182</v>
      </c>
      <c r="Q58" s="147"/>
      <c r="R58" s="147"/>
      <c r="S58" s="148"/>
      <c r="T58" s="149"/>
      <c r="U58" s="150">
        <f>IF(U57="","",VLOOKUP(U57,'【記載例】シフト記号表（勤務時間帯）'!$D$6:$X$47,21,FALSE))</f>
        <v>6</v>
      </c>
      <c r="V58" s="151" t="str">
        <f>IF(V57="","",VLOOKUP(V57,'【記載例】シフト記号表（勤務時間帯）'!$D$6:$X$47,21,FALSE))</f>
        <v/>
      </c>
      <c r="W58" s="151">
        <f>IF(W57="","",VLOOKUP(W57,'【記載例】シフト記号表（勤務時間帯）'!$D$6:$X$47,21,FALSE))</f>
        <v>6</v>
      </c>
      <c r="X58" s="151" t="str">
        <f>IF(X57="","",VLOOKUP(X57,'【記載例】シフト記号表（勤務時間帯）'!$D$6:$X$47,21,FALSE))</f>
        <v/>
      </c>
      <c r="Y58" s="151" t="str">
        <f>IF(Y57="","",VLOOKUP(Y57,'【記載例】シフト記号表（勤務時間帯）'!$D$6:$X$47,21,FALSE))</f>
        <v/>
      </c>
      <c r="Z58" s="151">
        <f>IF(Z57="","",VLOOKUP(Z57,'【記載例】シフト記号表（勤務時間帯）'!$D$6:$X$47,21,FALSE))</f>
        <v>6</v>
      </c>
      <c r="AA58" s="152">
        <f>IF(AA57="","",VLOOKUP(AA57,'【記載例】シフト記号表（勤務時間帯）'!$D$6:$X$47,21,FALSE))</f>
        <v>6</v>
      </c>
      <c r="AB58" s="150">
        <f>IF(AB57="","",VLOOKUP(AB57,'【記載例】シフト記号表（勤務時間帯）'!$D$6:$X$47,21,FALSE))</f>
        <v>6</v>
      </c>
      <c r="AC58" s="151" t="str">
        <f>IF(AC57="","",VLOOKUP(AC57,'【記載例】シフト記号表（勤務時間帯）'!$D$6:$X$47,21,FALSE))</f>
        <v/>
      </c>
      <c r="AD58" s="151">
        <f>IF(AD57="","",VLOOKUP(AD57,'【記載例】シフト記号表（勤務時間帯）'!$D$6:$X$47,21,FALSE))</f>
        <v>6</v>
      </c>
      <c r="AE58" s="151" t="str">
        <f>IF(AE57="","",VLOOKUP(AE57,'【記載例】シフト記号表（勤務時間帯）'!$D$6:$X$47,21,FALSE))</f>
        <v/>
      </c>
      <c r="AF58" s="151" t="str">
        <f>IF(AF57="","",VLOOKUP(AF57,'【記載例】シフト記号表（勤務時間帯）'!$D$6:$X$47,21,FALSE))</f>
        <v/>
      </c>
      <c r="AG58" s="151">
        <f>IF(AG57="","",VLOOKUP(AG57,'【記載例】シフト記号表（勤務時間帯）'!$D$6:$X$47,21,FALSE))</f>
        <v>6</v>
      </c>
      <c r="AH58" s="152">
        <f>IF(AH57="","",VLOOKUP(AH57,'【記載例】シフト記号表（勤務時間帯）'!$D$6:$X$47,21,FALSE))</f>
        <v>6</v>
      </c>
      <c r="AI58" s="150">
        <f>IF(AI57="","",VLOOKUP(AI57,'【記載例】シフト記号表（勤務時間帯）'!$D$6:$X$47,21,FALSE))</f>
        <v>6</v>
      </c>
      <c r="AJ58" s="151" t="str">
        <f>IF(AJ57="","",VLOOKUP(AJ57,'【記載例】シフト記号表（勤務時間帯）'!$D$6:$X$47,21,FALSE))</f>
        <v/>
      </c>
      <c r="AK58" s="151">
        <f>IF(AK57="","",VLOOKUP(AK57,'【記載例】シフト記号表（勤務時間帯）'!$D$6:$X$47,21,FALSE))</f>
        <v>6</v>
      </c>
      <c r="AL58" s="151" t="str">
        <f>IF(AL57="","",VLOOKUP(AL57,'【記載例】シフト記号表（勤務時間帯）'!$D$6:$X$47,21,FALSE))</f>
        <v/>
      </c>
      <c r="AM58" s="151" t="str">
        <f>IF(AM57="","",VLOOKUP(AM57,'【記載例】シフト記号表（勤務時間帯）'!$D$6:$X$47,21,FALSE))</f>
        <v/>
      </c>
      <c r="AN58" s="151">
        <f>IF(AN57="","",VLOOKUP(AN57,'【記載例】シフト記号表（勤務時間帯）'!$D$6:$X$47,21,FALSE))</f>
        <v>6</v>
      </c>
      <c r="AO58" s="152">
        <f>IF(AO57="","",VLOOKUP(AO57,'【記載例】シフト記号表（勤務時間帯）'!$D$6:$X$47,21,FALSE))</f>
        <v>6</v>
      </c>
      <c r="AP58" s="150">
        <f>IF(AP57="","",VLOOKUP(AP57,'【記載例】シフト記号表（勤務時間帯）'!$D$6:$X$47,21,FALSE))</f>
        <v>6</v>
      </c>
      <c r="AQ58" s="151" t="str">
        <f>IF(AQ57="","",VLOOKUP(AQ57,'【記載例】シフト記号表（勤務時間帯）'!$D$6:$X$47,21,FALSE))</f>
        <v/>
      </c>
      <c r="AR58" s="151">
        <f>IF(AR57="","",VLOOKUP(AR57,'【記載例】シフト記号表（勤務時間帯）'!$D$6:$X$47,21,FALSE))</f>
        <v>6</v>
      </c>
      <c r="AS58" s="151" t="str">
        <f>IF(AS57="","",VLOOKUP(AS57,'【記載例】シフト記号表（勤務時間帯）'!$D$6:$X$47,21,FALSE))</f>
        <v/>
      </c>
      <c r="AT58" s="151" t="str">
        <f>IF(AT57="","",VLOOKUP(AT57,'【記載例】シフト記号表（勤務時間帯）'!$D$6:$X$47,21,FALSE))</f>
        <v/>
      </c>
      <c r="AU58" s="151">
        <f>IF(AU57="","",VLOOKUP(AU57,'【記載例】シフト記号表（勤務時間帯）'!$D$6:$X$47,21,FALSE))</f>
        <v>6</v>
      </c>
      <c r="AV58" s="152">
        <f>IF(AV57="","",VLOOKUP(AV57,'【記載例】シフト記号表（勤務時間帯）'!$D$6:$X$47,21,FALSE))</f>
        <v>6</v>
      </c>
      <c r="AW58" s="150" t="str">
        <f>IF(AW57="","",VLOOKUP(AW57,'【記載例】シフト記号表（勤務時間帯）'!$D$6:$X$47,21,FALSE))</f>
        <v/>
      </c>
      <c r="AX58" s="151" t="str">
        <f>IF(AX57="","",VLOOKUP(AX57,'【記載例】シフト記号表（勤務時間帯）'!$D$6:$X$47,21,FALSE))</f>
        <v/>
      </c>
      <c r="AY58" s="151" t="str">
        <f>IF(AY57="","",VLOOKUP(AY57,'【記載例】シフト記号表（勤務時間帯）'!$D$6:$X$47,21,FALSE))</f>
        <v/>
      </c>
      <c r="AZ58" s="1007">
        <f>IF($BC$3="４週",SUM(U58:AV58),IF($BC$3="暦月",SUM(U58:AY58),""))</f>
        <v>96</v>
      </c>
      <c r="BA58" s="1008"/>
      <c r="BB58" s="1009">
        <f>IF($BC$3="４週",AZ58/4,IF($BC$3="暦月",(AZ58/($BC$8/7)),""))</f>
        <v>24</v>
      </c>
      <c r="BC58" s="1008"/>
      <c r="BD58" s="1001"/>
      <c r="BE58" s="1002"/>
      <c r="BF58" s="1002"/>
      <c r="BG58" s="1002"/>
      <c r="BH58" s="1003"/>
    </row>
    <row r="59" spans="2:60" ht="20.25" customHeight="1" x14ac:dyDescent="0.15">
      <c r="B59" s="153"/>
      <c r="C59" s="959"/>
      <c r="D59" s="960"/>
      <c r="E59" s="961"/>
      <c r="F59" s="154"/>
      <c r="G59" s="155" t="str">
        <f>C57</f>
        <v>介護従業者</v>
      </c>
      <c r="H59" s="964"/>
      <c r="I59" s="971"/>
      <c r="J59" s="972"/>
      <c r="K59" s="972"/>
      <c r="L59" s="973"/>
      <c r="M59" s="980"/>
      <c r="N59" s="981"/>
      <c r="O59" s="982"/>
      <c r="P59" s="180" t="s">
        <v>183</v>
      </c>
      <c r="Q59" s="181"/>
      <c r="R59" s="181"/>
      <c r="S59" s="182"/>
      <c r="T59" s="183"/>
      <c r="U59" s="160" t="str">
        <f>IF(U57="","",VLOOKUP(U57,'【記載例】シフト記号表（勤務時間帯）'!$D$6:$Z$47,23,FALSE))</f>
        <v>-</v>
      </c>
      <c r="V59" s="161" t="str">
        <f>IF(V57="","",VLOOKUP(V57,'【記載例】シフト記号表（勤務時間帯）'!$D$6:$Z$47,23,FALSE))</f>
        <v/>
      </c>
      <c r="W59" s="161" t="str">
        <f>IF(W57="","",VLOOKUP(W57,'【記載例】シフト記号表（勤務時間帯）'!$D$6:$Z$47,23,FALSE))</f>
        <v>-</v>
      </c>
      <c r="X59" s="161" t="str">
        <f>IF(X57="","",VLOOKUP(X57,'【記載例】シフト記号表（勤務時間帯）'!$D$6:$Z$47,23,FALSE))</f>
        <v/>
      </c>
      <c r="Y59" s="161" t="str">
        <f>IF(Y57="","",VLOOKUP(Y57,'【記載例】シフト記号表（勤務時間帯）'!$D$6:$Z$47,23,FALSE))</f>
        <v/>
      </c>
      <c r="Z59" s="161" t="str">
        <f>IF(Z57="","",VLOOKUP(Z57,'【記載例】シフト記号表（勤務時間帯）'!$D$6:$Z$47,23,FALSE))</f>
        <v>-</v>
      </c>
      <c r="AA59" s="162" t="str">
        <f>IF(AA57="","",VLOOKUP(AA57,'【記載例】シフト記号表（勤務時間帯）'!$D$6:$Z$47,23,FALSE))</f>
        <v>-</v>
      </c>
      <c r="AB59" s="160" t="str">
        <f>IF(AB57="","",VLOOKUP(AB57,'【記載例】シフト記号表（勤務時間帯）'!$D$6:$Z$47,23,FALSE))</f>
        <v>-</v>
      </c>
      <c r="AC59" s="161" t="str">
        <f>IF(AC57="","",VLOOKUP(AC57,'【記載例】シフト記号表（勤務時間帯）'!$D$6:$Z$47,23,FALSE))</f>
        <v/>
      </c>
      <c r="AD59" s="161" t="str">
        <f>IF(AD57="","",VLOOKUP(AD57,'【記載例】シフト記号表（勤務時間帯）'!$D$6:$Z$47,23,FALSE))</f>
        <v>-</v>
      </c>
      <c r="AE59" s="161" t="str">
        <f>IF(AE57="","",VLOOKUP(AE57,'【記載例】シフト記号表（勤務時間帯）'!$D$6:$Z$47,23,FALSE))</f>
        <v/>
      </c>
      <c r="AF59" s="161" t="str">
        <f>IF(AF57="","",VLOOKUP(AF57,'【記載例】シフト記号表（勤務時間帯）'!$D$6:$Z$47,23,FALSE))</f>
        <v/>
      </c>
      <c r="AG59" s="161" t="str">
        <f>IF(AG57="","",VLOOKUP(AG57,'【記載例】シフト記号表（勤務時間帯）'!$D$6:$Z$47,23,FALSE))</f>
        <v>-</v>
      </c>
      <c r="AH59" s="162" t="str">
        <f>IF(AH57="","",VLOOKUP(AH57,'【記載例】シフト記号表（勤務時間帯）'!$D$6:$Z$47,23,FALSE))</f>
        <v>-</v>
      </c>
      <c r="AI59" s="160" t="str">
        <f>IF(AI57="","",VLOOKUP(AI57,'【記載例】シフト記号表（勤務時間帯）'!$D$6:$Z$47,23,FALSE))</f>
        <v>-</v>
      </c>
      <c r="AJ59" s="161" t="str">
        <f>IF(AJ57="","",VLOOKUP(AJ57,'【記載例】シフト記号表（勤務時間帯）'!$D$6:$Z$47,23,FALSE))</f>
        <v/>
      </c>
      <c r="AK59" s="161" t="str">
        <f>IF(AK57="","",VLOOKUP(AK57,'【記載例】シフト記号表（勤務時間帯）'!$D$6:$Z$47,23,FALSE))</f>
        <v>-</v>
      </c>
      <c r="AL59" s="161" t="str">
        <f>IF(AL57="","",VLOOKUP(AL57,'【記載例】シフト記号表（勤務時間帯）'!$D$6:$Z$47,23,FALSE))</f>
        <v/>
      </c>
      <c r="AM59" s="161" t="str">
        <f>IF(AM57="","",VLOOKUP(AM57,'【記載例】シフト記号表（勤務時間帯）'!$D$6:$Z$47,23,FALSE))</f>
        <v/>
      </c>
      <c r="AN59" s="161" t="str">
        <f>IF(AN57="","",VLOOKUP(AN57,'【記載例】シフト記号表（勤務時間帯）'!$D$6:$Z$47,23,FALSE))</f>
        <v>-</v>
      </c>
      <c r="AO59" s="162" t="str">
        <f>IF(AO57="","",VLOOKUP(AO57,'【記載例】シフト記号表（勤務時間帯）'!$D$6:$Z$47,23,FALSE))</f>
        <v>-</v>
      </c>
      <c r="AP59" s="160" t="str">
        <f>IF(AP57="","",VLOOKUP(AP57,'【記載例】シフト記号表（勤務時間帯）'!$D$6:$Z$47,23,FALSE))</f>
        <v>-</v>
      </c>
      <c r="AQ59" s="161" t="str">
        <f>IF(AQ57="","",VLOOKUP(AQ57,'【記載例】シフト記号表（勤務時間帯）'!$D$6:$Z$47,23,FALSE))</f>
        <v/>
      </c>
      <c r="AR59" s="161" t="str">
        <f>IF(AR57="","",VLOOKUP(AR57,'【記載例】シフト記号表（勤務時間帯）'!$D$6:$Z$47,23,FALSE))</f>
        <v>-</v>
      </c>
      <c r="AS59" s="161" t="str">
        <f>IF(AS57="","",VLOOKUP(AS57,'【記載例】シフト記号表（勤務時間帯）'!$D$6:$Z$47,23,FALSE))</f>
        <v/>
      </c>
      <c r="AT59" s="161" t="str">
        <f>IF(AT57="","",VLOOKUP(AT57,'【記載例】シフト記号表（勤務時間帯）'!$D$6:$Z$47,23,FALSE))</f>
        <v/>
      </c>
      <c r="AU59" s="161" t="str">
        <f>IF(AU57="","",VLOOKUP(AU57,'【記載例】シフト記号表（勤務時間帯）'!$D$6:$Z$47,23,FALSE))</f>
        <v>-</v>
      </c>
      <c r="AV59" s="162" t="str">
        <f>IF(AV57="","",VLOOKUP(AV57,'【記載例】シフト記号表（勤務時間帯）'!$D$6:$Z$47,23,FALSE))</f>
        <v>-</v>
      </c>
      <c r="AW59" s="160" t="str">
        <f>IF(AW57="","",VLOOKUP(AW57,'【記載例】シフト記号表（勤務時間帯）'!$D$6:$Z$47,23,FALSE))</f>
        <v/>
      </c>
      <c r="AX59" s="161" t="str">
        <f>IF(AX57="","",VLOOKUP(AX57,'【記載例】シフト記号表（勤務時間帯）'!$D$6:$Z$47,23,FALSE))</f>
        <v/>
      </c>
      <c r="AY59" s="161" t="str">
        <f>IF(AY57="","",VLOOKUP(AY57,'【記載例】シフト記号表（勤務時間帯）'!$D$6:$Z$47,23,FALSE))</f>
        <v/>
      </c>
      <c r="AZ59" s="1010">
        <f>IF($BC$3="４週",SUM(U59:AV59),IF($BC$3="暦月",SUM(U59:AY59),""))</f>
        <v>0</v>
      </c>
      <c r="BA59" s="1011"/>
      <c r="BB59" s="1012">
        <f>IF($BC$3="４週",AZ59/4,IF($BC$3="暦月",(AZ59/($BC$8/7)),""))</f>
        <v>0</v>
      </c>
      <c r="BC59" s="1011"/>
      <c r="BD59" s="1004"/>
      <c r="BE59" s="1005"/>
      <c r="BF59" s="1005"/>
      <c r="BG59" s="1005"/>
      <c r="BH59" s="1006"/>
    </row>
    <row r="60" spans="2:60" ht="20.25" customHeight="1" x14ac:dyDescent="0.15">
      <c r="B60" s="163"/>
      <c r="C60" s="953" t="s">
        <v>187</v>
      </c>
      <c r="D60" s="954"/>
      <c r="E60" s="955"/>
      <c r="F60" s="144"/>
      <c r="G60" s="145"/>
      <c r="H60" s="1017" t="s">
        <v>206</v>
      </c>
      <c r="I60" s="965" t="s">
        <v>200</v>
      </c>
      <c r="J60" s="966"/>
      <c r="K60" s="966"/>
      <c r="L60" s="967"/>
      <c r="M60" s="974" t="s">
        <v>215</v>
      </c>
      <c r="N60" s="975"/>
      <c r="O60" s="976"/>
      <c r="P60" s="166" t="s">
        <v>179</v>
      </c>
      <c r="Q60" s="173"/>
      <c r="R60" s="173"/>
      <c r="S60" s="174"/>
      <c r="T60" s="179"/>
      <c r="U60" s="170" t="s">
        <v>216</v>
      </c>
      <c r="V60" s="171" t="s">
        <v>216</v>
      </c>
      <c r="W60" s="171" t="s">
        <v>217</v>
      </c>
      <c r="X60" s="171"/>
      <c r="Y60" s="171"/>
      <c r="Z60" s="171"/>
      <c r="AA60" s="172" t="s">
        <v>216</v>
      </c>
      <c r="AB60" s="170" t="s">
        <v>217</v>
      </c>
      <c r="AC60" s="171" t="s">
        <v>216</v>
      </c>
      <c r="AD60" s="171" t="s">
        <v>216</v>
      </c>
      <c r="AE60" s="171"/>
      <c r="AF60" s="171"/>
      <c r="AG60" s="171"/>
      <c r="AH60" s="172" t="s">
        <v>217</v>
      </c>
      <c r="AI60" s="170" t="s">
        <v>216</v>
      </c>
      <c r="AJ60" s="171" t="s">
        <v>216</v>
      </c>
      <c r="AK60" s="171" t="s">
        <v>216</v>
      </c>
      <c r="AL60" s="171"/>
      <c r="AM60" s="171"/>
      <c r="AN60" s="171"/>
      <c r="AO60" s="172" t="s">
        <v>216</v>
      </c>
      <c r="AP60" s="170" t="s">
        <v>217</v>
      </c>
      <c r="AQ60" s="171" t="s">
        <v>216</v>
      </c>
      <c r="AR60" s="171" t="s">
        <v>216</v>
      </c>
      <c r="AS60" s="171"/>
      <c r="AT60" s="171"/>
      <c r="AU60" s="171"/>
      <c r="AV60" s="172" t="s">
        <v>216</v>
      </c>
      <c r="AW60" s="170"/>
      <c r="AX60" s="171"/>
      <c r="AY60" s="171"/>
      <c r="AZ60" s="983"/>
      <c r="BA60" s="984"/>
      <c r="BB60" s="997"/>
      <c r="BC60" s="984"/>
      <c r="BD60" s="998"/>
      <c r="BE60" s="999"/>
      <c r="BF60" s="999"/>
      <c r="BG60" s="999"/>
      <c r="BH60" s="1000"/>
    </row>
    <row r="61" spans="2:60" ht="20.25" customHeight="1" x14ac:dyDescent="0.15">
      <c r="B61" s="143">
        <f>B58+1</f>
        <v>14</v>
      </c>
      <c r="C61" s="956"/>
      <c r="D61" s="957"/>
      <c r="E61" s="958"/>
      <c r="F61" s="144" t="str">
        <f>C60</f>
        <v>介護従業者</v>
      </c>
      <c r="G61" s="145"/>
      <c r="H61" s="963"/>
      <c r="I61" s="968"/>
      <c r="J61" s="969"/>
      <c r="K61" s="969"/>
      <c r="L61" s="970"/>
      <c r="M61" s="977"/>
      <c r="N61" s="978"/>
      <c r="O61" s="979"/>
      <c r="P61" s="146" t="s">
        <v>182</v>
      </c>
      <c r="Q61" s="147"/>
      <c r="R61" s="147"/>
      <c r="S61" s="148"/>
      <c r="T61" s="149"/>
      <c r="U61" s="150">
        <f>IF(U60="","",VLOOKUP(U60,'【記載例】シフト記号表（勤務時間帯）'!$D$6:$X$47,21,FALSE))</f>
        <v>4.0000000000000018</v>
      </c>
      <c r="V61" s="151">
        <f>IF(V60="","",VLOOKUP(V60,'【記載例】シフト記号表（勤務時間帯）'!$D$6:$X$47,21,FALSE))</f>
        <v>4.0000000000000018</v>
      </c>
      <c r="W61" s="151">
        <f>IF(W60="","",VLOOKUP(W60,'【記載例】シフト記号表（勤務時間帯）'!$D$6:$X$47,21,FALSE))</f>
        <v>4.0000000000000018</v>
      </c>
      <c r="X61" s="151" t="str">
        <f>IF(X60="","",VLOOKUP(X60,'【記載例】シフト記号表（勤務時間帯）'!$D$6:$X$47,21,FALSE))</f>
        <v/>
      </c>
      <c r="Y61" s="151" t="str">
        <f>IF(Y60="","",VLOOKUP(Y60,'【記載例】シフト記号表（勤務時間帯）'!$D$6:$X$47,21,FALSE))</f>
        <v/>
      </c>
      <c r="Z61" s="151" t="str">
        <f>IF(Z60="","",VLOOKUP(Z60,'【記載例】シフト記号表（勤務時間帯）'!$D$6:$X$47,21,FALSE))</f>
        <v/>
      </c>
      <c r="AA61" s="152">
        <f>IF(AA60="","",VLOOKUP(AA60,'【記載例】シフト記号表（勤務時間帯）'!$D$6:$X$47,21,FALSE))</f>
        <v>4.0000000000000018</v>
      </c>
      <c r="AB61" s="150">
        <f>IF(AB60="","",VLOOKUP(AB60,'【記載例】シフト記号表（勤務時間帯）'!$D$6:$X$47,21,FALSE))</f>
        <v>4.0000000000000018</v>
      </c>
      <c r="AC61" s="151">
        <f>IF(AC60="","",VLOOKUP(AC60,'【記載例】シフト記号表（勤務時間帯）'!$D$6:$X$47,21,FALSE))</f>
        <v>4.0000000000000018</v>
      </c>
      <c r="AD61" s="151">
        <f>IF(AD60="","",VLOOKUP(AD60,'【記載例】シフト記号表（勤務時間帯）'!$D$6:$X$47,21,FALSE))</f>
        <v>4.0000000000000018</v>
      </c>
      <c r="AE61" s="151" t="str">
        <f>IF(AE60="","",VLOOKUP(AE60,'【記載例】シフト記号表（勤務時間帯）'!$D$6:$X$47,21,FALSE))</f>
        <v/>
      </c>
      <c r="AF61" s="151" t="str">
        <f>IF(AF60="","",VLOOKUP(AF60,'【記載例】シフト記号表（勤務時間帯）'!$D$6:$X$47,21,FALSE))</f>
        <v/>
      </c>
      <c r="AG61" s="151" t="str">
        <f>IF(AG60="","",VLOOKUP(AG60,'【記載例】シフト記号表（勤務時間帯）'!$D$6:$X$47,21,FALSE))</f>
        <v/>
      </c>
      <c r="AH61" s="152">
        <f>IF(AH60="","",VLOOKUP(AH60,'【記載例】シフト記号表（勤務時間帯）'!$D$6:$X$47,21,FALSE))</f>
        <v>4.0000000000000018</v>
      </c>
      <c r="AI61" s="150">
        <f>IF(AI60="","",VLOOKUP(AI60,'【記載例】シフト記号表（勤務時間帯）'!$D$6:$X$47,21,FALSE))</f>
        <v>4.0000000000000018</v>
      </c>
      <c r="AJ61" s="151">
        <f>IF(AJ60="","",VLOOKUP(AJ60,'【記載例】シフト記号表（勤務時間帯）'!$D$6:$X$47,21,FALSE))</f>
        <v>4.0000000000000018</v>
      </c>
      <c r="AK61" s="151">
        <f>IF(AK60="","",VLOOKUP(AK60,'【記載例】シフト記号表（勤務時間帯）'!$D$6:$X$47,21,FALSE))</f>
        <v>4.0000000000000018</v>
      </c>
      <c r="AL61" s="151" t="str">
        <f>IF(AL60="","",VLOOKUP(AL60,'【記載例】シフト記号表（勤務時間帯）'!$D$6:$X$47,21,FALSE))</f>
        <v/>
      </c>
      <c r="AM61" s="151" t="str">
        <f>IF(AM60="","",VLOOKUP(AM60,'【記載例】シフト記号表（勤務時間帯）'!$D$6:$X$47,21,FALSE))</f>
        <v/>
      </c>
      <c r="AN61" s="151" t="str">
        <f>IF(AN60="","",VLOOKUP(AN60,'【記載例】シフト記号表（勤務時間帯）'!$D$6:$X$47,21,FALSE))</f>
        <v/>
      </c>
      <c r="AO61" s="152">
        <f>IF(AO60="","",VLOOKUP(AO60,'【記載例】シフト記号表（勤務時間帯）'!$D$6:$X$47,21,FALSE))</f>
        <v>4.0000000000000018</v>
      </c>
      <c r="AP61" s="150">
        <f>IF(AP60="","",VLOOKUP(AP60,'【記載例】シフト記号表（勤務時間帯）'!$D$6:$X$47,21,FALSE))</f>
        <v>4.0000000000000018</v>
      </c>
      <c r="AQ61" s="151">
        <f>IF(AQ60="","",VLOOKUP(AQ60,'【記載例】シフト記号表（勤務時間帯）'!$D$6:$X$47,21,FALSE))</f>
        <v>4.0000000000000018</v>
      </c>
      <c r="AR61" s="151">
        <f>IF(AR60="","",VLOOKUP(AR60,'【記載例】シフト記号表（勤務時間帯）'!$D$6:$X$47,21,FALSE))</f>
        <v>4.0000000000000018</v>
      </c>
      <c r="AS61" s="151" t="str">
        <f>IF(AS60="","",VLOOKUP(AS60,'【記載例】シフト記号表（勤務時間帯）'!$D$6:$X$47,21,FALSE))</f>
        <v/>
      </c>
      <c r="AT61" s="151" t="str">
        <f>IF(AT60="","",VLOOKUP(AT60,'【記載例】シフト記号表（勤務時間帯）'!$D$6:$X$47,21,FALSE))</f>
        <v/>
      </c>
      <c r="AU61" s="151" t="str">
        <f>IF(AU60="","",VLOOKUP(AU60,'【記載例】シフト記号表（勤務時間帯）'!$D$6:$X$47,21,FALSE))</f>
        <v/>
      </c>
      <c r="AV61" s="152">
        <f>IF(AV60="","",VLOOKUP(AV60,'【記載例】シフト記号表（勤務時間帯）'!$D$6:$X$47,21,FALSE))</f>
        <v>4.0000000000000018</v>
      </c>
      <c r="AW61" s="150" t="str">
        <f>IF(AW60="","",VLOOKUP(AW60,'【記載例】シフト記号表（勤務時間帯）'!$D$6:$X$47,21,FALSE))</f>
        <v/>
      </c>
      <c r="AX61" s="151" t="str">
        <f>IF(AX60="","",VLOOKUP(AX60,'【記載例】シフト記号表（勤務時間帯）'!$D$6:$X$47,21,FALSE))</f>
        <v/>
      </c>
      <c r="AY61" s="151" t="str">
        <f>IF(AY60="","",VLOOKUP(AY60,'【記載例】シフト記号表（勤務時間帯）'!$D$6:$X$47,21,FALSE))</f>
        <v/>
      </c>
      <c r="AZ61" s="1007">
        <f>IF($BC$3="４週",SUM(U61:AV61),IF($BC$3="暦月",SUM(U61:AY61),""))</f>
        <v>64.000000000000014</v>
      </c>
      <c r="BA61" s="1008"/>
      <c r="BB61" s="1009">
        <f>IF($BC$3="４週",AZ61/4,IF($BC$3="暦月",(AZ61/($BC$8/7)),""))</f>
        <v>16.000000000000004</v>
      </c>
      <c r="BC61" s="1008"/>
      <c r="BD61" s="1001"/>
      <c r="BE61" s="1002"/>
      <c r="BF61" s="1002"/>
      <c r="BG61" s="1002"/>
      <c r="BH61" s="1003"/>
    </row>
    <row r="62" spans="2:60" ht="20.25" customHeight="1" x14ac:dyDescent="0.15">
      <c r="B62" s="153"/>
      <c r="C62" s="959"/>
      <c r="D62" s="960"/>
      <c r="E62" s="961"/>
      <c r="F62" s="154"/>
      <c r="G62" s="155" t="str">
        <f>C60</f>
        <v>介護従業者</v>
      </c>
      <c r="H62" s="964"/>
      <c r="I62" s="971"/>
      <c r="J62" s="972"/>
      <c r="K62" s="972"/>
      <c r="L62" s="973"/>
      <c r="M62" s="980"/>
      <c r="N62" s="981"/>
      <c r="O62" s="982"/>
      <c r="P62" s="180" t="s">
        <v>183</v>
      </c>
      <c r="Q62" s="181"/>
      <c r="R62" s="181"/>
      <c r="S62" s="182"/>
      <c r="T62" s="183"/>
      <c r="U62" s="160" t="str">
        <f>IF(U60="","",VLOOKUP(U60,'【記載例】シフト記号表（勤務時間帯）'!$D$6:$Z$47,23,FALSE))</f>
        <v>-</v>
      </c>
      <c r="V62" s="161" t="str">
        <f>IF(V60="","",VLOOKUP(V60,'【記載例】シフト記号表（勤務時間帯）'!$D$6:$Z$47,23,FALSE))</f>
        <v>-</v>
      </c>
      <c r="W62" s="161" t="str">
        <f>IF(W60="","",VLOOKUP(W60,'【記載例】シフト記号表（勤務時間帯）'!$D$6:$Z$47,23,FALSE))</f>
        <v>-</v>
      </c>
      <c r="X62" s="161" t="str">
        <f>IF(X60="","",VLOOKUP(X60,'【記載例】シフト記号表（勤務時間帯）'!$D$6:$Z$47,23,FALSE))</f>
        <v/>
      </c>
      <c r="Y62" s="161" t="str">
        <f>IF(Y60="","",VLOOKUP(Y60,'【記載例】シフト記号表（勤務時間帯）'!$D$6:$Z$47,23,FALSE))</f>
        <v/>
      </c>
      <c r="Z62" s="161" t="str">
        <f>IF(Z60="","",VLOOKUP(Z60,'【記載例】シフト記号表（勤務時間帯）'!$D$6:$Z$47,23,FALSE))</f>
        <v/>
      </c>
      <c r="AA62" s="162" t="str">
        <f>IF(AA60="","",VLOOKUP(AA60,'【記載例】シフト記号表（勤務時間帯）'!$D$6:$Z$47,23,FALSE))</f>
        <v>-</v>
      </c>
      <c r="AB62" s="160" t="str">
        <f>IF(AB60="","",VLOOKUP(AB60,'【記載例】シフト記号表（勤務時間帯）'!$D$6:$Z$47,23,FALSE))</f>
        <v>-</v>
      </c>
      <c r="AC62" s="161" t="str">
        <f>IF(AC60="","",VLOOKUP(AC60,'【記載例】シフト記号表（勤務時間帯）'!$D$6:$Z$47,23,FALSE))</f>
        <v>-</v>
      </c>
      <c r="AD62" s="161" t="str">
        <f>IF(AD60="","",VLOOKUP(AD60,'【記載例】シフト記号表（勤務時間帯）'!$D$6:$Z$47,23,FALSE))</f>
        <v>-</v>
      </c>
      <c r="AE62" s="161" t="str">
        <f>IF(AE60="","",VLOOKUP(AE60,'【記載例】シフト記号表（勤務時間帯）'!$D$6:$Z$47,23,FALSE))</f>
        <v/>
      </c>
      <c r="AF62" s="161" t="str">
        <f>IF(AF60="","",VLOOKUP(AF60,'【記載例】シフト記号表（勤務時間帯）'!$D$6:$Z$47,23,FALSE))</f>
        <v/>
      </c>
      <c r="AG62" s="161" t="str">
        <f>IF(AG60="","",VLOOKUP(AG60,'【記載例】シフト記号表（勤務時間帯）'!$D$6:$Z$47,23,FALSE))</f>
        <v/>
      </c>
      <c r="AH62" s="162" t="str">
        <f>IF(AH60="","",VLOOKUP(AH60,'【記載例】シフト記号表（勤務時間帯）'!$D$6:$Z$47,23,FALSE))</f>
        <v>-</v>
      </c>
      <c r="AI62" s="160" t="str">
        <f>IF(AI60="","",VLOOKUP(AI60,'【記載例】シフト記号表（勤務時間帯）'!$D$6:$Z$47,23,FALSE))</f>
        <v>-</v>
      </c>
      <c r="AJ62" s="161" t="str">
        <f>IF(AJ60="","",VLOOKUP(AJ60,'【記載例】シフト記号表（勤務時間帯）'!$D$6:$Z$47,23,FALSE))</f>
        <v>-</v>
      </c>
      <c r="AK62" s="161" t="str">
        <f>IF(AK60="","",VLOOKUP(AK60,'【記載例】シフト記号表（勤務時間帯）'!$D$6:$Z$47,23,FALSE))</f>
        <v>-</v>
      </c>
      <c r="AL62" s="161" t="str">
        <f>IF(AL60="","",VLOOKUP(AL60,'【記載例】シフト記号表（勤務時間帯）'!$D$6:$Z$47,23,FALSE))</f>
        <v/>
      </c>
      <c r="AM62" s="161" t="str">
        <f>IF(AM60="","",VLOOKUP(AM60,'【記載例】シフト記号表（勤務時間帯）'!$D$6:$Z$47,23,FALSE))</f>
        <v/>
      </c>
      <c r="AN62" s="161" t="str">
        <f>IF(AN60="","",VLOOKUP(AN60,'【記載例】シフト記号表（勤務時間帯）'!$D$6:$Z$47,23,FALSE))</f>
        <v/>
      </c>
      <c r="AO62" s="162" t="str">
        <f>IF(AO60="","",VLOOKUP(AO60,'【記載例】シフト記号表（勤務時間帯）'!$D$6:$Z$47,23,FALSE))</f>
        <v>-</v>
      </c>
      <c r="AP62" s="160" t="str">
        <f>IF(AP60="","",VLOOKUP(AP60,'【記載例】シフト記号表（勤務時間帯）'!$D$6:$Z$47,23,FALSE))</f>
        <v>-</v>
      </c>
      <c r="AQ62" s="161" t="str">
        <f>IF(AQ60="","",VLOOKUP(AQ60,'【記載例】シフト記号表（勤務時間帯）'!$D$6:$Z$47,23,FALSE))</f>
        <v>-</v>
      </c>
      <c r="AR62" s="161" t="str">
        <f>IF(AR60="","",VLOOKUP(AR60,'【記載例】シフト記号表（勤務時間帯）'!$D$6:$Z$47,23,FALSE))</f>
        <v>-</v>
      </c>
      <c r="AS62" s="161" t="str">
        <f>IF(AS60="","",VLOOKUP(AS60,'【記載例】シフト記号表（勤務時間帯）'!$D$6:$Z$47,23,FALSE))</f>
        <v/>
      </c>
      <c r="AT62" s="161" t="str">
        <f>IF(AT60="","",VLOOKUP(AT60,'【記載例】シフト記号表（勤務時間帯）'!$D$6:$Z$47,23,FALSE))</f>
        <v/>
      </c>
      <c r="AU62" s="161" t="str">
        <f>IF(AU60="","",VLOOKUP(AU60,'【記載例】シフト記号表（勤務時間帯）'!$D$6:$Z$47,23,FALSE))</f>
        <v/>
      </c>
      <c r="AV62" s="162" t="str">
        <f>IF(AV60="","",VLOOKUP(AV60,'【記載例】シフト記号表（勤務時間帯）'!$D$6:$Z$47,23,FALSE))</f>
        <v>-</v>
      </c>
      <c r="AW62" s="160" t="str">
        <f>IF(AW60="","",VLOOKUP(AW60,'【記載例】シフト記号表（勤務時間帯）'!$D$6:$Z$47,23,FALSE))</f>
        <v/>
      </c>
      <c r="AX62" s="161" t="str">
        <f>IF(AX60="","",VLOOKUP(AX60,'【記載例】シフト記号表（勤務時間帯）'!$D$6:$Z$47,23,FALSE))</f>
        <v/>
      </c>
      <c r="AY62" s="161" t="str">
        <f>IF(AY60="","",VLOOKUP(AY60,'【記載例】シフト記号表（勤務時間帯）'!$D$6:$Z$47,23,FALSE))</f>
        <v/>
      </c>
      <c r="AZ62" s="1010">
        <f>IF($BC$3="４週",SUM(U62:AV62),IF($BC$3="暦月",SUM(U62:AY62),""))</f>
        <v>0</v>
      </c>
      <c r="BA62" s="1011"/>
      <c r="BB62" s="1012">
        <f>IF($BC$3="４週",AZ62/4,IF($BC$3="暦月",(AZ62/($BC$8/7)),""))</f>
        <v>0</v>
      </c>
      <c r="BC62" s="1011"/>
      <c r="BD62" s="1004"/>
      <c r="BE62" s="1005"/>
      <c r="BF62" s="1005"/>
      <c r="BG62" s="1005"/>
      <c r="BH62" s="1006"/>
    </row>
    <row r="63" spans="2:60" ht="20.25" customHeight="1" x14ac:dyDescent="0.15">
      <c r="B63" s="163"/>
      <c r="C63" s="953" t="s">
        <v>187</v>
      </c>
      <c r="D63" s="954"/>
      <c r="E63" s="955"/>
      <c r="F63" s="144"/>
      <c r="G63" s="145"/>
      <c r="H63" s="1017" t="s">
        <v>206</v>
      </c>
      <c r="I63" s="965" t="s">
        <v>200</v>
      </c>
      <c r="J63" s="966"/>
      <c r="K63" s="966"/>
      <c r="L63" s="967"/>
      <c r="M63" s="974" t="s">
        <v>218</v>
      </c>
      <c r="N63" s="975"/>
      <c r="O63" s="976"/>
      <c r="P63" s="166" t="s">
        <v>179</v>
      </c>
      <c r="Q63" s="173"/>
      <c r="R63" s="173"/>
      <c r="S63" s="174"/>
      <c r="T63" s="179"/>
      <c r="U63" s="170" t="s">
        <v>219</v>
      </c>
      <c r="V63" s="171" t="s">
        <v>219</v>
      </c>
      <c r="W63" s="171" t="s">
        <v>220</v>
      </c>
      <c r="X63" s="171" t="s">
        <v>220</v>
      </c>
      <c r="Y63" s="171"/>
      <c r="Z63" s="171"/>
      <c r="AA63" s="172"/>
      <c r="AB63" s="170" t="s">
        <v>219</v>
      </c>
      <c r="AC63" s="171" t="s">
        <v>219</v>
      </c>
      <c r="AD63" s="171" t="s">
        <v>220</v>
      </c>
      <c r="AE63" s="171" t="s">
        <v>220</v>
      </c>
      <c r="AF63" s="171"/>
      <c r="AG63" s="171"/>
      <c r="AH63" s="172"/>
      <c r="AI63" s="170" t="s">
        <v>219</v>
      </c>
      <c r="AJ63" s="171" t="s">
        <v>220</v>
      </c>
      <c r="AK63" s="171" t="s">
        <v>220</v>
      </c>
      <c r="AL63" s="171" t="s">
        <v>219</v>
      </c>
      <c r="AM63" s="171"/>
      <c r="AN63" s="171"/>
      <c r="AO63" s="172"/>
      <c r="AP63" s="170" t="s">
        <v>219</v>
      </c>
      <c r="AQ63" s="171" t="s">
        <v>220</v>
      </c>
      <c r="AR63" s="171" t="s">
        <v>220</v>
      </c>
      <c r="AS63" s="171" t="s">
        <v>220</v>
      </c>
      <c r="AT63" s="171"/>
      <c r="AU63" s="171"/>
      <c r="AV63" s="172"/>
      <c r="AW63" s="170"/>
      <c r="AX63" s="171"/>
      <c r="AY63" s="171"/>
      <c r="AZ63" s="983"/>
      <c r="BA63" s="984"/>
      <c r="BB63" s="997"/>
      <c r="BC63" s="984"/>
      <c r="BD63" s="998"/>
      <c r="BE63" s="999"/>
      <c r="BF63" s="999"/>
      <c r="BG63" s="999"/>
      <c r="BH63" s="1000"/>
    </row>
    <row r="64" spans="2:60" ht="20.25" customHeight="1" x14ac:dyDescent="0.15">
      <c r="B64" s="143">
        <f>B61+1</f>
        <v>15</v>
      </c>
      <c r="C64" s="956"/>
      <c r="D64" s="957"/>
      <c r="E64" s="958"/>
      <c r="F64" s="144" t="str">
        <f>C63</f>
        <v>介護従業者</v>
      </c>
      <c r="G64" s="145"/>
      <c r="H64" s="963"/>
      <c r="I64" s="968"/>
      <c r="J64" s="969"/>
      <c r="K64" s="969"/>
      <c r="L64" s="970"/>
      <c r="M64" s="977"/>
      <c r="N64" s="978"/>
      <c r="O64" s="979"/>
      <c r="P64" s="146" t="s">
        <v>182</v>
      </c>
      <c r="Q64" s="147"/>
      <c r="R64" s="147"/>
      <c r="S64" s="148"/>
      <c r="T64" s="149"/>
      <c r="U64" s="150">
        <f>IF(U63="","",VLOOKUP(U63,'【記載例】シフト記号表（勤務時間帯）'!$D$6:$X$47,21,FALSE))</f>
        <v>2.4999999999999991</v>
      </c>
      <c r="V64" s="151">
        <f>IF(V63="","",VLOOKUP(V63,'【記載例】シフト記号表（勤務時間帯）'!$D$6:$X$47,21,FALSE))</f>
        <v>2.4999999999999991</v>
      </c>
      <c r="W64" s="151">
        <f>IF(W63="","",VLOOKUP(W63,'【記載例】シフト記号表（勤務時間帯）'!$D$6:$X$47,21,FALSE))</f>
        <v>2.4999999999999991</v>
      </c>
      <c r="X64" s="151">
        <f>IF(X63="","",VLOOKUP(X63,'【記載例】シフト記号表（勤務時間帯）'!$D$6:$X$47,21,FALSE))</f>
        <v>2.4999999999999991</v>
      </c>
      <c r="Y64" s="151" t="str">
        <f>IF(Y63="","",VLOOKUP(Y63,'【記載例】シフト記号表（勤務時間帯）'!$D$6:$X$47,21,FALSE))</f>
        <v/>
      </c>
      <c r="Z64" s="151" t="str">
        <f>IF(Z63="","",VLOOKUP(Z63,'【記載例】シフト記号表（勤務時間帯）'!$D$6:$X$47,21,FALSE))</f>
        <v/>
      </c>
      <c r="AA64" s="152" t="str">
        <f>IF(AA63="","",VLOOKUP(AA63,'【記載例】シフト記号表（勤務時間帯）'!$D$6:$X$47,21,FALSE))</f>
        <v/>
      </c>
      <c r="AB64" s="150">
        <f>IF(AB63="","",VLOOKUP(AB63,'【記載例】シフト記号表（勤務時間帯）'!$D$6:$X$47,21,FALSE))</f>
        <v>2.4999999999999991</v>
      </c>
      <c r="AC64" s="151">
        <f>IF(AC63="","",VLOOKUP(AC63,'【記載例】シフト記号表（勤務時間帯）'!$D$6:$X$47,21,FALSE))</f>
        <v>2.4999999999999991</v>
      </c>
      <c r="AD64" s="151">
        <f>IF(AD63="","",VLOOKUP(AD63,'【記載例】シフト記号表（勤務時間帯）'!$D$6:$X$47,21,FALSE))</f>
        <v>2.4999999999999991</v>
      </c>
      <c r="AE64" s="151">
        <f>IF(AE63="","",VLOOKUP(AE63,'【記載例】シフト記号表（勤務時間帯）'!$D$6:$X$47,21,FALSE))</f>
        <v>2.4999999999999991</v>
      </c>
      <c r="AF64" s="151" t="str">
        <f>IF(AF63="","",VLOOKUP(AF63,'【記載例】シフト記号表（勤務時間帯）'!$D$6:$X$47,21,FALSE))</f>
        <v/>
      </c>
      <c r="AG64" s="151" t="str">
        <f>IF(AG63="","",VLOOKUP(AG63,'【記載例】シフト記号表（勤務時間帯）'!$D$6:$X$47,21,FALSE))</f>
        <v/>
      </c>
      <c r="AH64" s="152" t="str">
        <f>IF(AH63="","",VLOOKUP(AH63,'【記載例】シフト記号表（勤務時間帯）'!$D$6:$X$47,21,FALSE))</f>
        <v/>
      </c>
      <c r="AI64" s="150">
        <f>IF(AI63="","",VLOOKUP(AI63,'【記載例】シフト記号表（勤務時間帯）'!$D$6:$X$47,21,FALSE))</f>
        <v>2.4999999999999991</v>
      </c>
      <c r="AJ64" s="151">
        <f>IF(AJ63="","",VLOOKUP(AJ63,'【記載例】シフト記号表（勤務時間帯）'!$D$6:$X$47,21,FALSE))</f>
        <v>2.4999999999999991</v>
      </c>
      <c r="AK64" s="151">
        <f>IF(AK63="","",VLOOKUP(AK63,'【記載例】シフト記号表（勤務時間帯）'!$D$6:$X$47,21,FALSE))</f>
        <v>2.4999999999999991</v>
      </c>
      <c r="AL64" s="151">
        <f>IF(AL63="","",VLOOKUP(AL63,'【記載例】シフト記号表（勤務時間帯）'!$D$6:$X$47,21,FALSE))</f>
        <v>2.4999999999999991</v>
      </c>
      <c r="AM64" s="151" t="str">
        <f>IF(AM63="","",VLOOKUP(AM63,'【記載例】シフト記号表（勤務時間帯）'!$D$6:$X$47,21,FALSE))</f>
        <v/>
      </c>
      <c r="AN64" s="151" t="str">
        <f>IF(AN63="","",VLOOKUP(AN63,'【記載例】シフト記号表（勤務時間帯）'!$D$6:$X$47,21,FALSE))</f>
        <v/>
      </c>
      <c r="AO64" s="152" t="str">
        <f>IF(AO63="","",VLOOKUP(AO63,'【記載例】シフト記号表（勤務時間帯）'!$D$6:$X$47,21,FALSE))</f>
        <v/>
      </c>
      <c r="AP64" s="150">
        <f>IF(AP63="","",VLOOKUP(AP63,'【記載例】シフト記号表（勤務時間帯）'!$D$6:$X$47,21,FALSE))</f>
        <v>2.4999999999999991</v>
      </c>
      <c r="AQ64" s="151">
        <f>IF(AQ63="","",VLOOKUP(AQ63,'【記載例】シフト記号表（勤務時間帯）'!$D$6:$X$47,21,FALSE))</f>
        <v>2.4999999999999991</v>
      </c>
      <c r="AR64" s="151">
        <f>IF(AR63="","",VLOOKUP(AR63,'【記載例】シフト記号表（勤務時間帯）'!$D$6:$X$47,21,FALSE))</f>
        <v>2.4999999999999991</v>
      </c>
      <c r="AS64" s="151">
        <f>IF(AS63="","",VLOOKUP(AS63,'【記載例】シフト記号表（勤務時間帯）'!$D$6:$X$47,21,FALSE))</f>
        <v>2.4999999999999991</v>
      </c>
      <c r="AT64" s="151" t="str">
        <f>IF(AT63="","",VLOOKUP(AT63,'【記載例】シフト記号表（勤務時間帯）'!$D$6:$X$47,21,FALSE))</f>
        <v/>
      </c>
      <c r="AU64" s="151" t="str">
        <f>IF(AU63="","",VLOOKUP(AU63,'【記載例】シフト記号表（勤務時間帯）'!$D$6:$X$47,21,FALSE))</f>
        <v/>
      </c>
      <c r="AV64" s="152" t="str">
        <f>IF(AV63="","",VLOOKUP(AV63,'【記載例】シフト記号表（勤務時間帯）'!$D$6:$X$47,21,FALSE))</f>
        <v/>
      </c>
      <c r="AW64" s="150" t="str">
        <f>IF(AW63="","",VLOOKUP(AW63,'【記載例】シフト記号表（勤務時間帯）'!$D$6:$X$47,21,FALSE))</f>
        <v/>
      </c>
      <c r="AX64" s="151" t="str">
        <f>IF(AX63="","",VLOOKUP(AX63,'【記載例】シフト記号表（勤務時間帯）'!$D$6:$X$47,21,FALSE))</f>
        <v/>
      </c>
      <c r="AY64" s="151" t="str">
        <f>IF(AY63="","",VLOOKUP(AY63,'【記載例】シフト記号表（勤務時間帯）'!$D$6:$X$47,21,FALSE))</f>
        <v/>
      </c>
      <c r="AZ64" s="1007">
        <f>IF($BC$3="４週",SUM(U64:AV64),IF($BC$3="暦月",SUM(U64:AY64),""))</f>
        <v>39.999999999999993</v>
      </c>
      <c r="BA64" s="1008"/>
      <c r="BB64" s="1009">
        <f>IF($BC$3="４週",AZ64/4,IF($BC$3="暦月",(AZ64/($BC$8/7)),""))</f>
        <v>9.9999999999999982</v>
      </c>
      <c r="BC64" s="1008"/>
      <c r="BD64" s="1001"/>
      <c r="BE64" s="1002"/>
      <c r="BF64" s="1002"/>
      <c r="BG64" s="1002"/>
      <c r="BH64" s="1003"/>
    </row>
    <row r="65" spans="2:60" ht="20.25" customHeight="1" x14ac:dyDescent="0.15">
      <c r="B65" s="153"/>
      <c r="C65" s="959"/>
      <c r="D65" s="960"/>
      <c r="E65" s="961"/>
      <c r="F65" s="154"/>
      <c r="G65" s="155" t="str">
        <f>C63</f>
        <v>介護従業者</v>
      </c>
      <c r="H65" s="964"/>
      <c r="I65" s="971"/>
      <c r="J65" s="972"/>
      <c r="K65" s="972"/>
      <c r="L65" s="973"/>
      <c r="M65" s="980"/>
      <c r="N65" s="981"/>
      <c r="O65" s="982"/>
      <c r="P65" s="180" t="s">
        <v>183</v>
      </c>
      <c r="Q65" s="181"/>
      <c r="R65" s="181"/>
      <c r="S65" s="182"/>
      <c r="T65" s="183"/>
      <c r="U65" s="160" t="str">
        <f>IF(U63="","",VLOOKUP(U63,'【記載例】シフト記号表（勤務時間帯）'!$D$6:$Z$47,23,FALSE))</f>
        <v>-</v>
      </c>
      <c r="V65" s="161" t="str">
        <f>IF(V63="","",VLOOKUP(V63,'【記載例】シフト記号表（勤務時間帯）'!$D$6:$Z$47,23,FALSE))</f>
        <v>-</v>
      </c>
      <c r="W65" s="161" t="str">
        <f>IF(W63="","",VLOOKUP(W63,'【記載例】シフト記号表（勤務時間帯）'!$D$6:$Z$47,23,FALSE))</f>
        <v>-</v>
      </c>
      <c r="X65" s="161" t="str">
        <f>IF(X63="","",VLOOKUP(X63,'【記載例】シフト記号表（勤務時間帯）'!$D$6:$Z$47,23,FALSE))</f>
        <v>-</v>
      </c>
      <c r="Y65" s="161" t="str">
        <f>IF(Y63="","",VLOOKUP(Y63,'【記載例】シフト記号表（勤務時間帯）'!$D$6:$Z$47,23,FALSE))</f>
        <v/>
      </c>
      <c r="Z65" s="161" t="str">
        <f>IF(Z63="","",VLOOKUP(Z63,'【記載例】シフト記号表（勤務時間帯）'!$D$6:$Z$47,23,FALSE))</f>
        <v/>
      </c>
      <c r="AA65" s="162" t="str">
        <f>IF(AA63="","",VLOOKUP(AA63,'【記載例】シフト記号表（勤務時間帯）'!$D$6:$Z$47,23,FALSE))</f>
        <v/>
      </c>
      <c r="AB65" s="160" t="str">
        <f>IF(AB63="","",VLOOKUP(AB63,'【記載例】シフト記号表（勤務時間帯）'!$D$6:$Z$47,23,FALSE))</f>
        <v>-</v>
      </c>
      <c r="AC65" s="161" t="str">
        <f>IF(AC63="","",VLOOKUP(AC63,'【記載例】シフト記号表（勤務時間帯）'!$D$6:$Z$47,23,FALSE))</f>
        <v>-</v>
      </c>
      <c r="AD65" s="161" t="str">
        <f>IF(AD63="","",VLOOKUP(AD63,'【記載例】シフト記号表（勤務時間帯）'!$D$6:$Z$47,23,FALSE))</f>
        <v>-</v>
      </c>
      <c r="AE65" s="161" t="str">
        <f>IF(AE63="","",VLOOKUP(AE63,'【記載例】シフト記号表（勤務時間帯）'!$D$6:$Z$47,23,FALSE))</f>
        <v>-</v>
      </c>
      <c r="AF65" s="161" t="str">
        <f>IF(AF63="","",VLOOKUP(AF63,'【記載例】シフト記号表（勤務時間帯）'!$D$6:$Z$47,23,FALSE))</f>
        <v/>
      </c>
      <c r="AG65" s="161" t="str">
        <f>IF(AG63="","",VLOOKUP(AG63,'【記載例】シフト記号表（勤務時間帯）'!$D$6:$Z$47,23,FALSE))</f>
        <v/>
      </c>
      <c r="AH65" s="162" t="str">
        <f>IF(AH63="","",VLOOKUP(AH63,'【記載例】シフト記号表（勤務時間帯）'!$D$6:$Z$47,23,FALSE))</f>
        <v/>
      </c>
      <c r="AI65" s="160" t="str">
        <f>IF(AI63="","",VLOOKUP(AI63,'【記載例】シフト記号表（勤務時間帯）'!$D$6:$Z$47,23,FALSE))</f>
        <v>-</v>
      </c>
      <c r="AJ65" s="161" t="str">
        <f>IF(AJ63="","",VLOOKUP(AJ63,'【記載例】シフト記号表（勤務時間帯）'!$D$6:$Z$47,23,FALSE))</f>
        <v>-</v>
      </c>
      <c r="AK65" s="161" t="str">
        <f>IF(AK63="","",VLOOKUP(AK63,'【記載例】シフト記号表（勤務時間帯）'!$D$6:$Z$47,23,FALSE))</f>
        <v>-</v>
      </c>
      <c r="AL65" s="161" t="str">
        <f>IF(AL63="","",VLOOKUP(AL63,'【記載例】シフト記号表（勤務時間帯）'!$D$6:$Z$47,23,FALSE))</f>
        <v>-</v>
      </c>
      <c r="AM65" s="161" t="str">
        <f>IF(AM63="","",VLOOKUP(AM63,'【記載例】シフト記号表（勤務時間帯）'!$D$6:$Z$47,23,FALSE))</f>
        <v/>
      </c>
      <c r="AN65" s="161" t="str">
        <f>IF(AN63="","",VLOOKUP(AN63,'【記載例】シフト記号表（勤務時間帯）'!$D$6:$Z$47,23,FALSE))</f>
        <v/>
      </c>
      <c r="AO65" s="162" t="str">
        <f>IF(AO63="","",VLOOKUP(AO63,'【記載例】シフト記号表（勤務時間帯）'!$D$6:$Z$47,23,FALSE))</f>
        <v/>
      </c>
      <c r="AP65" s="160" t="str">
        <f>IF(AP63="","",VLOOKUP(AP63,'【記載例】シフト記号表（勤務時間帯）'!$D$6:$Z$47,23,FALSE))</f>
        <v>-</v>
      </c>
      <c r="AQ65" s="161" t="str">
        <f>IF(AQ63="","",VLOOKUP(AQ63,'【記載例】シフト記号表（勤務時間帯）'!$D$6:$Z$47,23,FALSE))</f>
        <v>-</v>
      </c>
      <c r="AR65" s="161" t="str">
        <f>IF(AR63="","",VLOOKUP(AR63,'【記載例】シフト記号表（勤務時間帯）'!$D$6:$Z$47,23,FALSE))</f>
        <v>-</v>
      </c>
      <c r="AS65" s="161" t="str">
        <f>IF(AS63="","",VLOOKUP(AS63,'【記載例】シフト記号表（勤務時間帯）'!$D$6:$Z$47,23,FALSE))</f>
        <v>-</v>
      </c>
      <c r="AT65" s="161" t="str">
        <f>IF(AT63="","",VLOOKUP(AT63,'【記載例】シフト記号表（勤務時間帯）'!$D$6:$Z$47,23,FALSE))</f>
        <v/>
      </c>
      <c r="AU65" s="161" t="str">
        <f>IF(AU63="","",VLOOKUP(AU63,'【記載例】シフト記号表（勤務時間帯）'!$D$6:$Z$47,23,FALSE))</f>
        <v/>
      </c>
      <c r="AV65" s="162" t="str">
        <f>IF(AV63="","",VLOOKUP(AV63,'【記載例】シフト記号表（勤務時間帯）'!$D$6:$Z$47,23,FALSE))</f>
        <v/>
      </c>
      <c r="AW65" s="160" t="str">
        <f>IF(AW63="","",VLOOKUP(AW63,'【記載例】シフト記号表（勤務時間帯）'!$D$6:$Z$47,23,FALSE))</f>
        <v/>
      </c>
      <c r="AX65" s="161" t="str">
        <f>IF(AX63="","",VLOOKUP(AX63,'【記載例】シフト記号表（勤務時間帯）'!$D$6:$Z$47,23,FALSE))</f>
        <v/>
      </c>
      <c r="AY65" s="161" t="str">
        <f>IF(AY63="","",VLOOKUP(AY63,'【記載例】シフト記号表（勤務時間帯）'!$D$6:$Z$47,23,FALSE))</f>
        <v/>
      </c>
      <c r="AZ65" s="1010">
        <f>IF($BC$3="４週",SUM(U65:AV65),IF($BC$3="暦月",SUM(U65:AY65),""))</f>
        <v>0</v>
      </c>
      <c r="BA65" s="1011"/>
      <c r="BB65" s="1012">
        <f>IF($BC$3="４週",AZ65/4,IF($BC$3="暦月",(AZ65/($BC$8/7)),""))</f>
        <v>0</v>
      </c>
      <c r="BC65" s="1011"/>
      <c r="BD65" s="1004"/>
      <c r="BE65" s="1005"/>
      <c r="BF65" s="1005"/>
      <c r="BG65" s="1005"/>
      <c r="BH65" s="1006"/>
    </row>
    <row r="66" spans="2:60" ht="20.25" customHeight="1" x14ac:dyDescent="0.15">
      <c r="B66" s="163"/>
      <c r="C66" s="953" t="s">
        <v>187</v>
      </c>
      <c r="D66" s="954"/>
      <c r="E66" s="955"/>
      <c r="F66" s="144"/>
      <c r="G66" s="145"/>
      <c r="H66" s="1017" t="s">
        <v>206</v>
      </c>
      <c r="I66" s="965" t="s">
        <v>200</v>
      </c>
      <c r="J66" s="966"/>
      <c r="K66" s="966"/>
      <c r="L66" s="967"/>
      <c r="M66" s="974" t="s">
        <v>221</v>
      </c>
      <c r="N66" s="975"/>
      <c r="O66" s="976"/>
      <c r="P66" s="184" t="s">
        <v>179</v>
      </c>
      <c r="Q66" s="185"/>
      <c r="R66" s="185"/>
      <c r="S66" s="186"/>
      <c r="T66" s="187"/>
      <c r="U66" s="170" t="s">
        <v>222</v>
      </c>
      <c r="V66" s="171"/>
      <c r="W66" s="171" t="s">
        <v>222</v>
      </c>
      <c r="X66" s="171"/>
      <c r="Y66" s="171"/>
      <c r="Z66" s="171" t="s">
        <v>222</v>
      </c>
      <c r="AA66" s="172"/>
      <c r="AB66" s="170" t="s">
        <v>222</v>
      </c>
      <c r="AC66" s="171"/>
      <c r="AD66" s="171" t="s">
        <v>223</v>
      </c>
      <c r="AE66" s="171"/>
      <c r="AF66" s="171"/>
      <c r="AG66" s="171" t="s">
        <v>222</v>
      </c>
      <c r="AH66" s="172"/>
      <c r="AI66" s="170" t="s">
        <v>222</v>
      </c>
      <c r="AJ66" s="171"/>
      <c r="AK66" s="171" t="s">
        <v>223</v>
      </c>
      <c r="AL66" s="171"/>
      <c r="AM66" s="171"/>
      <c r="AN66" s="171" t="s">
        <v>222</v>
      </c>
      <c r="AO66" s="172"/>
      <c r="AP66" s="170" t="s">
        <v>222</v>
      </c>
      <c r="AQ66" s="171"/>
      <c r="AR66" s="171" t="s">
        <v>222</v>
      </c>
      <c r="AS66" s="171"/>
      <c r="AT66" s="171"/>
      <c r="AU66" s="171" t="s">
        <v>222</v>
      </c>
      <c r="AV66" s="172"/>
      <c r="AW66" s="170"/>
      <c r="AX66" s="171"/>
      <c r="AY66" s="171"/>
      <c r="AZ66" s="983"/>
      <c r="BA66" s="984"/>
      <c r="BB66" s="997"/>
      <c r="BC66" s="984"/>
      <c r="BD66" s="998"/>
      <c r="BE66" s="999"/>
      <c r="BF66" s="999"/>
      <c r="BG66" s="999"/>
      <c r="BH66" s="1000"/>
    </row>
    <row r="67" spans="2:60" ht="20.25" customHeight="1" x14ac:dyDescent="0.15">
      <c r="B67" s="143">
        <f>B64+1</f>
        <v>16</v>
      </c>
      <c r="C67" s="956"/>
      <c r="D67" s="957"/>
      <c r="E67" s="958"/>
      <c r="F67" s="144" t="str">
        <f>C66</f>
        <v>介護従業者</v>
      </c>
      <c r="G67" s="145"/>
      <c r="H67" s="963"/>
      <c r="I67" s="968"/>
      <c r="J67" s="969"/>
      <c r="K67" s="969"/>
      <c r="L67" s="970"/>
      <c r="M67" s="977"/>
      <c r="N67" s="978"/>
      <c r="O67" s="979"/>
      <c r="P67" s="146" t="s">
        <v>182</v>
      </c>
      <c r="Q67" s="147"/>
      <c r="R67" s="147"/>
      <c r="S67" s="148"/>
      <c r="T67" s="149"/>
      <c r="U67" s="150">
        <f>IF(U66="","",VLOOKUP(U66,'【記載例】シフト記号表（勤務時間帯）'!$D$6:$X$47,21,FALSE))</f>
        <v>6</v>
      </c>
      <c r="V67" s="151" t="str">
        <f>IF(V66="","",VLOOKUP(V66,'【記載例】シフト記号表（勤務時間帯）'!$D$6:$X$47,21,FALSE))</f>
        <v/>
      </c>
      <c r="W67" s="151">
        <f>IF(W66="","",VLOOKUP(W66,'【記載例】シフト記号表（勤務時間帯）'!$D$6:$X$47,21,FALSE))</f>
        <v>6</v>
      </c>
      <c r="X67" s="151" t="str">
        <f>IF(X66="","",VLOOKUP(X66,'【記載例】シフト記号表（勤務時間帯）'!$D$6:$X$47,21,FALSE))</f>
        <v/>
      </c>
      <c r="Y67" s="151" t="str">
        <f>IF(Y66="","",VLOOKUP(Y66,'【記載例】シフト記号表（勤務時間帯）'!$D$6:$X$47,21,FALSE))</f>
        <v/>
      </c>
      <c r="Z67" s="151">
        <f>IF(Z66="","",VLOOKUP(Z66,'【記載例】シフト記号表（勤務時間帯）'!$D$6:$X$47,21,FALSE))</f>
        <v>6</v>
      </c>
      <c r="AA67" s="152" t="str">
        <f>IF(AA66="","",VLOOKUP(AA66,'【記載例】シフト記号表（勤務時間帯）'!$D$6:$X$47,21,FALSE))</f>
        <v/>
      </c>
      <c r="AB67" s="150">
        <f>IF(AB66="","",VLOOKUP(AB66,'【記載例】シフト記号表（勤務時間帯）'!$D$6:$X$47,21,FALSE))</f>
        <v>6</v>
      </c>
      <c r="AC67" s="151" t="str">
        <f>IF(AC66="","",VLOOKUP(AC66,'【記載例】シフト記号表（勤務時間帯）'!$D$6:$X$47,21,FALSE))</f>
        <v/>
      </c>
      <c r="AD67" s="151">
        <f>IF(AD66="","",VLOOKUP(AD66,'【記載例】シフト記号表（勤務時間帯）'!$D$6:$X$47,21,FALSE))</f>
        <v>6</v>
      </c>
      <c r="AE67" s="151" t="str">
        <f>IF(AE66="","",VLOOKUP(AE66,'【記載例】シフト記号表（勤務時間帯）'!$D$6:$X$47,21,FALSE))</f>
        <v/>
      </c>
      <c r="AF67" s="151" t="str">
        <f>IF(AF66="","",VLOOKUP(AF66,'【記載例】シフト記号表（勤務時間帯）'!$D$6:$X$47,21,FALSE))</f>
        <v/>
      </c>
      <c r="AG67" s="151">
        <f>IF(AG66="","",VLOOKUP(AG66,'【記載例】シフト記号表（勤務時間帯）'!$D$6:$X$47,21,FALSE))</f>
        <v>6</v>
      </c>
      <c r="AH67" s="152" t="str">
        <f>IF(AH66="","",VLOOKUP(AH66,'【記載例】シフト記号表（勤務時間帯）'!$D$6:$X$47,21,FALSE))</f>
        <v/>
      </c>
      <c r="AI67" s="150">
        <f>IF(AI66="","",VLOOKUP(AI66,'【記載例】シフト記号表（勤務時間帯）'!$D$6:$X$47,21,FALSE))</f>
        <v>6</v>
      </c>
      <c r="AJ67" s="151" t="str">
        <f>IF(AJ66="","",VLOOKUP(AJ66,'【記載例】シフト記号表（勤務時間帯）'!$D$6:$X$47,21,FALSE))</f>
        <v/>
      </c>
      <c r="AK67" s="151">
        <f>IF(AK66="","",VLOOKUP(AK66,'【記載例】シフト記号表（勤務時間帯）'!$D$6:$X$47,21,FALSE))</f>
        <v>6</v>
      </c>
      <c r="AL67" s="151" t="str">
        <f>IF(AL66="","",VLOOKUP(AL66,'【記載例】シフト記号表（勤務時間帯）'!$D$6:$X$47,21,FALSE))</f>
        <v/>
      </c>
      <c r="AM67" s="151" t="str">
        <f>IF(AM66="","",VLOOKUP(AM66,'【記載例】シフト記号表（勤務時間帯）'!$D$6:$X$47,21,FALSE))</f>
        <v/>
      </c>
      <c r="AN67" s="151">
        <f>IF(AN66="","",VLOOKUP(AN66,'【記載例】シフト記号表（勤務時間帯）'!$D$6:$X$47,21,FALSE))</f>
        <v>6</v>
      </c>
      <c r="AO67" s="152" t="str">
        <f>IF(AO66="","",VLOOKUP(AO66,'【記載例】シフト記号表（勤務時間帯）'!$D$6:$X$47,21,FALSE))</f>
        <v/>
      </c>
      <c r="AP67" s="150">
        <f>IF(AP66="","",VLOOKUP(AP66,'【記載例】シフト記号表（勤務時間帯）'!$D$6:$X$47,21,FALSE))</f>
        <v>6</v>
      </c>
      <c r="AQ67" s="151" t="str">
        <f>IF(AQ66="","",VLOOKUP(AQ66,'【記載例】シフト記号表（勤務時間帯）'!$D$6:$X$47,21,FALSE))</f>
        <v/>
      </c>
      <c r="AR67" s="151">
        <f>IF(AR66="","",VLOOKUP(AR66,'【記載例】シフト記号表（勤務時間帯）'!$D$6:$X$47,21,FALSE))</f>
        <v>6</v>
      </c>
      <c r="AS67" s="151" t="str">
        <f>IF(AS66="","",VLOOKUP(AS66,'【記載例】シフト記号表（勤務時間帯）'!$D$6:$X$47,21,FALSE))</f>
        <v/>
      </c>
      <c r="AT67" s="151" t="str">
        <f>IF(AT66="","",VLOOKUP(AT66,'【記載例】シフト記号表（勤務時間帯）'!$D$6:$X$47,21,FALSE))</f>
        <v/>
      </c>
      <c r="AU67" s="151">
        <f>IF(AU66="","",VLOOKUP(AU66,'【記載例】シフト記号表（勤務時間帯）'!$D$6:$X$47,21,FALSE))</f>
        <v>6</v>
      </c>
      <c r="AV67" s="152" t="str">
        <f>IF(AV66="","",VLOOKUP(AV66,'【記載例】シフト記号表（勤務時間帯）'!$D$6:$X$47,21,FALSE))</f>
        <v/>
      </c>
      <c r="AW67" s="150" t="str">
        <f>IF(AW66="","",VLOOKUP(AW66,'【記載例】シフト記号表（勤務時間帯）'!$D$6:$X$47,21,FALSE))</f>
        <v/>
      </c>
      <c r="AX67" s="151" t="str">
        <f>IF(AX66="","",VLOOKUP(AX66,'【記載例】シフト記号表（勤務時間帯）'!$D$6:$X$47,21,FALSE))</f>
        <v/>
      </c>
      <c r="AY67" s="151" t="str">
        <f>IF(AY66="","",VLOOKUP(AY66,'【記載例】シフト記号表（勤務時間帯）'!$D$6:$X$47,21,FALSE))</f>
        <v/>
      </c>
      <c r="AZ67" s="1007">
        <f>IF($BC$3="４週",SUM(U67:AV67),IF($BC$3="暦月",SUM(U67:AY67),""))</f>
        <v>72</v>
      </c>
      <c r="BA67" s="1008"/>
      <c r="BB67" s="1009">
        <f>IF($BC$3="４週",AZ67/4,IF($BC$3="暦月",(AZ67/($BC$8/7)),""))</f>
        <v>18</v>
      </c>
      <c r="BC67" s="1008"/>
      <c r="BD67" s="1001"/>
      <c r="BE67" s="1002"/>
      <c r="BF67" s="1002"/>
      <c r="BG67" s="1002"/>
      <c r="BH67" s="1003"/>
    </row>
    <row r="68" spans="2:60" ht="20.25" customHeight="1" thickBot="1" x14ac:dyDescent="0.2">
      <c r="B68" s="143"/>
      <c r="C68" s="1053"/>
      <c r="D68" s="1054"/>
      <c r="E68" s="1055"/>
      <c r="F68" s="188"/>
      <c r="G68" s="189" t="str">
        <f>C66</f>
        <v>介護従業者</v>
      </c>
      <c r="H68" s="1018"/>
      <c r="I68" s="1019"/>
      <c r="J68" s="1020"/>
      <c r="K68" s="1020"/>
      <c r="L68" s="1021"/>
      <c r="M68" s="1022"/>
      <c r="N68" s="1023"/>
      <c r="O68" s="1024"/>
      <c r="P68" s="190" t="s">
        <v>183</v>
      </c>
      <c r="Q68" s="191"/>
      <c r="R68" s="191"/>
      <c r="S68" s="192"/>
      <c r="T68" s="193"/>
      <c r="U68" s="160" t="str">
        <f>IF(U66="","",VLOOKUP(U66,'【記載例】シフト記号表（勤務時間帯）'!$D$6:$Z$47,23,FALSE))</f>
        <v>-</v>
      </c>
      <c r="V68" s="161" t="str">
        <f>IF(V66="","",VLOOKUP(V66,'【記載例】シフト記号表（勤務時間帯）'!$D$6:$Z$47,23,FALSE))</f>
        <v/>
      </c>
      <c r="W68" s="161" t="str">
        <f>IF(W66="","",VLOOKUP(W66,'【記載例】シフト記号表（勤務時間帯）'!$D$6:$Z$47,23,FALSE))</f>
        <v>-</v>
      </c>
      <c r="X68" s="161" t="str">
        <f>IF(X66="","",VLOOKUP(X66,'【記載例】シフト記号表（勤務時間帯）'!$D$6:$Z$47,23,FALSE))</f>
        <v/>
      </c>
      <c r="Y68" s="161" t="str">
        <f>IF(Y66="","",VLOOKUP(Y66,'【記載例】シフト記号表（勤務時間帯）'!$D$6:$Z$47,23,FALSE))</f>
        <v/>
      </c>
      <c r="Z68" s="161" t="str">
        <f>IF(Z66="","",VLOOKUP(Z66,'【記載例】シフト記号表（勤務時間帯）'!$D$6:$Z$47,23,FALSE))</f>
        <v>-</v>
      </c>
      <c r="AA68" s="162" t="str">
        <f>IF(AA66="","",VLOOKUP(AA66,'【記載例】シフト記号表（勤務時間帯）'!$D$6:$Z$47,23,FALSE))</f>
        <v/>
      </c>
      <c r="AB68" s="160" t="str">
        <f>IF(AB66="","",VLOOKUP(AB66,'【記載例】シフト記号表（勤務時間帯）'!$D$6:$Z$47,23,FALSE))</f>
        <v>-</v>
      </c>
      <c r="AC68" s="161" t="str">
        <f>IF(AC66="","",VLOOKUP(AC66,'【記載例】シフト記号表（勤務時間帯）'!$D$6:$Z$47,23,FALSE))</f>
        <v/>
      </c>
      <c r="AD68" s="161" t="str">
        <f>IF(AD66="","",VLOOKUP(AD66,'【記載例】シフト記号表（勤務時間帯）'!$D$6:$Z$47,23,FALSE))</f>
        <v>-</v>
      </c>
      <c r="AE68" s="161" t="str">
        <f>IF(AE66="","",VLOOKUP(AE66,'【記載例】シフト記号表（勤務時間帯）'!$D$6:$Z$47,23,FALSE))</f>
        <v/>
      </c>
      <c r="AF68" s="161" t="str">
        <f>IF(AF66="","",VLOOKUP(AF66,'【記載例】シフト記号表（勤務時間帯）'!$D$6:$Z$47,23,FALSE))</f>
        <v/>
      </c>
      <c r="AG68" s="161" t="str">
        <f>IF(AG66="","",VLOOKUP(AG66,'【記載例】シフト記号表（勤務時間帯）'!$D$6:$Z$47,23,FALSE))</f>
        <v>-</v>
      </c>
      <c r="AH68" s="162" t="str">
        <f>IF(AH66="","",VLOOKUP(AH66,'【記載例】シフト記号表（勤務時間帯）'!$D$6:$Z$47,23,FALSE))</f>
        <v/>
      </c>
      <c r="AI68" s="160" t="str">
        <f>IF(AI66="","",VLOOKUP(AI66,'【記載例】シフト記号表（勤務時間帯）'!$D$6:$Z$47,23,FALSE))</f>
        <v>-</v>
      </c>
      <c r="AJ68" s="161" t="str">
        <f>IF(AJ66="","",VLOOKUP(AJ66,'【記載例】シフト記号表（勤務時間帯）'!$D$6:$Z$47,23,FALSE))</f>
        <v/>
      </c>
      <c r="AK68" s="161" t="str">
        <f>IF(AK66="","",VLOOKUP(AK66,'【記載例】シフト記号表（勤務時間帯）'!$D$6:$Z$47,23,FALSE))</f>
        <v>-</v>
      </c>
      <c r="AL68" s="161" t="str">
        <f>IF(AL66="","",VLOOKUP(AL66,'【記載例】シフト記号表（勤務時間帯）'!$D$6:$Z$47,23,FALSE))</f>
        <v/>
      </c>
      <c r="AM68" s="161" t="str">
        <f>IF(AM66="","",VLOOKUP(AM66,'【記載例】シフト記号表（勤務時間帯）'!$D$6:$Z$47,23,FALSE))</f>
        <v/>
      </c>
      <c r="AN68" s="161" t="str">
        <f>IF(AN66="","",VLOOKUP(AN66,'【記載例】シフト記号表（勤務時間帯）'!$D$6:$Z$47,23,FALSE))</f>
        <v>-</v>
      </c>
      <c r="AO68" s="162" t="str">
        <f>IF(AO66="","",VLOOKUP(AO66,'【記載例】シフト記号表（勤務時間帯）'!$D$6:$Z$47,23,FALSE))</f>
        <v/>
      </c>
      <c r="AP68" s="160" t="str">
        <f>IF(AP66="","",VLOOKUP(AP66,'【記載例】シフト記号表（勤務時間帯）'!$D$6:$Z$47,23,FALSE))</f>
        <v>-</v>
      </c>
      <c r="AQ68" s="161" t="str">
        <f>IF(AQ66="","",VLOOKUP(AQ66,'【記載例】シフト記号表（勤務時間帯）'!$D$6:$Z$47,23,FALSE))</f>
        <v/>
      </c>
      <c r="AR68" s="161" t="str">
        <f>IF(AR66="","",VLOOKUP(AR66,'【記載例】シフト記号表（勤務時間帯）'!$D$6:$Z$47,23,FALSE))</f>
        <v>-</v>
      </c>
      <c r="AS68" s="161" t="str">
        <f>IF(AS66="","",VLOOKUP(AS66,'【記載例】シフト記号表（勤務時間帯）'!$D$6:$Z$47,23,FALSE))</f>
        <v/>
      </c>
      <c r="AT68" s="161" t="str">
        <f>IF(AT66="","",VLOOKUP(AT66,'【記載例】シフト記号表（勤務時間帯）'!$D$6:$Z$47,23,FALSE))</f>
        <v/>
      </c>
      <c r="AU68" s="161" t="str">
        <f>IF(AU66="","",VLOOKUP(AU66,'【記載例】シフト記号表（勤務時間帯）'!$D$6:$Z$47,23,FALSE))</f>
        <v>-</v>
      </c>
      <c r="AV68" s="162" t="str">
        <f>IF(AV66="","",VLOOKUP(AV66,'【記載例】シフト記号表（勤務時間帯）'!$D$6:$Z$47,23,FALSE))</f>
        <v/>
      </c>
      <c r="AW68" s="160" t="str">
        <f>IF(AW66="","",VLOOKUP(AW66,'【記載例】シフト記号表（勤務時間帯）'!$D$6:$Z$47,23,FALSE))</f>
        <v/>
      </c>
      <c r="AX68" s="161" t="str">
        <f>IF(AX66="","",VLOOKUP(AX66,'【記載例】シフト記号表（勤務時間帯）'!$D$6:$Z$47,23,FALSE))</f>
        <v/>
      </c>
      <c r="AY68" s="161" t="str">
        <f>IF(AY66="","",VLOOKUP(AY66,'【記載例】シフト記号表（勤務時間帯）'!$D$6:$Z$47,23,FALSE))</f>
        <v/>
      </c>
      <c r="AZ68" s="1010">
        <f>IF($BC$3="４週",SUM(U68:AV68),IF($BC$3="暦月",SUM(U68:AY68),""))</f>
        <v>0</v>
      </c>
      <c r="BA68" s="1011"/>
      <c r="BB68" s="1012">
        <f>IF($BC$3="４週",AZ68/4,IF($BC$3="暦月",(AZ68/($BC$8/7)),""))</f>
        <v>0</v>
      </c>
      <c r="BC68" s="1011"/>
      <c r="BD68" s="1001"/>
      <c r="BE68" s="1002"/>
      <c r="BF68" s="1002"/>
      <c r="BG68" s="1002"/>
      <c r="BH68" s="1003"/>
    </row>
    <row r="69" spans="2:60" ht="20.25" customHeight="1" x14ac:dyDescent="0.15">
      <c r="B69" s="1025" t="s">
        <v>224</v>
      </c>
      <c r="C69" s="1026"/>
      <c r="D69" s="1026"/>
      <c r="E69" s="1026"/>
      <c r="F69" s="1026"/>
      <c r="G69" s="1026"/>
      <c r="H69" s="1026"/>
      <c r="I69" s="1026"/>
      <c r="J69" s="1026"/>
      <c r="K69" s="1026"/>
      <c r="L69" s="1026"/>
      <c r="M69" s="1026"/>
      <c r="N69" s="1026"/>
      <c r="O69" s="1026"/>
      <c r="P69" s="1026"/>
      <c r="Q69" s="1026"/>
      <c r="R69" s="1026"/>
      <c r="S69" s="1026"/>
      <c r="T69" s="1027"/>
      <c r="U69" s="194">
        <v>10</v>
      </c>
      <c r="V69" s="195">
        <v>11</v>
      </c>
      <c r="W69" s="195">
        <v>12</v>
      </c>
      <c r="X69" s="195">
        <v>13</v>
      </c>
      <c r="Y69" s="195">
        <v>14</v>
      </c>
      <c r="Z69" s="195">
        <v>15</v>
      </c>
      <c r="AA69" s="196">
        <v>16</v>
      </c>
      <c r="AB69" s="197">
        <v>10</v>
      </c>
      <c r="AC69" s="195">
        <v>11</v>
      </c>
      <c r="AD69" s="195">
        <v>12</v>
      </c>
      <c r="AE69" s="195">
        <v>13</v>
      </c>
      <c r="AF69" s="195">
        <v>14</v>
      </c>
      <c r="AG69" s="195">
        <v>15</v>
      </c>
      <c r="AH69" s="196">
        <v>16</v>
      </c>
      <c r="AI69" s="197">
        <v>10</v>
      </c>
      <c r="AJ69" s="195">
        <v>11</v>
      </c>
      <c r="AK69" s="195">
        <v>12</v>
      </c>
      <c r="AL69" s="195">
        <v>13</v>
      </c>
      <c r="AM69" s="195">
        <v>14</v>
      </c>
      <c r="AN69" s="195">
        <v>15</v>
      </c>
      <c r="AO69" s="196">
        <v>16</v>
      </c>
      <c r="AP69" s="197">
        <v>10</v>
      </c>
      <c r="AQ69" s="195">
        <v>11</v>
      </c>
      <c r="AR69" s="195">
        <v>12</v>
      </c>
      <c r="AS69" s="195">
        <v>13</v>
      </c>
      <c r="AT69" s="195">
        <v>14</v>
      </c>
      <c r="AU69" s="195">
        <v>15</v>
      </c>
      <c r="AV69" s="196">
        <v>16</v>
      </c>
      <c r="AW69" s="197"/>
      <c r="AX69" s="195"/>
      <c r="AY69" s="198"/>
      <c r="AZ69" s="1028"/>
      <c r="BA69" s="1029"/>
      <c r="BB69" s="1034"/>
      <c r="BC69" s="1035"/>
      <c r="BD69" s="1035"/>
      <c r="BE69" s="1035"/>
      <c r="BF69" s="1035"/>
      <c r="BG69" s="1035"/>
      <c r="BH69" s="1036"/>
    </row>
    <row r="70" spans="2:60" ht="20.25" customHeight="1" x14ac:dyDescent="0.15">
      <c r="B70" s="1043" t="s">
        <v>225</v>
      </c>
      <c r="C70" s="1044"/>
      <c r="D70" s="1044"/>
      <c r="E70" s="1044"/>
      <c r="F70" s="1044"/>
      <c r="G70" s="1044"/>
      <c r="H70" s="1044"/>
      <c r="I70" s="1044"/>
      <c r="J70" s="1044"/>
      <c r="K70" s="1044"/>
      <c r="L70" s="1044"/>
      <c r="M70" s="1044"/>
      <c r="N70" s="1044"/>
      <c r="O70" s="1044"/>
      <c r="P70" s="1044"/>
      <c r="Q70" s="1044"/>
      <c r="R70" s="1044"/>
      <c r="S70" s="1044"/>
      <c r="T70" s="1045"/>
      <c r="U70" s="199"/>
      <c r="V70" s="200"/>
      <c r="W70" s="200"/>
      <c r="X70" s="200"/>
      <c r="Y70" s="200"/>
      <c r="Z70" s="200"/>
      <c r="AA70" s="201"/>
      <c r="AB70" s="202"/>
      <c r="AC70" s="200"/>
      <c r="AD70" s="200"/>
      <c r="AE70" s="200"/>
      <c r="AF70" s="200"/>
      <c r="AG70" s="200"/>
      <c r="AH70" s="201"/>
      <c r="AI70" s="202"/>
      <c r="AJ70" s="200"/>
      <c r="AK70" s="200"/>
      <c r="AL70" s="200"/>
      <c r="AM70" s="200"/>
      <c r="AN70" s="200"/>
      <c r="AO70" s="201"/>
      <c r="AP70" s="202"/>
      <c r="AQ70" s="200"/>
      <c r="AR70" s="200"/>
      <c r="AS70" s="200"/>
      <c r="AT70" s="200"/>
      <c r="AU70" s="200"/>
      <c r="AV70" s="201"/>
      <c r="AW70" s="202"/>
      <c r="AX70" s="200"/>
      <c r="AY70" s="203"/>
      <c r="AZ70" s="1030"/>
      <c r="BA70" s="1031"/>
      <c r="BB70" s="1037"/>
      <c r="BC70" s="1038"/>
      <c r="BD70" s="1038"/>
      <c r="BE70" s="1038"/>
      <c r="BF70" s="1038"/>
      <c r="BG70" s="1038"/>
      <c r="BH70" s="1039"/>
    </row>
    <row r="71" spans="2:60" ht="20.25" customHeight="1" x14ac:dyDescent="0.15">
      <c r="B71" s="1043" t="s">
        <v>226</v>
      </c>
      <c r="C71" s="1044"/>
      <c r="D71" s="1044"/>
      <c r="E71" s="1044"/>
      <c r="F71" s="1044"/>
      <c r="G71" s="1044"/>
      <c r="H71" s="1044"/>
      <c r="I71" s="1044"/>
      <c r="J71" s="1044"/>
      <c r="K71" s="1044"/>
      <c r="L71" s="1044"/>
      <c r="M71" s="1044"/>
      <c r="N71" s="1044"/>
      <c r="O71" s="1044"/>
      <c r="P71" s="1044"/>
      <c r="Q71" s="1044"/>
      <c r="R71" s="1044"/>
      <c r="S71" s="1044"/>
      <c r="T71" s="1045"/>
      <c r="U71" s="199">
        <v>9</v>
      </c>
      <c r="V71" s="200">
        <v>9</v>
      </c>
      <c r="W71" s="200">
        <v>9</v>
      </c>
      <c r="X71" s="200">
        <v>9</v>
      </c>
      <c r="Y71" s="200">
        <v>9</v>
      </c>
      <c r="Z71" s="200">
        <v>9</v>
      </c>
      <c r="AA71" s="204">
        <v>9</v>
      </c>
      <c r="AB71" s="205">
        <v>9</v>
      </c>
      <c r="AC71" s="200">
        <v>9</v>
      </c>
      <c r="AD71" s="200">
        <v>9</v>
      </c>
      <c r="AE71" s="200">
        <v>9</v>
      </c>
      <c r="AF71" s="200">
        <v>9</v>
      </c>
      <c r="AG71" s="200">
        <v>9</v>
      </c>
      <c r="AH71" s="204">
        <v>9</v>
      </c>
      <c r="AI71" s="205">
        <v>9</v>
      </c>
      <c r="AJ71" s="200">
        <v>9</v>
      </c>
      <c r="AK71" s="200">
        <v>9</v>
      </c>
      <c r="AL71" s="200">
        <v>9</v>
      </c>
      <c r="AM71" s="200">
        <v>9</v>
      </c>
      <c r="AN71" s="200">
        <v>9</v>
      </c>
      <c r="AO71" s="204">
        <v>9</v>
      </c>
      <c r="AP71" s="205">
        <v>9</v>
      </c>
      <c r="AQ71" s="200">
        <v>9</v>
      </c>
      <c r="AR71" s="200">
        <v>9</v>
      </c>
      <c r="AS71" s="200">
        <v>9</v>
      </c>
      <c r="AT71" s="200">
        <v>9</v>
      </c>
      <c r="AU71" s="200">
        <v>9</v>
      </c>
      <c r="AV71" s="204">
        <v>9</v>
      </c>
      <c r="AW71" s="205"/>
      <c r="AX71" s="200"/>
      <c r="AY71" s="203"/>
      <c r="AZ71" s="1030"/>
      <c r="BA71" s="1031"/>
      <c r="BB71" s="1037"/>
      <c r="BC71" s="1038"/>
      <c r="BD71" s="1038"/>
      <c r="BE71" s="1038"/>
      <c r="BF71" s="1038"/>
      <c r="BG71" s="1038"/>
      <c r="BH71" s="1039"/>
    </row>
    <row r="72" spans="2:60" ht="20.25" customHeight="1" x14ac:dyDescent="0.15">
      <c r="B72" s="1043" t="s">
        <v>227</v>
      </c>
      <c r="C72" s="1044"/>
      <c r="D72" s="1044"/>
      <c r="E72" s="1044"/>
      <c r="F72" s="1044"/>
      <c r="G72" s="1044"/>
      <c r="H72" s="1044"/>
      <c r="I72" s="1044"/>
      <c r="J72" s="1044"/>
      <c r="K72" s="1044"/>
      <c r="L72" s="1044"/>
      <c r="M72" s="1044"/>
      <c r="N72" s="1044"/>
      <c r="O72" s="1044"/>
      <c r="P72" s="1044"/>
      <c r="Q72" s="1044"/>
      <c r="R72" s="1044"/>
      <c r="S72" s="1044"/>
      <c r="T72" s="1045"/>
      <c r="U72" s="199">
        <v>4</v>
      </c>
      <c r="V72" s="200">
        <v>4</v>
      </c>
      <c r="W72" s="200">
        <v>4</v>
      </c>
      <c r="X72" s="200">
        <v>4</v>
      </c>
      <c r="Y72" s="200">
        <v>4</v>
      </c>
      <c r="Z72" s="200">
        <v>4</v>
      </c>
      <c r="AA72" s="204">
        <v>4</v>
      </c>
      <c r="AB72" s="205">
        <v>4</v>
      </c>
      <c r="AC72" s="200">
        <v>4</v>
      </c>
      <c r="AD72" s="200">
        <v>4</v>
      </c>
      <c r="AE72" s="200">
        <v>4</v>
      </c>
      <c r="AF72" s="200">
        <v>4</v>
      </c>
      <c r="AG72" s="200">
        <v>4</v>
      </c>
      <c r="AH72" s="204">
        <v>4</v>
      </c>
      <c r="AI72" s="205">
        <v>4</v>
      </c>
      <c r="AJ72" s="200">
        <v>4</v>
      </c>
      <c r="AK72" s="200">
        <v>4</v>
      </c>
      <c r="AL72" s="200">
        <v>4</v>
      </c>
      <c r="AM72" s="200">
        <v>4</v>
      </c>
      <c r="AN72" s="200">
        <v>4</v>
      </c>
      <c r="AO72" s="204">
        <v>4</v>
      </c>
      <c r="AP72" s="205">
        <v>4</v>
      </c>
      <c r="AQ72" s="200">
        <v>4</v>
      </c>
      <c r="AR72" s="200">
        <v>4</v>
      </c>
      <c r="AS72" s="200">
        <v>4</v>
      </c>
      <c r="AT72" s="200">
        <v>4</v>
      </c>
      <c r="AU72" s="200">
        <v>4</v>
      </c>
      <c r="AV72" s="204">
        <v>4</v>
      </c>
      <c r="AW72" s="205"/>
      <c r="AX72" s="200"/>
      <c r="AY72" s="203"/>
      <c r="AZ72" s="1032"/>
      <c r="BA72" s="1033"/>
      <c r="BB72" s="1037"/>
      <c r="BC72" s="1038"/>
      <c r="BD72" s="1038"/>
      <c r="BE72" s="1038"/>
      <c r="BF72" s="1038"/>
      <c r="BG72" s="1038"/>
      <c r="BH72" s="1039"/>
    </row>
    <row r="73" spans="2:60" ht="20.25" customHeight="1" x14ac:dyDescent="0.15">
      <c r="B73" s="1043" t="s">
        <v>228</v>
      </c>
      <c r="C73" s="1044"/>
      <c r="D73" s="1044"/>
      <c r="E73" s="1044"/>
      <c r="F73" s="1044"/>
      <c r="G73" s="1044"/>
      <c r="H73" s="1044"/>
      <c r="I73" s="1044"/>
      <c r="J73" s="1044"/>
      <c r="K73" s="1044"/>
      <c r="L73" s="1044"/>
      <c r="M73" s="1044"/>
      <c r="N73" s="1044"/>
      <c r="O73" s="1044"/>
      <c r="P73" s="1044"/>
      <c r="Q73" s="1044"/>
      <c r="R73" s="1044"/>
      <c r="S73" s="1044"/>
      <c r="T73" s="1045"/>
      <c r="U73" s="206">
        <f t="shared" ref="U73:AY73" si="1">IF(SUMIF($F$21:$F$68,"介護従業者",U21:U68)=0,"",SUMIF($F$21:$F$68,"介護従業者",U21:U68))</f>
        <v>48.5</v>
      </c>
      <c r="V73" s="207">
        <f t="shared" si="1"/>
        <v>44.499999999999993</v>
      </c>
      <c r="W73" s="207">
        <f t="shared" si="1"/>
        <v>48.5</v>
      </c>
      <c r="X73" s="207">
        <f t="shared" si="1"/>
        <v>46.499999999999993</v>
      </c>
      <c r="Y73" s="207">
        <f t="shared" si="1"/>
        <v>46</v>
      </c>
      <c r="Z73" s="207">
        <f t="shared" si="1"/>
        <v>48</v>
      </c>
      <c r="AA73" s="208">
        <f t="shared" si="1"/>
        <v>46</v>
      </c>
      <c r="AB73" s="206">
        <f t="shared" si="1"/>
        <v>48.5</v>
      </c>
      <c r="AC73" s="207">
        <f t="shared" si="1"/>
        <v>44.5</v>
      </c>
      <c r="AD73" s="207">
        <f t="shared" si="1"/>
        <v>48.5</v>
      </c>
      <c r="AE73" s="207">
        <f t="shared" si="1"/>
        <v>46.5</v>
      </c>
      <c r="AF73" s="207">
        <f t="shared" si="1"/>
        <v>46</v>
      </c>
      <c r="AG73" s="207">
        <f t="shared" si="1"/>
        <v>48</v>
      </c>
      <c r="AH73" s="208">
        <f t="shared" si="1"/>
        <v>46</v>
      </c>
      <c r="AI73" s="206">
        <f t="shared" si="1"/>
        <v>48.5</v>
      </c>
      <c r="AJ73" s="207">
        <f t="shared" si="1"/>
        <v>44.5</v>
      </c>
      <c r="AK73" s="207">
        <f t="shared" si="1"/>
        <v>48.5</v>
      </c>
      <c r="AL73" s="207">
        <f t="shared" si="1"/>
        <v>46.5</v>
      </c>
      <c r="AM73" s="207">
        <f t="shared" si="1"/>
        <v>46</v>
      </c>
      <c r="AN73" s="207">
        <f t="shared" si="1"/>
        <v>48</v>
      </c>
      <c r="AO73" s="208">
        <f t="shared" si="1"/>
        <v>46</v>
      </c>
      <c r="AP73" s="206">
        <f t="shared" si="1"/>
        <v>48.5</v>
      </c>
      <c r="AQ73" s="207">
        <f t="shared" si="1"/>
        <v>44.5</v>
      </c>
      <c r="AR73" s="207">
        <f t="shared" si="1"/>
        <v>48.5</v>
      </c>
      <c r="AS73" s="207">
        <f t="shared" si="1"/>
        <v>46.5</v>
      </c>
      <c r="AT73" s="207">
        <f t="shared" si="1"/>
        <v>46</v>
      </c>
      <c r="AU73" s="207">
        <f t="shared" si="1"/>
        <v>48</v>
      </c>
      <c r="AV73" s="208">
        <f t="shared" si="1"/>
        <v>45.999999999999993</v>
      </c>
      <c r="AW73" s="206" t="str">
        <f t="shared" si="1"/>
        <v/>
      </c>
      <c r="AX73" s="207" t="str">
        <f t="shared" si="1"/>
        <v/>
      </c>
      <c r="AY73" s="207" t="str">
        <f t="shared" si="1"/>
        <v/>
      </c>
      <c r="AZ73" s="1046">
        <f>IF($BC$3="４週",SUM(U73:AV73),IF($BC$3="暦月",SUM(U73:AY73),""))</f>
        <v>1312</v>
      </c>
      <c r="BA73" s="1047"/>
      <c r="BB73" s="1037"/>
      <c r="BC73" s="1038"/>
      <c r="BD73" s="1038"/>
      <c r="BE73" s="1038"/>
      <c r="BF73" s="1038"/>
      <c r="BG73" s="1038"/>
      <c r="BH73" s="1039"/>
    </row>
    <row r="74" spans="2:60" ht="20.25" customHeight="1" thickBot="1" x14ac:dyDescent="0.2">
      <c r="B74" s="1048" t="s">
        <v>229</v>
      </c>
      <c r="C74" s="1049"/>
      <c r="D74" s="1049"/>
      <c r="E74" s="1049"/>
      <c r="F74" s="1049"/>
      <c r="G74" s="1049"/>
      <c r="H74" s="1049"/>
      <c r="I74" s="1049"/>
      <c r="J74" s="1049"/>
      <c r="K74" s="1049"/>
      <c r="L74" s="1049"/>
      <c r="M74" s="1049"/>
      <c r="N74" s="1049"/>
      <c r="O74" s="1049"/>
      <c r="P74" s="1049"/>
      <c r="Q74" s="1049"/>
      <c r="R74" s="1049"/>
      <c r="S74" s="1049"/>
      <c r="T74" s="1050"/>
      <c r="U74" s="209">
        <f t="shared" ref="U74:AY74" si="2">IF(SUMIF($G$21:$G$68,"介護従業者",U21:U68)=0,"",SUMIF($G$21:$G$68,"介護従業者",U21:U68))</f>
        <v>10</v>
      </c>
      <c r="V74" s="210">
        <f t="shared" si="2"/>
        <v>10</v>
      </c>
      <c r="W74" s="210">
        <f t="shared" si="2"/>
        <v>10</v>
      </c>
      <c r="X74" s="210">
        <f t="shared" si="2"/>
        <v>10</v>
      </c>
      <c r="Y74" s="210">
        <f t="shared" si="2"/>
        <v>10</v>
      </c>
      <c r="Z74" s="210">
        <f t="shared" si="2"/>
        <v>10</v>
      </c>
      <c r="AA74" s="211">
        <f t="shared" si="2"/>
        <v>10</v>
      </c>
      <c r="AB74" s="212">
        <f t="shared" si="2"/>
        <v>10</v>
      </c>
      <c r="AC74" s="210">
        <f t="shared" si="2"/>
        <v>10</v>
      </c>
      <c r="AD74" s="210">
        <f t="shared" si="2"/>
        <v>10</v>
      </c>
      <c r="AE74" s="210">
        <f t="shared" si="2"/>
        <v>10</v>
      </c>
      <c r="AF74" s="210">
        <f t="shared" si="2"/>
        <v>10</v>
      </c>
      <c r="AG74" s="210">
        <f t="shared" si="2"/>
        <v>10</v>
      </c>
      <c r="AH74" s="211">
        <f t="shared" si="2"/>
        <v>10</v>
      </c>
      <c r="AI74" s="212">
        <f t="shared" si="2"/>
        <v>10</v>
      </c>
      <c r="AJ74" s="210">
        <f t="shared" si="2"/>
        <v>10</v>
      </c>
      <c r="AK74" s="210">
        <f t="shared" si="2"/>
        <v>10</v>
      </c>
      <c r="AL74" s="210">
        <f t="shared" si="2"/>
        <v>10</v>
      </c>
      <c r="AM74" s="210">
        <f t="shared" si="2"/>
        <v>10</v>
      </c>
      <c r="AN74" s="210">
        <f t="shared" si="2"/>
        <v>10</v>
      </c>
      <c r="AO74" s="211">
        <f t="shared" si="2"/>
        <v>10</v>
      </c>
      <c r="AP74" s="212">
        <f t="shared" si="2"/>
        <v>10</v>
      </c>
      <c r="AQ74" s="210">
        <f t="shared" si="2"/>
        <v>10</v>
      </c>
      <c r="AR74" s="210">
        <f t="shared" si="2"/>
        <v>10</v>
      </c>
      <c r="AS74" s="210">
        <f t="shared" si="2"/>
        <v>10</v>
      </c>
      <c r="AT74" s="210">
        <f t="shared" si="2"/>
        <v>10</v>
      </c>
      <c r="AU74" s="210">
        <f t="shared" si="2"/>
        <v>10</v>
      </c>
      <c r="AV74" s="211">
        <f t="shared" si="2"/>
        <v>10</v>
      </c>
      <c r="AW74" s="212" t="str">
        <f t="shared" si="2"/>
        <v/>
      </c>
      <c r="AX74" s="210" t="str">
        <f t="shared" si="2"/>
        <v/>
      </c>
      <c r="AY74" s="213" t="str">
        <f t="shared" si="2"/>
        <v/>
      </c>
      <c r="AZ74" s="1051">
        <f>IF($BC$3="４週",SUM(U74:AV74),IF($BC$3="暦月",SUM(U74:AY74),""))</f>
        <v>280</v>
      </c>
      <c r="BA74" s="1052"/>
      <c r="BB74" s="1040"/>
      <c r="BC74" s="1041"/>
      <c r="BD74" s="1041"/>
      <c r="BE74" s="1041"/>
      <c r="BF74" s="1041"/>
      <c r="BG74" s="1041"/>
      <c r="BH74" s="1042"/>
    </row>
    <row r="75" spans="2:60" s="173" customFormat="1" ht="20.25" customHeight="1" x14ac:dyDescent="0.15">
      <c r="C75" s="174"/>
      <c r="D75" s="174"/>
      <c r="E75" s="174"/>
      <c r="F75" s="174"/>
      <c r="G75" s="174"/>
      <c r="BH75" s="214"/>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111"/>
      <c r="D129" s="111"/>
      <c r="E129" s="111"/>
      <c r="F129" s="111"/>
      <c r="G129" s="111"/>
      <c r="H129" s="111"/>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row>
    <row r="130" spans="3:57" x14ac:dyDescent="0.15">
      <c r="C130" s="111"/>
      <c r="D130" s="111"/>
      <c r="E130" s="111"/>
      <c r="F130" s="111"/>
      <c r="G130" s="111"/>
      <c r="H130" s="111"/>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row>
    <row r="131" spans="3:57" x14ac:dyDescent="0.15">
      <c r="C131" s="216"/>
      <c r="D131" s="216"/>
      <c r="E131" s="216"/>
      <c r="F131" s="216"/>
      <c r="G131" s="216"/>
      <c r="H131" s="216"/>
      <c r="I131" s="111"/>
      <c r="J131" s="111"/>
    </row>
    <row r="132" spans="3:57" x14ac:dyDescent="0.15">
      <c r="C132" s="216"/>
      <c r="D132" s="216"/>
      <c r="E132" s="216"/>
      <c r="F132" s="216"/>
      <c r="G132" s="216"/>
      <c r="H132" s="216"/>
      <c r="I132" s="111"/>
      <c r="J132" s="111"/>
    </row>
    <row r="133" spans="3:57" x14ac:dyDescent="0.15">
      <c r="C133" s="111"/>
      <c r="D133" s="111"/>
      <c r="E133" s="111"/>
      <c r="F133" s="111"/>
      <c r="G133" s="111"/>
      <c r="H133" s="111"/>
    </row>
    <row r="134" spans="3:57" x14ac:dyDescent="0.15">
      <c r="C134" s="111"/>
      <c r="D134" s="111"/>
      <c r="E134" s="111"/>
      <c r="F134" s="111"/>
      <c r="G134" s="111"/>
      <c r="H134" s="111"/>
    </row>
    <row r="135" spans="3:57" x14ac:dyDescent="0.15">
      <c r="C135" s="111"/>
      <c r="D135" s="111"/>
      <c r="E135" s="111"/>
      <c r="F135" s="111"/>
      <c r="G135" s="111"/>
      <c r="H135" s="111"/>
    </row>
    <row r="136" spans="3:57" x14ac:dyDescent="0.15">
      <c r="C136" s="111"/>
      <c r="D136" s="111"/>
      <c r="E136" s="111"/>
      <c r="F136" s="111"/>
      <c r="G136" s="111"/>
      <c r="H136" s="111"/>
    </row>
  </sheetData>
  <sheetProtection sheet="1" insertRows="0" deleteRows="0"/>
  <mergeCells count="217">
    <mergeCell ref="BK3:BL4"/>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Y23 U26:AY26 U29:AY29 U32:AY32 U35:AY35 U38:AY38 U41:AY41 U44:AY44 U47:AY47 U50:AY50 U53:AY53 U56:AY56 U59:AY59 U62:AY62 U65:AY65 U68:AY68">
    <cfRule type="expression" dxfId="118" priority="98">
      <formula>OR(U$69=$B22,U$70=$B22)</formula>
    </cfRule>
  </conditionalFormatting>
  <conditionalFormatting sqref="U69:BA74">
    <cfRule type="expression" dxfId="117" priority="1">
      <formula>INDIRECT(ADDRESS(ROW(),COLUMN()))=TRUNC(INDIRECT(ADDRESS(ROW(),COLUMN())))</formula>
    </cfRule>
  </conditionalFormatting>
  <conditionalFormatting sqref="U22:BC23">
    <cfRule type="expression" dxfId="116" priority="92">
      <formula>INDIRECT(ADDRESS(ROW(),COLUMN()))=TRUNC(INDIRECT(ADDRESS(ROW(),COLUMN())))</formula>
    </cfRule>
  </conditionalFormatting>
  <conditionalFormatting sqref="U25:BC26">
    <cfRule type="expression" dxfId="115" priority="86">
      <formula>INDIRECT(ADDRESS(ROW(),COLUMN()))=TRUNC(INDIRECT(ADDRESS(ROW(),COLUMN())))</formula>
    </cfRule>
  </conditionalFormatting>
  <conditionalFormatting sqref="U28:BC29">
    <cfRule type="expression" dxfId="114" priority="80">
      <formula>INDIRECT(ADDRESS(ROW(),COLUMN()))=TRUNC(INDIRECT(ADDRESS(ROW(),COLUMN())))</formula>
    </cfRule>
  </conditionalFormatting>
  <conditionalFormatting sqref="U31:BC32">
    <cfRule type="expression" dxfId="113" priority="74">
      <formula>INDIRECT(ADDRESS(ROW(),COLUMN()))=TRUNC(INDIRECT(ADDRESS(ROW(),COLUMN())))</formula>
    </cfRule>
  </conditionalFormatting>
  <conditionalFormatting sqref="U34:BC35">
    <cfRule type="expression" dxfId="112" priority="68">
      <formula>INDIRECT(ADDRESS(ROW(),COLUMN()))=TRUNC(INDIRECT(ADDRESS(ROW(),COLUMN())))</formula>
    </cfRule>
  </conditionalFormatting>
  <conditionalFormatting sqref="U37:BC38">
    <cfRule type="expression" dxfId="111" priority="62">
      <formula>INDIRECT(ADDRESS(ROW(),COLUMN()))=TRUNC(INDIRECT(ADDRESS(ROW(),COLUMN())))</formula>
    </cfRule>
  </conditionalFormatting>
  <conditionalFormatting sqref="U40:BC41">
    <cfRule type="expression" dxfId="110" priority="56">
      <formula>INDIRECT(ADDRESS(ROW(),COLUMN()))=TRUNC(INDIRECT(ADDRESS(ROW(),COLUMN())))</formula>
    </cfRule>
  </conditionalFormatting>
  <conditionalFormatting sqref="U43:BC44">
    <cfRule type="expression" dxfId="109" priority="50">
      <formula>INDIRECT(ADDRESS(ROW(),COLUMN()))=TRUNC(INDIRECT(ADDRESS(ROW(),COLUMN())))</formula>
    </cfRule>
  </conditionalFormatting>
  <conditionalFormatting sqref="U46:BC47">
    <cfRule type="expression" dxfId="108" priority="44">
      <formula>INDIRECT(ADDRESS(ROW(),COLUMN()))=TRUNC(INDIRECT(ADDRESS(ROW(),COLUMN())))</formula>
    </cfRule>
  </conditionalFormatting>
  <conditionalFormatting sqref="U49:BC50">
    <cfRule type="expression" dxfId="107" priority="38">
      <formula>INDIRECT(ADDRESS(ROW(),COLUMN()))=TRUNC(INDIRECT(ADDRESS(ROW(),COLUMN())))</formula>
    </cfRule>
  </conditionalFormatting>
  <conditionalFormatting sqref="U52:BC53">
    <cfRule type="expression" dxfId="106" priority="32">
      <formula>INDIRECT(ADDRESS(ROW(),COLUMN()))=TRUNC(INDIRECT(ADDRESS(ROW(),COLUMN())))</formula>
    </cfRule>
  </conditionalFormatting>
  <conditionalFormatting sqref="U55:BC56">
    <cfRule type="expression" dxfId="105" priority="26">
      <formula>INDIRECT(ADDRESS(ROW(),COLUMN()))=TRUNC(INDIRECT(ADDRESS(ROW(),COLUMN())))</formula>
    </cfRule>
  </conditionalFormatting>
  <conditionalFormatting sqref="U58:BC59">
    <cfRule type="expression" dxfId="104" priority="20">
      <formula>INDIRECT(ADDRESS(ROW(),COLUMN()))=TRUNC(INDIRECT(ADDRESS(ROW(),COLUMN())))</formula>
    </cfRule>
  </conditionalFormatting>
  <conditionalFormatting sqref="U61:BC62">
    <cfRule type="expression" dxfId="103" priority="14">
      <formula>INDIRECT(ADDRESS(ROW(),COLUMN()))=TRUNC(INDIRECT(ADDRESS(ROW(),COLUMN())))</formula>
    </cfRule>
  </conditionalFormatting>
  <conditionalFormatting sqref="U64:BC65">
    <cfRule type="expression" dxfId="102" priority="8">
      <formula>INDIRECT(ADDRESS(ROW(),COLUMN()))=TRUNC(INDIRECT(ADDRESS(ROW(),COLUMN())))</formula>
    </cfRule>
  </conditionalFormatting>
  <conditionalFormatting sqref="U67:BC68">
    <cfRule type="expression" dxfId="101" priority="2">
      <formula>INDIRECT(ADDRESS(ROW(),COLUMN()))=TRUNC(INDIRECT(ADDRESS(ROW(),COLUMN())))</formula>
    </cfRule>
  </conditionalFormatting>
  <dataValidations count="9">
    <dataValidation allowBlank="1" showInputMessage="1" showErrorMessage="1" error="入力可能範囲　32～40" sqref="BC10" xr:uid="{8608A262-E961-452B-AF29-23A866AD57FD}"/>
    <dataValidation type="list" errorStyle="warning" allowBlank="1" showInputMessage="1" error="リストにない場合のみ、入力してください。" sqref="I21:L68" xr:uid="{4765F5B0-5AEB-4287-8123-FB0EA523823B}">
      <formula1>INDIRECT(C21)</formula1>
    </dataValidation>
    <dataValidation type="list" allowBlank="1" showInputMessage="1" sqref="H21:H68" xr:uid="{B6EE11E1-4250-4D0C-947B-59EB29D7B24B}">
      <formula1>"A, B, C, D"</formula1>
    </dataValidation>
    <dataValidation type="list" allowBlank="1" showInputMessage="1" sqref="C21:E68" xr:uid="{D7A56F1A-81E8-4349-9248-0E64226A7547}">
      <formula1>職種</formula1>
    </dataValidation>
    <dataValidation type="list" allowBlank="1" showInputMessage="1" showErrorMessage="1" sqref="U24:AY24 U27:AY27 U30:AY30 U33:AY33 U36:AY36 U39:AY39 U42:AY42 U45:AY45 U48:AY48 U51:AY51 U54:AY54 U57:AY57 U60:AY60 U63:AY63 U66:AY66 U21:AY21" xr:uid="{ECC16BD1-CC5A-4DA7-8CE2-72464EEFDA79}">
      <formula1>【記載例】シフト記号</formula1>
    </dataValidation>
    <dataValidation type="list" allowBlank="1" showInputMessage="1" showErrorMessage="1" sqref="BC4:BF4" xr:uid="{2ABBDFBD-4065-4B4E-8476-D30221F1AB47}">
      <formula1>"予定,実績,予定・実績"</formula1>
    </dataValidation>
    <dataValidation type="list" allowBlank="1" showInputMessage="1" showErrorMessage="1" sqref="AD3:AD4" xr:uid="{CE72EF90-E49D-4679-BFF2-FC3813220247}">
      <formula1>#REF!</formula1>
    </dataValidation>
    <dataValidation type="decimal" allowBlank="1" showInputMessage="1" showErrorMessage="1" error="入力可能範囲　32～40" sqref="AY6:AZ6" xr:uid="{210918DB-71A0-44FA-8803-9B6BD29F8B21}">
      <formula1>32</formula1>
      <formula2>40</formula2>
    </dataValidation>
    <dataValidation type="list" allowBlank="1" showInputMessage="1" showErrorMessage="1" sqref="BC3:BF3" xr:uid="{54657FAD-69B1-4E17-9314-6AACFDB1A1E7}">
      <formula1>"４週,暦月"</formula1>
    </dataValidation>
  </dataValidations>
  <hyperlinks>
    <hyperlink ref="BK3" location="添付書類一覧!A1" display="添付書類一覧に戻る" xr:uid="{0E36F43D-37CC-4615-A95B-E18116BCD21A}"/>
  </hyperlinks>
  <printOptions horizontalCentered="1"/>
  <pageMargins left="0.15748031496062992" right="0.15748031496062992" top="0.39370078740157483" bottom="0.15748031496062992" header="0.15748031496062992" footer="0.15748031496062992"/>
  <pageSetup paperSize="9" scale="41"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5B050923-C534-48D3-9D3E-D17895643C6D}">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0AEE-E9FF-49E9-9C96-210B28B80E3D}">
  <sheetPr>
    <tabColor theme="9" tint="0.79998168889431442"/>
    <pageSetUpPr fitToPage="1"/>
  </sheetPr>
  <dimension ref="B1:AE52"/>
  <sheetViews>
    <sheetView showGridLines="0" topLeftCell="M1" workbookViewId="0">
      <selection activeCell="V23" sqref="V23"/>
    </sheetView>
  </sheetViews>
  <sheetFormatPr defaultRowHeight="18.75" x14ac:dyDescent="0.15"/>
  <cols>
    <col min="1" max="1" width="1.625" style="219" customWidth="1"/>
    <col min="2" max="2" width="5.625" style="218" customWidth="1"/>
    <col min="3" max="3" width="10.625" style="218" customWidth="1"/>
    <col min="4" max="4" width="10.625" style="218" hidden="1" customWidth="1"/>
    <col min="5" max="5" width="3.375" style="218" bestFit="1" customWidth="1"/>
    <col min="6" max="6" width="15.625" style="219" customWidth="1"/>
    <col min="7" max="7" width="3.375" style="219" bestFit="1" customWidth="1"/>
    <col min="8" max="8" width="15.625" style="219" customWidth="1"/>
    <col min="9" max="9" width="3.375" style="219" bestFit="1" customWidth="1"/>
    <col min="10" max="10" width="15.625" style="218" customWidth="1"/>
    <col min="11" max="11" width="3.375" style="219" bestFit="1" customWidth="1"/>
    <col min="12" max="12" width="15.625" style="219" customWidth="1"/>
    <col min="13" max="13" width="5" style="219" customWidth="1"/>
    <col min="14" max="14" width="15.625" style="219" customWidth="1"/>
    <col min="15" max="15" width="3.375" style="219" customWidth="1"/>
    <col min="16" max="16" width="15.625" style="219" customWidth="1"/>
    <col min="17" max="17" width="3.375" style="219" customWidth="1"/>
    <col min="18" max="18" width="15.625" style="219" customWidth="1"/>
    <col min="19" max="19" width="3.375" style="219" customWidth="1"/>
    <col min="20" max="20" width="15.625" style="219" customWidth="1"/>
    <col min="21" max="21" width="3.375" style="219" customWidth="1"/>
    <col min="22" max="22" width="15.625" style="219" customWidth="1"/>
    <col min="23" max="23" width="3.375" style="219" customWidth="1"/>
    <col min="24" max="24" width="15.625" style="219" customWidth="1"/>
    <col min="25" max="25" width="3.375" style="219" customWidth="1"/>
    <col min="26" max="26" width="15.625" style="219" customWidth="1"/>
    <col min="27" max="27" width="3.375" style="219" customWidth="1"/>
    <col min="28" max="28" width="50.625" style="219" customWidth="1"/>
    <col min="29" max="29" width="9" style="219"/>
    <col min="30" max="30" width="13.5" style="219" customWidth="1"/>
    <col min="31" max="31" width="16.125" style="219" customWidth="1"/>
    <col min="32" max="16384" width="9" style="219"/>
  </cols>
  <sheetData>
    <row r="1" spans="2:31" ht="18.75" customHeight="1" x14ac:dyDescent="0.15">
      <c r="B1" s="217" t="s">
        <v>230</v>
      </c>
    </row>
    <row r="2" spans="2:31" ht="18.75" customHeight="1" thickBot="1" x14ac:dyDescent="0.2">
      <c r="B2" s="220" t="s">
        <v>231</v>
      </c>
      <c r="F2" s="221"/>
      <c r="J2" s="222"/>
      <c r="AD2" s="1"/>
      <c r="AE2" s="279"/>
    </row>
    <row r="3" spans="2:31" ht="18.75" customHeight="1" thickTop="1" x14ac:dyDescent="0.15">
      <c r="B3" s="221" t="s">
        <v>232</v>
      </c>
      <c r="F3" s="222" t="s">
        <v>233</v>
      </c>
      <c r="J3" s="222"/>
      <c r="AD3" s="866" t="s">
        <v>468</v>
      </c>
      <c r="AE3" s="867"/>
    </row>
    <row r="4" spans="2:31" ht="18.75" customHeight="1" thickBot="1" x14ac:dyDescent="0.2">
      <c r="B4" s="220"/>
      <c r="F4" s="1056" t="s">
        <v>234</v>
      </c>
      <c r="G4" s="1056"/>
      <c r="H4" s="1056"/>
      <c r="I4" s="1056"/>
      <c r="J4" s="1056"/>
      <c r="K4" s="1056"/>
      <c r="L4" s="1056"/>
      <c r="N4" s="1056" t="s">
        <v>235</v>
      </c>
      <c r="O4" s="1056"/>
      <c r="P4" s="1056"/>
      <c r="R4" s="1056" t="s">
        <v>236</v>
      </c>
      <c r="S4" s="1056"/>
      <c r="T4" s="1056"/>
      <c r="U4" s="1056"/>
      <c r="V4" s="1056"/>
      <c r="W4" s="1056"/>
      <c r="X4" s="1056"/>
      <c r="Z4" s="223" t="s">
        <v>237</v>
      </c>
      <c r="AB4" s="1056" t="s">
        <v>238</v>
      </c>
      <c r="AD4" s="868"/>
      <c r="AE4" s="869"/>
    </row>
    <row r="5" spans="2:31" ht="18.75" customHeight="1" thickTop="1" x14ac:dyDescent="0.15">
      <c r="B5" s="218" t="s">
        <v>160</v>
      </c>
      <c r="C5" s="218" t="s">
        <v>239</v>
      </c>
      <c r="F5" s="218" t="s">
        <v>240</v>
      </c>
      <c r="G5" s="218"/>
      <c r="H5" s="218" t="s">
        <v>241</v>
      </c>
      <c r="J5" s="218" t="s">
        <v>242</v>
      </c>
      <c r="L5" s="218" t="s">
        <v>234</v>
      </c>
      <c r="N5" s="218" t="s">
        <v>243</v>
      </c>
      <c r="P5" s="218" t="s">
        <v>244</v>
      </c>
      <c r="R5" s="218" t="s">
        <v>243</v>
      </c>
      <c r="T5" s="218" t="s">
        <v>244</v>
      </c>
      <c r="V5" s="218" t="s">
        <v>242</v>
      </c>
      <c r="X5" s="218" t="s">
        <v>234</v>
      </c>
      <c r="Z5" s="224" t="s">
        <v>245</v>
      </c>
      <c r="AB5" s="1056"/>
      <c r="AD5" s="331"/>
      <c r="AE5" s="279"/>
    </row>
    <row r="6" spans="2:31" ht="18.75" customHeight="1" x14ac:dyDescent="0.15">
      <c r="B6" s="225">
        <v>1</v>
      </c>
      <c r="C6" s="226" t="s">
        <v>192</v>
      </c>
      <c r="D6" s="227" t="str">
        <f>C6</f>
        <v>a</v>
      </c>
      <c r="E6" s="225" t="s">
        <v>246</v>
      </c>
      <c r="F6" s="228"/>
      <c r="G6" s="225" t="s">
        <v>158</v>
      </c>
      <c r="H6" s="228"/>
      <c r="I6" s="229" t="s">
        <v>247</v>
      </c>
      <c r="J6" s="228">
        <v>0</v>
      </c>
      <c r="K6" s="230" t="s">
        <v>136</v>
      </c>
      <c r="L6" s="231" t="str">
        <f>IF(OR(F6="",H6=""),"",(H6+IF(F6&gt;H6,1,0)-F6-J6)*24)</f>
        <v/>
      </c>
      <c r="N6" s="228">
        <v>0.29166666666666669</v>
      </c>
      <c r="O6" s="218" t="s">
        <v>158</v>
      </c>
      <c r="P6" s="228">
        <v>0.83333333333333337</v>
      </c>
      <c r="R6" s="233" t="str">
        <f t="shared" ref="R6:R22" si="0">IF(F6="","",IF(F6&lt;N6,N6,IF(F6&gt;=P6,"",F6)))</f>
        <v/>
      </c>
      <c r="S6" s="218" t="s">
        <v>158</v>
      </c>
      <c r="T6" s="233" t="str">
        <f t="shared" ref="T6:T22" si="1">IF(H6="","",IF(H6&gt;F6,IF(H6&lt;P6,H6,P6),P6))</f>
        <v/>
      </c>
      <c r="U6" s="234" t="s">
        <v>247</v>
      </c>
      <c r="V6" s="228">
        <v>0</v>
      </c>
      <c r="W6" s="219" t="s">
        <v>136</v>
      </c>
      <c r="X6" s="231" t="str">
        <f>IF(R6="","",IF((T6+IF(R6&gt;T6,1,0)-R6-V6)*24=0,"",(T6+IF(R6&gt;T6,1,0)-R6-V6)*24))</f>
        <v/>
      </c>
      <c r="Z6" s="231" t="str">
        <f>IF(X6="",L6,IF(OR(L6-X6=0,L6-X6&lt;0),"-",L6-X6))</f>
        <v/>
      </c>
      <c r="AB6" s="235"/>
      <c r="AD6" s="94"/>
      <c r="AE6" s="94"/>
    </row>
    <row r="7" spans="2:31" x14ac:dyDescent="0.15">
      <c r="B7" s="225">
        <v>2</v>
      </c>
      <c r="C7" s="226" t="s">
        <v>199</v>
      </c>
      <c r="D7" s="227" t="str">
        <f t="shared" ref="D7:D38" si="2">C7</f>
        <v>b</v>
      </c>
      <c r="E7" s="225" t="s">
        <v>246</v>
      </c>
      <c r="F7" s="228"/>
      <c r="G7" s="225" t="s">
        <v>158</v>
      </c>
      <c r="H7" s="228"/>
      <c r="I7" s="229" t="s">
        <v>247</v>
      </c>
      <c r="J7" s="228">
        <v>0</v>
      </c>
      <c r="K7" s="230" t="s">
        <v>136</v>
      </c>
      <c r="L7" s="231" t="str">
        <f>IF(OR(F7="",H7=""),"",(H7+IF(F7&gt;H7,1,0)-F7-J7)*24)</f>
        <v/>
      </c>
      <c r="N7" s="232">
        <f>$N$6</f>
        <v>0.29166666666666669</v>
      </c>
      <c r="O7" s="218" t="s">
        <v>158</v>
      </c>
      <c r="P7" s="232">
        <f>$P$6</f>
        <v>0.83333333333333337</v>
      </c>
      <c r="R7" s="233" t="str">
        <f t="shared" si="0"/>
        <v/>
      </c>
      <c r="S7" s="218" t="s">
        <v>158</v>
      </c>
      <c r="T7" s="233" t="str">
        <f t="shared" si="1"/>
        <v/>
      </c>
      <c r="U7" s="234" t="s">
        <v>247</v>
      </c>
      <c r="V7" s="228">
        <v>0</v>
      </c>
      <c r="W7" s="219" t="s">
        <v>136</v>
      </c>
      <c r="X7" s="231" t="str">
        <f>IF(R7="","",IF((T7+IF(R7&gt;T7,1,0)-R7-V7)*24=0,"",(T7+IF(R7&gt;T7,1,0)-R7-V7)*24))</f>
        <v/>
      </c>
      <c r="Z7" s="231" t="str">
        <f>IF(X7="",L7,IF(OR(L7-X7=0,L7-X7&lt;0),"-",L7-X7))</f>
        <v/>
      </c>
      <c r="AB7" s="235"/>
    </row>
    <row r="8" spans="2:31" x14ac:dyDescent="0.15">
      <c r="B8" s="225">
        <v>3</v>
      </c>
      <c r="C8" s="226" t="s">
        <v>180</v>
      </c>
      <c r="D8" s="227" t="str">
        <f t="shared" si="2"/>
        <v>c</v>
      </c>
      <c r="E8" s="225" t="s">
        <v>246</v>
      </c>
      <c r="F8" s="228"/>
      <c r="G8" s="225" t="s">
        <v>158</v>
      </c>
      <c r="H8" s="228"/>
      <c r="I8" s="229" t="s">
        <v>247</v>
      </c>
      <c r="J8" s="228">
        <v>0</v>
      </c>
      <c r="K8" s="230" t="s">
        <v>136</v>
      </c>
      <c r="L8" s="231" t="str">
        <f>IF(OR(F8="",H8=""),"",(H8+IF(F8&gt;H8,1,0)-F8-J8)*24)</f>
        <v/>
      </c>
      <c r="N8" s="232">
        <f t="shared" ref="N8:N22" si="3">$N$6</f>
        <v>0.29166666666666669</v>
      </c>
      <c r="O8" s="218" t="s">
        <v>158</v>
      </c>
      <c r="P8" s="232">
        <f t="shared" ref="P8:P22" si="4">$P$6</f>
        <v>0.83333333333333337</v>
      </c>
      <c r="R8" s="233" t="str">
        <f t="shared" si="0"/>
        <v/>
      </c>
      <c r="S8" s="218" t="s">
        <v>158</v>
      </c>
      <c r="T8" s="233" t="str">
        <f t="shared" si="1"/>
        <v/>
      </c>
      <c r="U8" s="234" t="s">
        <v>247</v>
      </c>
      <c r="V8" s="228">
        <v>0</v>
      </c>
      <c r="W8" s="219" t="s">
        <v>136</v>
      </c>
      <c r="X8" s="231" t="str">
        <f>IF(R8="","",IF((T8+IF(R8&gt;T8,1,0)-R8-V8)*24=0,"",(T8+IF(R8&gt;T8,1,0)-R8-V8)*24))</f>
        <v/>
      </c>
      <c r="Z8" s="231" t="str">
        <f>IF(X8="",L8,IF(OR(L8-X8=0,L8-X8&lt;0),"-",L8-X8))</f>
        <v/>
      </c>
      <c r="AB8" s="235"/>
    </row>
    <row r="9" spans="2:31" x14ac:dyDescent="0.15">
      <c r="B9" s="225">
        <v>4</v>
      </c>
      <c r="C9" s="226" t="s">
        <v>186</v>
      </c>
      <c r="D9" s="227" t="str">
        <f t="shared" si="2"/>
        <v>d</v>
      </c>
      <c r="E9" s="225" t="s">
        <v>246</v>
      </c>
      <c r="F9" s="228"/>
      <c r="G9" s="225" t="s">
        <v>158</v>
      </c>
      <c r="H9" s="228"/>
      <c r="I9" s="229" t="s">
        <v>247</v>
      </c>
      <c r="J9" s="228">
        <v>0</v>
      </c>
      <c r="K9" s="230" t="s">
        <v>136</v>
      </c>
      <c r="L9" s="231" t="str">
        <f>IF(OR(F9="",H9=""),"",(H9+IF(F9&gt;H9,1,0)-F9-J9)*24)</f>
        <v/>
      </c>
      <c r="N9" s="232">
        <f t="shared" si="3"/>
        <v>0.29166666666666669</v>
      </c>
      <c r="O9" s="218" t="s">
        <v>158</v>
      </c>
      <c r="P9" s="232">
        <f t="shared" si="4"/>
        <v>0.83333333333333337</v>
      </c>
      <c r="R9" s="233" t="str">
        <f t="shared" si="0"/>
        <v/>
      </c>
      <c r="S9" s="218" t="s">
        <v>158</v>
      </c>
      <c r="T9" s="233" t="str">
        <f t="shared" si="1"/>
        <v/>
      </c>
      <c r="U9" s="234" t="s">
        <v>247</v>
      </c>
      <c r="V9" s="228">
        <v>0</v>
      </c>
      <c r="W9" s="219" t="s">
        <v>136</v>
      </c>
      <c r="X9" s="231" t="str">
        <f>IF(R9="","",IF((T9+IF(R9&gt;T9,1,0)-R9-V9)*24=0,"",(T9+IF(R9&gt;T9,1,0)-R9-V9)*24))</f>
        <v/>
      </c>
      <c r="Z9" s="231" t="str">
        <f>IF(X9="",L9,IF(OR(L9-X9=0,L9-X9&lt;0),"-",L9-X9))</f>
        <v/>
      </c>
      <c r="AB9" s="235"/>
    </row>
    <row r="10" spans="2:31" x14ac:dyDescent="0.15">
      <c r="B10" s="225">
        <v>5</v>
      </c>
      <c r="C10" s="226" t="s">
        <v>213</v>
      </c>
      <c r="D10" s="227" t="str">
        <f t="shared" si="2"/>
        <v>e</v>
      </c>
      <c r="E10" s="225" t="s">
        <v>246</v>
      </c>
      <c r="F10" s="228"/>
      <c r="G10" s="225" t="s">
        <v>158</v>
      </c>
      <c r="H10" s="228"/>
      <c r="I10" s="229" t="s">
        <v>247</v>
      </c>
      <c r="J10" s="228">
        <v>0</v>
      </c>
      <c r="K10" s="230" t="s">
        <v>136</v>
      </c>
      <c r="L10" s="231" t="str">
        <f t="shared" ref="L10:L22" si="5">IF(OR(F10="",H10=""),"",(H10+IF(F10&gt;H10,1,0)-F10-J10)*24)</f>
        <v/>
      </c>
      <c r="N10" s="232">
        <f t="shared" si="3"/>
        <v>0.29166666666666669</v>
      </c>
      <c r="O10" s="218" t="s">
        <v>158</v>
      </c>
      <c r="P10" s="232">
        <f t="shared" si="4"/>
        <v>0.83333333333333337</v>
      </c>
      <c r="R10" s="233" t="str">
        <f t="shared" si="0"/>
        <v/>
      </c>
      <c r="S10" s="218" t="s">
        <v>158</v>
      </c>
      <c r="T10" s="233" t="str">
        <f t="shared" si="1"/>
        <v/>
      </c>
      <c r="U10" s="234" t="s">
        <v>247</v>
      </c>
      <c r="V10" s="228">
        <v>0</v>
      </c>
      <c r="W10" s="219" t="s">
        <v>136</v>
      </c>
      <c r="X10" s="231" t="str">
        <f t="shared" ref="X10:X22" si="6">IF(R10="","",IF((T10+IF(R10&gt;T10,1,0)-R10-V10)*24=0,"",(T10+IF(R10&gt;T10,1,0)-R10-V10)*24))</f>
        <v/>
      </c>
      <c r="Z10" s="231" t="str">
        <f t="shared" ref="Z10:Z22" si="7">IF(X10="",L10,IF(OR(L10-X10=0,L10-X10&lt;0),"-",L10-X10))</f>
        <v/>
      </c>
      <c r="AB10" s="235"/>
    </row>
    <row r="11" spans="2:31" x14ac:dyDescent="0.15">
      <c r="B11" s="225">
        <v>6</v>
      </c>
      <c r="C11" s="226" t="s">
        <v>209</v>
      </c>
      <c r="D11" s="227" t="str">
        <f t="shared" si="2"/>
        <v>f</v>
      </c>
      <c r="E11" s="225" t="s">
        <v>246</v>
      </c>
      <c r="F11" s="228"/>
      <c r="G11" s="225" t="s">
        <v>158</v>
      </c>
      <c r="H11" s="228"/>
      <c r="I11" s="229" t="s">
        <v>247</v>
      </c>
      <c r="J11" s="228">
        <v>0</v>
      </c>
      <c r="K11" s="230" t="s">
        <v>136</v>
      </c>
      <c r="L11" s="231" t="str">
        <f t="shared" si="5"/>
        <v/>
      </c>
      <c r="N11" s="232">
        <f t="shared" si="3"/>
        <v>0.29166666666666669</v>
      </c>
      <c r="O11" s="218" t="s">
        <v>158</v>
      </c>
      <c r="P11" s="232">
        <f t="shared" si="4"/>
        <v>0.83333333333333337</v>
      </c>
      <c r="R11" s="233" t="str">
        <f t="shared" si="0"/>
        <v/>
      </c>
      <c r="S11" s="218" t="s">
        <v>158</v>
      </c>
      <c r="T11" s="233" t="str">
        <f t="shared" si="1"/>
        <v/>
      </c>
      <c r="U11" s="234" t="s">
        <v>247</v>
      </c>
      <c r="V11" s="228">
        <v>0</v>
      </c>
      <c r="W11" s="219" t="s">
        <v>136</v>
      </c>
      <c r="X11" s="231" t="str">
        <f t="shared" si="6"/>
        <v/>
      </c>
      <c r="Z11" s="231" t="str">
        <f t="shared" si="7"/>
        <v/>
      </c>
      <c r="AB11" s="235"/>
    </row>
    <row r="12" spans="2:31" x14ac:dyDescent="0.15">
      <c r="B12" s="225">
        <v>7</v>
      </c>
      <c r="C12" s="226" t="s">
        <v>219</v>
      </c>
      <c r="D12" s="227" t="str">
        <f t="shared" si="2"/>
        <v>g</v>
      </c>
      <c r="E12" s="225" t="s">
        <v>246</v>
      </c>
      <c r="F12" s="228"/>
      <c r="G12" s="225" t="s">
        <v>158</v>
      </c>
      <c r="H12" s="228"/>
      <c r="I12" s="229" t="s">
        <v>247</v>
      </c>
      <c r="J12" s="228">
        <v>0</v>
      </c>
      <c r="K12" s="230" t="s">
        <v>136</v>
      </c>
      <c r="L12" s="231" t="str">
        <f t="shared" si="5"/>
        <v/>
      </c>
      <c r="N12" s="232">
        <f t="shared" si="3"/>
        <v>0.29166666666666669</v>
      </c>
      <c r="O12" s="218" t="s">
        <v>158</v>
      </c>
      <c r="P12" s="232">
        <f t="shared" si="4"/>
        <v>0.83333333333333337</v>
      </c>
      <c r="R12" s="233" t="str">
        <f t="shared" si="0"/>
        <v/>
      </c>
      <c r="S12" s="218" t="s">
        <v>158</v>
      </c>
      <c r="T12" s="233" t="str">
        <f t="shared" si="1"/>
        <v/>
      </c>
      <c r="U12" s="234" t="s">
        <v>247</v>
      </c>
      <c r="V12" s="228">
        <v>0</v>
      </c>
      <c r="W12" s="219" t="s">
        <v>136</v>
      </c>
      <c r="X12" s="231" t="str">
        <f t="shared" si="6"/>
        <v/>
      </c>
      <c r="Z12" s="231" t="str">
        <f t="shared" si="7"/>
        <v/>
      </c>
      <c r="AB12" s="235"/>
    </row>
    <row r="13" spans="2:31" x14ac:dyDescent="0.15">
      <c r="B13" s="225">
        <v>8</v>
      </c>
      <c r="C13" s="226" t="s">
        <v>217</v>
      </c>
      <c r="D13" s="227" t="str">
        <f t="shared" si="2"/>
        <v>h</v>
      </c>
      <c r="E13" s="225" t="s">
        <v>246</v>
      </c>
      <c r="F13" s="228"/>
      <c r="G13" s="225" t="s">
        <v>158</v>
      </c>
      <c r="H13" s="228"/>
      <c r="I13" s="229" t="s">
        <v>247</v>
      </c>
      <c r="J13" s="228">
        <v>0</v>
      </c>
      <c r="K13" s="230" t="s">
        <v>136</v>
      </c>
      <c r="L13" s="231" t="str">
        <f t="shared" si="5"/>
        <v/>
      </c>
      <c r="N13" s="232">
        <f t="shared" si="3"/>
        <v>0.29166666666666669</v>
      </c>
      <c r="O13" s="218" t="s">
        <v>158</v>
      </c>
      <c r="P13" s="232">
        <f t="shared" si="4"/>
        <v>0.83333333333333337</v>
      </c>
      <c r="R13" s="233" t="str">
        <f t="shared" si="0"/>
        <v/>
      </c>
      <c r="S13" s="218" t="s">
        <v>158</v>
      </c>
      <c r="T13" s="233" t="str">
        <f t="shared" si="1"/>
        <v/>
      </c>
      <c r="U13" s="234" t="s">
        <v>247</v>
      </c>
      <c r="V13" s="228">
        <v>0</v>
      </c>
      <c r="W13" s="219" t="s">
        <v>136</v>
      </c>
      <c r="X13" s="231" t="str">
        <f t="shared" si="6"/>
        <v/>
      </c>
      <c r="Z13" s="231" t="str">
        <f t="shared" si="7"/>
        <v/>
      </c>
      <c r="AB13" s="235"/>
    </row>
    <row r="14" spans="2:31" x14ac:dyDescent="0.15">
      <c r="B14" s="225">
        <v>9</v>
      </c>
      <c r="C14" s="226" t="s">
        <v>190</v>
      </c>
      <c r="D14" s="227" t="str">
        <f t="shared" si="2"/>
        <v>i</v>
      </c>
      <c r="E14" s="225" t="s">
        <v>246</v>
      </c>
      <c r="F14" s="228"/>
      <c r="G14" s="225" t="s">
        <v>158</v>
      </c>
      <c r="H14" s="228"/>
      <c r="I14" s="229" t="s">
        <v>247</v>
      </c>
      <c r="J14" s="228">
        <v>0</v>
      </c>
      <c r="K14" s="230" t="s">
        <v>136</v>
      </c>
      <c r="L14" s="231" t="str">
        <f t="shared" si="5"/>
        <v/>
      </c>
      <c r="N14" s="232">
        <f t="shared" si="3"/>
        <v>0.29166666666666669</v>
      </c>
      <c r="O14" s="218" t="s">
        <v>158</v>
      </c>
      <c r="P14" s="232">
        <f t="shared" si="4"/>
        <v>0.83333333333333337</v>
      </c>
      <c r="R14" s="233" t="str">
        <f t="shared" si="0"/>
        <v/>
      </c>
      <c r="S14" s="218" t="s">
        <v>158</v>
      </c>
      <c r="T14" s="233" t="str">
        <f t="shared" si="1"/>
        <v/>
      </c>
      <c r="U14" s="234" t="s">
        <v>247</v>
      </c>
      <c r="V14" s="228">
        <v>0</v>
      </c>
      <c r="W14" s="219" t="s">
        <v>136</v>
      </c>
      <c r="X14" s="231" t="str">
        <f t="shared" si="6"/>
        <v/>
      </c>
      <c r="Z14" s="231" t="str">
        <f t="shared" si="7"/>
        <v/>
      </c>
      <c r="AB14" s="235"/>
    </row>
    <row r="15" spans="2:31" x14ac:dyDescent="0.15">
      <c r="B15" s="225">
        <v>10</v>
      </c>
      <c r="C15" s="226" t="s">
        <v>191</v>
      </c>
      <c r="D15" s="227" t="str">
        <f t="shared" si="2"/>
        <v>j</v>
      </c>
      <c r="E15" s="225" t="s">
        <v>246</v>
      </c>
      <c r="F15" s="228"/>
      <c r="G15" s="225" t="s">
        <v>158</v>
      </c>
      <c r="H15" s="228"/>
      <c r="I15" s="229" t="s">
        <v>247</v>
      </c>
      <c r="J15" s="228">
        <v>0</v>
      </c>
      <c r="K15" s="230" t="s">
        <v>136</v>
      </c>
      <c r="L15" s="231" t="str">
        <f t="shared" si="5"/>
        <v/>
      </c>
      <c r="N15" s="232">
        <f t="shared" si="3"/>
        <v>0.29166666666666669</v>
      </c>
      <c r="O15" s="218" t="s">
        <v>158</v>
      </c>
      <c r="P15" s="232">
        <f t="shared" si="4"/>
        <v>0.83333333333333337</v>
      </c>
      <c r="R15" s="233" t="str">
        <f t="shared" si="0"/>
        <v/>
      </c>
      <c r="S15" s="218" t="s">
        <v>158</v>
      </c>
      <c r="T15" s="233" t="str">
        <f t="shared" si="1"/>
        <v/>
      </c>
      <c r="U15" s="234" t="s">
        <v>247</v>
      </c>
      <c r="V15" s="228">
        <v>0</v>
      </c>
      <c r="W15" s="219" t="s">
        <v>136</v>
      </c>
      <c r="X15" s="231" t="str">
        <f t="shared" si="6"/>
        <v/>
      </c>
      <c r="Z15" s="231" t="str">
        <f t="shared" si="7"/>
        <v/>
      </c>
      <c r="AB15" s="235"/>
    </row>
    <row r="16" spans="2:31" x14ac:dyDescent="0.15">
      <c r="B16" s="225">
        <v>11</v>
      </c>
      <c r="C16" s="226" t="s">
        <v>250</v>
      </c>
      <c r="D16" s="227" t="str">
        <f t="shared" si="2"/>
        <v>k</v>
      </c>
      <c r="E16" s="225" t="s">
        <v>246</v>
      </c>
      <c r="F16" s="228"/>
      <c r="G16" s="225" t="s">
        <v>158</v>
      </c>
      <c r="H16" s="228"/>
      <c r="I16" s="229" t="s">
        <v>247</v>
      </c>
      <c r="J16" s="228">
        <v>0</v>
      </c>
      <c r="K16" s="230" t="s">
        <v>136</v>
      </c>
      <c r="L16" s="231" t="str">
        <f t="shared" si="5"/>
        <v/>
      </c>
      <c r="N16" s="232">
        <f t="shared" si="3"/>
        <v>0.29166666666666669</v>
      </c>
      <c r="O16" s="218" t="s">
        <v>158</v>
      </c>
      <c r="P16" s="232">
        <f t="shared" si="4"/>
        <v>0.83333333333333337</v>
      </c>
      <c r="R16" s="233" t="str">
        <f t="shared" si="0"/>
        <v/>
      </c>
      <c r="S16" s="218" t="s">
        <v>158</v>
      </c>
      <c r="T16" s="233" t="str">
        <f t="shared" si="1"/>
        <v/>
      </c>
      <c r="U16" s="234" t="s">
        <v>247</v>
      </c>
      <c r="V16" s="228">
        <v>0</v>
      </c>
      <c r="W16" s="219" t="s">
        <v>136</v>
      </c>
      <c r="X16" s="231" t="str">
        <f t="shared" si="6"/>
        <v/>
      </c>
      <c r="Z16" s="231" t="str">
        <f t="shared" si="7"/>
        <v/>
      </c>
      <c r="AB16" s="235"/>
    </row>
    <row r="17" spans="2:28" x14ac:dyDescent="0.15">
      <c r="B17" s="225">
        <v>12</v>
      </c>
      <c r="C17" s="226" t="s">
        <v>251</v>
      </c>
      <c r="D17" s="227" t="str">
        <f t="shared" si="2"/>
        <v>l</v>
      </c>
      <c r="E17" s="225" t="s">
        <v>246</v>
      </c>
      <c r="F17" s="228"/>
      <c r="G17" s="225" t="s">
        <v>158</v>
      </c>
      <c r="H17" s="228"/>
      <c r="I17" s="229" t="s">
        <v>247</v>
      </c>
      <c r="J17" s="228">
        <v>0</v>
      </c>
      <c r="K17" s="230" t="s">
        <v>136</v>
      </c>
      <c r="L17" s="231" t="str">
        <f t="shared" si="5"/>
        <v/>
      </c>
      <c r="N17" s="232">
        <f t="shared" si="3"/>
        <v>0.29166666666666669</v>
      </c>
      <c r="O17" s="218" t="s">
        <v>158</v>
      </c>
      <c r="P17" s="232">
        <f t="shared" si="4"/>
        <v>0.83333333333333337</v>
      </c>
      <c r="R17" s="233" t="str">
        <f t="shared" si="0"/>
        <v/>
      </c>
      <c r="S17" s="218" t="s">
        <v>158</v>
      </c>
      <c r="T17" s="233" t="str">
        <f t="shared" si="1"/>
        <v/>
      </c>
      <c r="U17" s="234" t="s">
        <v>247</v>
      </c>
      <c r="V17" s="228">
        <v>0</v>
      </c>
      <c r="W17" s="219" t="s">
        <v>136</v>
      </c>
      <c r="X17" s="231" t="str">
        <f t="shared" si="6"/>
        <v/>
      </c>
      <c r="Z17" s="231" t="str">
        <f t="shared" si="7"/>
        <v/>
      </c>
      <c r="AB17" s="235"/>
    </row>
    <row r="18" spans="2:28" x14ac:dyDescent="0.15">
      <c r="B18" s="225">
        <v>13</v>
      </c>
      <c r="C18" s="226" t="s">
        <v>252</v>
      </c>
      <c r="D18" s="227" t="str">
        <f t="shared" si="2"/>
        <v>m</v>
      </c>
      <c r="E18" s="225" t="s">
        <v>246</v>
      </c>
      <c r="F18" s="228"/>
      <c r="G18" s="225" t="s">
        <v>158</v>
      </c>
      <c r="H18" s="228"/>
      <c r="I18" s="229" t="s">
        <v>247</v>
      </c>
      <c r="J18" s="228">
        <v>0</v>
      </c>
      <c r="K18" s="230" t="s">
        <v>136</v>
      </c>
      <c r="L18" s="231" t="str">
        <f t="shared" si="5"/>
        <v/>
      </c>
      <c r="N18" s="232">
        <f t="shared" si="3"/>
        <v>0.29166666666666669</v>
      </c>
      <c r="O18" s="218" t="s">
        <v>158</v>
      </c>
      <c r="P18" s="232">
        <f t="shared" si="4"/>
        <v>0.83333333333333337</v>
      </c>
      <c r="R18" s="233" t="str">
        <f t="shared" si="0"/>
        <v/>
      </c>
      <c r="S18" s="218" t="s">
        <v>158</v>
      </c>
      <c r="T18" s="233" t="str">
        <f t="shared" si="1"/>
        <v/>
      </c>
      <c r="U18" s="234" t="s">
        <v>247</v>
      </c>
      <c r="V18" s="228">
        <v>0</v>
      </c>
      <c r="W18" s="219" t="s">
        <v>136</v>
      </c>
      <c r="X18" s="231" t="str">
        <f t="shared" si="6"/>
        <v/>
      </c>
      <c r="Z18" s="231" t="str">
        <f t="shared" si="7"/>
        <v/>
      </c>
      <c r="AB18" s="235"/>
    </row>
    <row r="19" spans="2:28" x14ac:dyDescent="0.15">
      <c r="B19" s="225">
        <v>14</v>
      </c>
      <c r="C19" s="226" t="s">
        <v>253</v>
      </c>
      <c r="D19" s="227" t="str">
        <f t="shared" si="2"/>
        <v>n</v>
      </c>
      <c r="E19" s="225" t="s">
        <v>246</v>
      </c>
      <c r="F19" s="228"/>
      <c r="G19" s="225" t="s">
        <v>158</v>
      </c>
      <c r="H19" s="228"/>
      <c r="I19" s="229" t="s">
        <v>247</v>
      </c>
      <c r="J19" s="228">
        <v>0</v>
      </c>
      <c r="K19" s="230" t="s">
        <v>136</v>
      </c>
      <c r="L19" s="231" t="str">
        <f t="shared" si="5"/>
        <v/>
      </c>
      <c r="N19" s="232">
        <f t="shared" si="3"/>
        <v>0.29166666666666669</v>
      </c>
      <c r="O19" s="218" t="s">
        <v>158</v>
      </c>
      <c r="P19" s="232">
        <f t="shared" si="4"/>
        <v>0.83333333333333337</v>
      </c>
      <c r="R19" s="233" t="str">
        <f t="shared" si="0"/>
        <v/>
      </c>
      <c r="S19" s="218" t="s">
        <v>158</v>
      </c>
      <c r="T19" s="233" t="str">
        <f t="shared" si="1"/>
        <v/>
      </c>
      <c r="U19" s="234" t="s">
        <v>247</v>
      </c>
      <c r="V19" s="228">
        <v>0</v>
      </c>
      <c r="W19" s="219" t="s">
        <v>136</v>
      </c>
      <c r="X19" s="231" t="str">
        <f t="shared" si="6"/>
        <v/>
      </c>
      <c r="Z19" s="231" t="str">
        <f t="shared" si="7"/>
        <v/>
      </c>
      <c r="AB19" s="235"/>
    </row>
    <row r="20" spans="2:28" x14ac:dyDescent="0.15">
      <c r="B20" s="225">
        <v>15</v>
      </c>
      <c r="C20" s="226" t="s">
        <v>254</v>
      </c>
      <c r="D20" s="227" t="str">
        <f t="shared" si="2"/>
        <v>o</v>
      </c>
      <c r="E20" s="225" t="s">
        <v>246</v>
      </c>
      <c r="F20" s="228"/>
      <c r="G20" s="225" t="s">
        <v>158</v>
      </c>
      <c r="H20" s="228"/>
      <c r="I20" s="229" t="s">
        <v>247</v>
      </c>
      <c r="J20" s="228">
        <v>0</v>
      </c>
      <c r="K20" s="230" t="s">
        <v>136</v>
      </c>
      <c r="L20" s="231" t="str">
        <f t="shared" si="5"/>
        <v/>
      </c>
      <c r="N20" s="232">
        <f t="shared" si="3"/>
        <v>0.29166666666666669</v>
      </c>
      <c r="O20" s="218" t="s">
        <v>158</v>
      </c>
      <c r="P20" s="232">
        <f t="shared" si="4"/>
        <v>0.83333333333333337</v>
      </c>
      <c r="R20" s="233" t="str">
        <f t="shared" si="0"/>
        <v/>
      </c>
      <c r="S20" s="218" t="s">
        <v>158</v>
      </c>
      <c r="T20" s="233" t="str">
        <f t="shared" si="1"/>
        <v/>
      </c>
      <c r="U20" s="234" t="s">
        <v>247</v>
      </c>
      <c r="V20" s="228">
        <v>0</v>
      </c>
      <c r="W20" s="219" t="s">
        <v>136</v>
      </c>
      <c r="X20" s="231" t="str">
        <f t="shared" si="6"/>
        <v/>
      </c>
      <c r="Z20" s="231" t="str">
        <f t="shared" si="7"/>
        <v/>
      </c>
      <c r="AB20" s="235"/>
    </row>
    <row r="21" spans="2:28" x14ac:dyDescent="0.15">
      <c r="B21" s="225">
        <v>16</v>
      </c>
      <c r="C21" s="226" t="s">
        <v>255</v>
      </c>
      <c r="D21" s="227" t="str">
        <f t="shared" si="2"/>
        <v>p</v>
      </c>
      <c r="E21" s="225" t="s">
        <v>246</v>
      </c>
      <c r="F21" s="228"/>
      <c r="G21" s="225" t="s">
        <v>158</v>
      </c>
      <c r="H21" s="228"/>
      <c r="I21" s="229" t="s">
        <v>247</v>
      </c>
      <c r="J21" s="228">
        <v>0</v>
      </c>
      <c r="K21" s="230" t="s">
        <v>136</v>
      </c>
      <c r="L21" s="231" t="str">
        <f t="shared" si="5"/>
        <v/>
      </c>
      <c r="N21" s="232">
        <f t="shared" si="3"/>
        <v>0.29166666666666669</v>
      </c>
      <c r="O21" s="218" t="s">
        <v>158</v>
      </c>
      <c r="P21" s="232">
        <f t="shared" si="4"/>
        <v>0.83333333333333337</v>
      </c>
      <c r="R21" s="233" t="str">
        <f t="shared" si="0"/>
        <v/>
      </c>
      <c r="S21" s="218" t="s">
        <v>158</v>
      </c>
      <c r="T21" s="233" t="str">
        <f t="shared" si="1"/>
        <v/>
      </c>
      <c r="U21" s="234" t="s">
        <v>247</v>
      </c>
      <c r="V21" s="228">
        <v>0</v>
      </c>
      <c r="W21" s="219" t="s">
        <v>136</v>
      </c>
      <c r="X21" s="231" t="str">
        <f t="shared" si="6"/>
        <v/>
      </c>
      <c r="Z21" s="231" t="str">
        <f t="shared" si="7"/>
        <v/>
      </c>
      <c r="AB21" s="235"/>
    </row>
    <row r="22" spans="2:28" x14ac:dyDescent="0.15">
      <c r="B22" s="225">
        <v>17</v>
      </c>
      <c r="C22" s="226" t="s">
        <v>256</v>
      </c>
      <c r="D22" s="227" t="str">
        <f t="shared" si="2"/>
        <v>q</v>
      </c>
      <c r="E22" s="225" t="s">
        <v>246</v>
      </c>
      <c r="F22" s="228"/>
      <c r="G22" s="225" t="s">
        <v>158</v>
      </c>
      <c r="H22" s="228"/>
      <c r="I22" s="229" t="s">
        <v>247</v>
      </c>
      <c r="J22" s="228">
        <v>0</v>
      </c>
      <c r="K22" s="230" t="s">
        <v>136</v>
      </c>
      <c r="L22" s="231" t="str">
        <f t="shared" si="5"/>
        <v/>
      </c>
      <c r="N22" s="232">
        <f t="shared" si="3"/>
        <v>0.29166666666666669</v>
      </c>
      <c r="O22" s="218" t="s">
        <v>158</v>
      </c>
      <c r="P22" s="232">
        <f t="shared" si="4"/>
        <v>0.83333333333333337</v>
      </c>
      <c r="R22" s="233" t="str">
        <f t="shared" si="0"/>
        <v/>
      </c>
      <c r="S22" s="218" t="s">
        <v>158</v>
      </c>
      <c r="T22" s="233" t="str">
        <f t="shared" si="1"/>
        <v/>
      </c>
      <c r="U22" s="234" t="s">
        <v>247</v>
      </c>
      <c r="V22" s="228">
        <v>0</v>
      </c>
      <c r="W22" s="219" t="s">
        <v>136</v>
      </c>
      <c r="X22" s="231" t="str">
        <f t="shared" si="6"/>
        <v/>
      </c>
      <c r="Z22" s="231" t="str">
        <f t="shared" si="7"/>
        <v/>
      </c>
      <c r="AB22" s="235"/>
    </row>
    <row r="23" spans="2:28" x14ac:dyDescent="0.15">
      <c r="B23" s="225">
        <v>18</v>
      </c>
      <c r="C23" s="226" t="s">
        <v>257</v>
      </c>
      <c r="D23" s="227" t="str">
        <f t="shared" si="2"/>
        <v>r</v>
      </c>
      <c r="E23" s="225" t="s">
        <v>246</v>
      </c>
      <c r="F23" s="236"/>
      <c r="G23" s="225" t="s">
        <v>158</v>
      </c>
      <c r="H23" s="236"/>
      <c r="I23" s="229" t="s">
        <v>247</v>
      </c>
      <c r="J23" s="236"/>
      <c r="K23" s="230" t="s">
        <v>136</v>
      </c>
      <c r="L23" s="226">
        <v>1</v>
      </c>
      <c r="N23" s="237"/>
      <c r="O23" s="225" t="s">
        <v>158</v>
      </c>
      <c r="P23" s="237"/>
      <c r="Q23" s="230"/>
      <c r="R23" s="237"/>
      <c r="S23" s="225" t="s">
        <v>158</v>
      </c>
      <c r="T23" s="237"/>
      <c r="U23" s="229" t="s">
        <v>247</v>
      </c>
      <c r="V23" s="236"/>
      <c r="W23" s="230" t="s">
        <v>136</v>
      </c>
      <c r="X23" s="226">
        <v>1</v>
      </c>
      <c r="Y23" s="230"/>
      <c r="Z23" s="226" t="s">
        <v>258</v>
      </c>
      <c r="AB23" s="235"/>
    </row>
    <row r="24" spans="2:28" x14ac:dyDescent="0.15">
      <c r="B24" s="225">
        <v>19</v>
      </c>
      <c r="C24" s="226" t="s">
        <v>259</v>
      </c>
      <c r="D24" s="227" t="str">
        <f t="shared" si="2"/>
        <v>s</v>
      </c>
      <c r="E24" s="225" t="s">
        <v>246</v>
      </c>
      <c r="F24" s="236"/>
      <c r="G24" s="225" t="s">
        <v>158</v>
      </c>
      <c r="H24" s="236"/>
      <c r="I24" s="229" t="s">
        <v>247</v>
      </c>
      <c r="J24" s="236"/>
      <c r="K24" s="230" t="s">
        <v>136</v>
      </c>
      <c r="L24" s="226">
        <v>2</v>
      </c>
      <c r="N24" s="237"/>
      <c r="O24" s="225" t="s">
        <v>158</v>
      </c>
      <c r="P24" s="237"/>
      <c r="Q24" s="230"/>
      <c r="R24" s="237"/>
      <c r="S24" s="225" t="s">
        <v>158</v>
      </c>
      <c r="T24" s="237"/>
      <c r="U24" s="229" t="s">
        <v>247</v>
      </c>
      <c r="V24" s="236"/>
      <c r="W24" s="230" t="s">
        <v>136</v>
      </c>
      <c r="X24" s="226">
        <v>2</v>
      </c>
      <c r="Y24" s="230"/>
      <c r="Z24" s="226" t="s">
        <v>258</v>
      </c>
      <c r="AB24" s="235"/>
    </row>
    <row r="25" spans="2:28" x14ac:dyDescent="0.15">
      <c r="B25" s="225">
        <v>20</v>
      </c>
      <c r="C25" s="226" t="s">
        <v>260</v>
      </c>
      <c r="D25" s="227" t="str">
        <f t="shared" si="2"/>
        <v>t</v>
      </c>
      <c r="E25" s="225" t="s">
        <v>246</v>
      </c>
      <c r="F25" s="236"/>
      <c r="G25" s="225" t="s">
        <v>158</v>
      </c>
      <c r="H25" s="236"/>
      <c r="I25" s="229" t="s">
        <v>247</v>
      </c>
      <c r="J25" s="236"/>
      <c r="K25" s="230" t="s">
        <v>136</v>
      </c>
      <c r="L25" s="226">
        <v>3</v>
      </c>
      <c r="N25" s="237"/>
      <c r="O25" s="225" t="s">
        <v>158</v>
      </c>
      <c r="P25" s="237"/>
      <c r="Q25" s="230"/>
      <c r="R25" s="237"/>
      <c r="S25" s="225" t="s">
        <v>158</v>
      </c>
      <c r="T25" s="237"/>
      <c r="U25" s="229" t="s">
        <v>247</v>
      </c>
      <c r="V25" s="236"/>
      <c r="W25" s="230" t="s">
        <v>136</v>
      </c>
      <c r="X25" s="226">
        <v>3</v>
      </c>
      <c r="Y25" s="230"/>
      <c r="Z25" s="226" t="s">
        <v>258</v>
      </c>
      <c r="AB25" s="235"/>
    </row>
    <row r="26" spans="2:28" x14ac:dyDescent="0.15">
      <c r="B26" s="225">
        <v>21</v>
      </c>
      <c r="C26" s="226" t="s">
        <v>261</v>
      </c>
      <c r="D26" s="227" t="str">
        <f t="shared" si="2"/>
        <v>u</v>
      </c>
      <c r="E26" s="225" t="s">
        <v>246</v>
      </c>
      <c r="F26" s="236"/>
      <c r="G26" s="225" t="s">
        <v>158</v>
      </c>
      <c r="H26" s="236"/>
      <c r="I26" s="229" t="s">
        <v>247</v>
      </c>
      <c r="J26" s="236"/>
      <c r="K26" s="230" t="s">
        <v>136</v>
      </c>
      <c r="L26" s="226">
        <v>4</v>
      </c>
      <c r="N26" s="237"/>
      <c r="O26" s="225" t="s">
        <v>158</v>
      </c>
      <c r="P26" s="237"/>
      <c r="Q26" s="230"/>
      <c r="R26" s="237"/>
      <c r="S26" s="225" t="s">
        <v>158</v>
      </c>
      <c r="T26" s="237"/>
      <c r="U26" s="229" t="s">
        <v>247</v>
      </c>
      <c r="V26" s="236"/>
      <c r="W26" s="230" t="s">
        <v>136</v>
      </c>
      <c r="X26" s="226">
        <v>4</v>
      </c>
      <c r="Y26" s="230"/>
      <c r="Z26" s="226" t="s">
        <v>258</v>
      </c>
      <c r="AB26" s="235"/>
    </row>
    <row r="27" spans="2:28" x14ac:dyDescent="0.15">
      <c r="B27" s="225">
        <v>22</v>
      </c>
      <c r="C27" s="226" t="s">
        <v>262</v>
      </c>
      <c r="D27" s="227" t="str">
        <f t="shared" si="2"/>
        <v>v</v>
      </c>
      <c r="E27" s="225" t="s">
        <v>246</v>
      </c>
      <c r="F27" s="236"/>
      <c r="G27" s="225" t="s">
        <v>158</v>
      </c>
      <c r="H27" s="236"/>
      <c r="I27" s="229" t="s">
        <v>247</v>
      </c>
      <c r="J27" s="236"/>
      <c r="K27" s="230" t="s">
        <v>136</v>
      </c>
      <c r="L27" s="226">
        <v>5</v>
      </c>
      <c r="N27" s="237"/>
      <c r="O27" s="225" t="s">
        <v>158</v>
      </c>
      <c r="P27" s="237"/>
      <c r="Q27" s="230"/>
      <c r="R27" s="237"/>
      <c r="S27" s="225" t="s">
        <v>158</v>
      </c>
      <c r="T27" s="237"/>
      <c r="U27" s="229" t="s">
        <v>247</v>
      </c>
      <c r="V27" s="236"/>
      <c r="W27" s="230" t="s">
        <v>136</v>
      </c>
      <c r="X27" s="226">
        <v>5</v>
      </c>
      <c r="Y27" s="230"/>
      <c r="Z27" s="226" t="s">
        <v>258</v>
      </c>
      <c r="AB27" s="235"/>
    </row>
    <row r="28" spans="2:28" x14ac:dyDescent="0.15">
      <c r="B28" s="225">
        <v>23</v>
      </c>
      <c r="C28" s="226" t="s">
        <v>263</v>
      </c>
      <c r="D28" s="227" t="str">
        <f t="shared" si="2"/>
        <v>w</v>
      </c>
      <c r="E28" s="225" t="s">
        <v>246</v>
      </c>
      <c r="F28" s="236"/>
      <c r="G28" s="225" t="s">
        <v>158</v>
      </c>
      <c r="H28" s="236"/>
      <c r="I28" s="229" t="s">
        <v>247</v>
      </c>
      <c r="J28" s="236"/>
      <c r="K28" s="230" t="s">
        <v>136</v>
      </c>
      <c r="L28" s="226">
        <v>6</v>
      </c>
      <c r="N28" s="237"/>
      <c r="O28" s="225" t="s">
        <v>158</v>
      </c>
      <c r="P28" s="237"/>
      <c r="Q28" s="230"/>
      <c r="R28" s="237"/>
      <c r="S28" s="225" t="s">
        <v>158</v>
      </c>
      <c r="T28" s="237"/>
      <c r="U28" s="229" t="s">
        <v>247</v>
      </c>
      <c r="V28" s="236"/>
      <c r="W28" s="230" t="s">
        <v>136</v>
      </c>
      <c r="X28" s="226">
        <v>6</v>
      </c>
      <c r="Y28" s="230"/>
      <c r="Z28" s="226" t="s">
        <v>258</v>
      </c>
      <c r="AB28" s="235"/>
    </row>
    <row r="29" spans="2:28" x14ac:dyDescent="0.15">
      <c r="B29" s="225">
        <v>24</v>
      </c>
      <c r="C29" s="226" t="s">
        <v>264</v>
      </c>
      <c r="D29" s="227" t="str">
        <f t="shared" si="2"/>
        <v>x</v>
      </c>
      <c r="E29" s="225" t="s">
        <v>246</v>
      </c>
      <c r="F29" s="236"/>
      <c r="G29" s="225" t="s">
        <v>158</v>
      </c>
      <c r="H29" s="236"/>
      <c r="I29" s="229" t="s">
        <v>247</v>
      </c>
      <c r="J29" s="236"/>
      <c r="K29" s="230" t="s">
        <v>136</v>
      </c>
      <c r="L29" s="226">
        <v>7</v>
      </c>
      <c r="N29" s="237"/>
      <c r="O29" s="225" t="s">
        <v>158</v>
      </c>
      <c r="P29" s="237"/>
      <c r="Q29" s="230"/>
      <c r="R29" s="237"/>
      <c r="S29" s="225" t="s">
        <v>158</v>
      </c>
      <c r="T29" s="237"/>
      <c r="U29" s="229" t="s">
        <v>247</v>
      </c>
      <c r="V29" s="236"/>
      <c r="W29" s="230" t="s">
        <v>136</v>
      </c>
      <c r="X29" s="226">
        <v>7</v>
      </c>
      <c r="Y29" s="230"/>
      <c r="Z29" s="226" t="s">
        <v>258</v>
      </c>
      <c r="AB29" s="235"/>
    </row>
    <row r="30" spans="2:28" x14ac:dyDescent="0.15">
      <c r="B30" s="225">
        <v>25</v>
      </c>
      <c r="C30" s="226" t="s">
        <v>265</v>
      </c>
      <c r="D30" s="227" t="str">
        <f t="shared" si="2"/>
        <v>y</v>
      </c>
      <c r="E30" s="225" t="s">
        <v>246</v>
      </c>
      <c r="F30" s="236"/>
      <c r="G30" s="225" t="s">
        <v>158</v>
      </c>
      <c r="H30" s="236"/>
      <c r="I30" s="229" t="s">
        <v>247</v>
      </c>
      <c r="J30" s="236"/>
      <c r="K30" s="230" t="s">
        <v>136</v>
      </c>
      <c r="L30" s="226">
        <v>8</v>
      </c>
      <c r="N30" s="237"/>
      <c r="O30" s="225" t="s">
        <v>158</v>
      </c>
      <c r="P30" s="237"/>
      <c r="Q30" s="230"/>
      <c r="R30" s="237"/>
      <c r="S30" s="225" t="s">
        <v>158</v>
      </c>
      <c r="T30" s="237"/>
      <c r="U30" s="229" t="s">
        <v>247</v>
      </c>
      <c r="V30" s="236"/>
      <c r="W30" s="230" t="s">
        <v>136</v>
      </c>
      <c r="X30" s="226">
        <v>8</v>
      </c>
      <c r="Y30" s="230"/>
      <c r="Z30" s="226" t="s">
        <v>258</v>
      </c>
      <c r="AB30" s="235"/>
    </row>
    <row r="31" spans="2:28" x14ac:dyDescent="0.15">
      <c r="B31" s="225">
        <v>26</v>
      </c>
      <c r="C31" s="226" t="s">
        <v>266</v>
      </c>
      <c r="D31" s="227" t="str">
        <f t="shared" si="2"/>
        <v>z</v>
      </c>
      <c r="E31" s="225" t="s">
        <v>246</v>
      </c>
      <c r="F31" s="236"/>
      <c r="G31" s="225" t="s">
        <v>158</v>
      </c>
      <c r="H31" s="236"/>
      <c r="I31" s="229" t="s">
        <v>247</v>
      </c>
      <c r="J31" s="236"/>
      <c r="K31" s="230" t="s">
        <v>136</v>
      </c>
      <c r="L31" s="226">
        <v>1</v>
      </c>
      <c r="N31" s="237"/>
      <c r="O31" s="225" t="s">
        <v>158</v>
      </c>
      <c r="P31" s="237"/>
      <c r="Q31" s="230"/>
      <c r="R31" s="237"/>
      <c r="S31" s="225" t="s">
        <v>158</v>
      </c>
      <c r="T31" s="237"/>
      <c r="U31" s="229" t="s">
        <v>247</v>
      </c>
      <c r="V31" s="236"/>
      <c r="W31" s="230" t="s">
        <v>136</v>
      </c>
      <c r="X31" s="226" t="s">
        <v>258</v>
      </c>
      <c r="Y31" s="230"/>
      <c r="Z31" s="226">
        <v>1</v>
      </c>
      <c r="AB31" s="235"/>
    </row>
    <row r="32" spans="2:28" x14ac:dyDescent="0.15">
      <c r="B32" s="225">
        <v>27</v>
      </c>
      <c r="C32" s="226" t="s">
        <v>264</v>
      </c>
      <c r="D32" s="227" t="str">
        <f t="shared" si="2"/>
        <v>x</v>
      </c>
      <c r="E32" s="225" t="s">
        <v>246</v>
      </c>
      <c r="F32" s="236"/>
      <c r="G32" s="225" t="s">
        <v>158</v>
      </c>
      <c r="H32" s="236"/>
      <c r="I32" s="229" t="s">
        <v>247</v>
      </c>
      <c r="J32" s="236"/>
      <c r="K32" s="230" t="s">
        <v>136</v>
      </c>
      <c r="L32" s="226">
        <v>2</v>
      </c>
      <c r="N32" s="237"/>
      <c r="O32" s="225" t="s">
        <v>158</v>
      </c>
      <c r="P32" s="237"/>
      <c r="Q32" s="230"/>
      <c r="R32" s="237"/>
      <c r="S32" s="225" t="s">
        <v>158</v>
      </c>
      <c r="T32" s="237"/>
      <c r="U32" s="229" t="s">
        <v>247</v>
      </c>
      <c r="V32" s="236"/>
      <c r="W32" s="230" t="s">
        <v>136</v>
      </c>
      <c r="X32" s="226" t="s">
        <v>258</v>
      </c>
      <c r="Y32" s="230"/>
      <c r="Z32" s="226">
        <v>2</v>
      </c>
      <c r="AB32" s="235"/>
    </row>
    <row r="33" spans="2:28" x14ac:dyDescent="0.15">
      <c r="B33" s="225">
        <v>28</v>
      </c>
      <c r="C33" s="226" t="s">
        <v>267</v>
      </c>
      <c r="D33" s="227" t="str">
        <f t="shared" si="2"/>
        <v>aa</v>
      </c>
      <c r="E33" s="225" t="s">
        <v>246</v>
      </c>
      <c r="F33" s="236"/>
      <c r="G33" s="225" t="s">
        <v>158</v>
      </c>
      <c r="H33" s="236"/>
      <c r="I33" s="229" t="s">
        <v>247</v>
      </c>
      <c r="J33" s="236"/>
      <c r="K33" s="230" t="s">
        <v>136</v>
      </c>
      <c r="L33" s="226">
        <v>3</v>
      </c>
      <c r="N33" s="237"/>
      <c r="O33" s="225" t="s">
        <v>158</v>
      </c>
      <c r="P33" s="237"/>
      <c r="Q33" s="230"/>
      <c r="R33" s="237"/>
      <c r="S33" s="225" t="s">
        <v>158</v>
      </c>
      <c r="T33" s="237"/>
      <c r="U33" s="229" t="s">
        <v>247</v>
      </c>
      <c r="V33" s="236"/>
      <c r="W33" s="230" t="s">
        <v>136</v>
      </c>
      <c r="X33" s="226" t="s">
        <v>258</v>
      </c>
      <c r="Y33" s="230"/>
      <c r="Z33" s="226">
        <v>3</v>
      </c>
      <c r="AB33" s="235"/>
    </row>
    <row r="34" spans="2:28" x14ac:dyDescent="0.15">
      <c r="B34" s="225">
        <v>29</v>
      </c>
      <c r="C34" s="226" t="s">
        <v>268</v>
      </c>
      <c r="D34" s="227" t="str">
        <f t="shared" si="2"/>
        <v>ab</v>
      </c>
      <c r="E34" s="225" t="s">
        <v>246</v>
      </c>
      <c r="F34" s="236"/>
      <c r="G34" s="225" t="s">
        <v>158</v>
      </c>
      <c r="H34" s="236"/>
      <c r="I34" s="229" t="s">
        <v>247</v>
      </c>
      <c r="J34" s="236"/>
      <c r="K34" s="230" t="s">
        <v>136</v>
      </c>
      <c r="L34" s="226">
        <v>4</v>
      </c>
      <c r="N34" s="237"/>
      <c r="O34" s="225" t="s">
        <v>158</v>
      </c>
      <c r="P34" s="237"/>
      <c r="Q34" s="230"/>
      <c r="R34" s="237"/>
      <c r="S34" s="225" t="s">
        <v>158</v>
      </c>
      <c r="T34" s="237"/>
      <c r="U34" s="229" t="s">
        <v>247</v>
      </c>
      <c r="V34" s="236"/>
      <c r="W34" s="230" t="s">
        <v>136</v>
      </c>
      <c r="X34" s="226" t="s">
        <v>258</v>
      </c>
      <c r="Y34" s="230"/>
      <c r="Z34" s="226">
        <v>4</v>
      </c>
      <c r="AB34" s="235"/>
    </row>
    <row r="35" spans="2:28" x14ac:dyDescent="0.15">
      <c r="B35" s="225">
        <v>30</v>
      </c>
      <c r="C35" s="226" t="s">
        <v>269</v>
      </c>
      <c r="D35" s="227" t="str">
        <f t="shared" si="2"/>
        <v>ac</v>
      </c>
      <c r="E35" s="225" t="s">
        <v>246</v>
      </c>
      <c r="F35" s="236"/>
      <c r="G35" s="225" t="s">
        <v>158</v>
      </c>
      <c r="H35" s="236"/>
      <c r="I35" s="229" t="s">
        <v>247</v>
      </c>
      <c r="J35" s="236"/>
      <c r="K35" s="230" t="s">
        <v>136</v>
      </c>
      <c r="L35" s="226">
        <v>5</v>
      </c>
      <c r="N35" s="237"/>
      <c r="O35" s="225" t="s">
        <v>158</v>
      </c>
      <c r="P35" s="237"/>
      <c r="Q35" s="230"/>
      <c r="R35" s="237"/>
      <c r="S35" s="225" t="s">
        <v>158</v>
      </c>
      <c r="T35" s="237"/>
      <c r="U35" s="229" t="s">
        <v>247</v>
      </c>
      <c r="V35" s="236"/>
      <c r="W35" s="230" t="s">
        <v>136</v>
      </c>
      <c r="X35" s="226" t="s">
        <v>258</v>
      </c>
      <c r="Y35" s="230"/>
      <c r="Z35" s="226">
        <v>5</v>
      </c>
      <c r="AB35" s="235"/>
    </row>
    <row r="36" spans="2:28" x14ac:dyDescent="0.15">
      <c r="B36" s="225">
        <v>31</v>
      </c>
      <c r="C36" s="226" t="s">
        <v>270</v>
      </c>
      <c r="D36" s="227" t="str">
        <f t="shared" si="2"/>
        <v>ad</v>
      </c>
      <c r="E36" s="225" t="s">
        <v>246</v>
      </c>
      <c r="F36" s="236"/>
      <c r="G36" s="225" t="s">
        <v>158</v>
      </c>
      <c r="H36" s="236"/>
      <c r="I36" s="229" t="s">
        <v>247</v>
      </c>
      <c r="J36" s="236"/>
      <c r="K36" s="230" t="s">
        <v>136</v>
      </c>
      <c r="L36" s="226">
        <v>6</v>
      </c>
      <c r="N36" s="237"/>
      <c r="O36" s="225" t="s">
        <v>158</v>
      </c>
      <c r="P36" s="237"/>
      <c r="Q36" s="230"/>
      <c r="R36" s="237"/>
      <c r="S36" s="225" t="s">
        <v>158</v>
      </c>
      <c r="T36" s="237"/>
      <c r="U36" s="229" t="s">
        <v>247</v>
      </c>
      <c r="V36" s="236"/>
      <c r="W36" s="230" t="s">
        <v>136</v>
      </c>
      <c r="X36" s="226" t="s">
        <v>258</v>
      </c>
      <c r="Y36" s="230"/>
      <c r="Z36" s="226">
        <v>6</v>
      </c>
      <c r="AB36" s="235"/>
    </row>
    <row r="37" spans="2:28" x14ac:dyDescent="0.15">
      <c r="B37" s="225">
        <v>32</v>
      </c>
      <c r="C37" s="226" t="s">
        <v>271</v>
      </c>
      <c r="D37" s="227" t="str">
        <f t="shared" si="2"/>
        <v>ae</v>
      </c>
      <c r="E37" s="225" t="s">
        <v>246</v>
      </c>
      <c r="F37" s="236"/>
      <c r="G37" s="225" t="s">
        <v>158</v>
      </c>
      <c r="H37" s="236"/>
      <c r="I37" s="229" t="s">
        <v>247</v>
      </c>
      <c r="J37" s="236"/>
      <c r="K37" s="230" t="s">
        <v>136</v>
      </c>
      <c r="L37" s="226">
        <v>7</v>
      </c>
      <c r="N37" s="237"/>
      <c r="O37" s="225" t="s">
        <v>158</v>
      </c>
      <c r="P37" s="237"/>
      <c r="Q37" s="230"/>
      <c r="R37" s="237"/>
      <c r="S37" s="225" t="s">
        <v>158</v>
      </c>
      <c r="T37" s="237"/>
      <c r="U37" s="229" t="s">
        <v>247</v>
      </c>
      <c r="V37" s="236"/>
      <c r="W37" s="230" t="s">
        <v>136</v>
      </c>
      <c r="X37" s="226" t="s">
        <v>258</v>
      </c>
      <c r="Y37" s="230"/>
      <c r="Z37" s="226">
        <v>7</v>
      </c>
      <c r="AB37" s="235"/>
    </row>
    <row r="38" spans="2:28" x14ac:dyDescent="0.15">
      <c r="B38" s="225">
        <v>33</v>
      </c>
      <c r="C38" s="226" t="s">
        <v>272</v>
      </c>
      <c r="D38" s="227" t="str">
        <f t="shared" si="2"/>
        <v>af</v>
      </c>
      <c r="E38" s="225" t="s">
        <v>246</v>
      </c>
      <c r="F38" s="236"/>
      <c r="G38" s="225" t="s">
        <v>158</v>
      </c>
      <c r="H38" s="236"/>
      <c r="I38" s="229" t="s">
        <v>247</v>
      </c>
      <c r="J38" s="236"/>
      <c r="K38" s="230" t="s">
        <v>136</v>
      </c>
      <c r="L38" s="226">
        <v>8</v>
      </c>
      <c r="N38" s="237"/>
      <c r="O38" s="225" t="s">
        <v>158</v>
      </c>
      <c r="P38" s="237"/>
      <c r="Q38" s="230"/>
      <c r="R38" s="237"/>
      <c r="S38" s="225" t="s">
        <v>158</v>
      </c>
      <c r="T38" s="237"/>
      <c r="U38" s="229" t="s">
        <v>247</v>
      </c>
      <c r="V38" s="236"/>
      <c r="W38" s="230" t="s">
        <v>136</v>
      </c>
      <c r="X38" s="226" t="s">
        <v>258</v>
      </c>
      <c r="Y38" s="230"/>
      <c r="Z38" s="226">
        <v>8</v>
      </c>
      <c r="AB38" s="235"/>
    </row>
    <row r="39" spans="2:28" x14ac:dyDescent="0.15">
      <c r="B39" s="225">
        <v>34</v>
      </c>
      <c r="C39" s="238" t="s">
        <v>223</v>
      </c>
      <c r="D39" s="227"/>
      <c r="E39" s="225" t="s">
        <v>246</v>
      </c>
      <c r="F39" s="228"/>
      <c r="G39" s="225" t="s">
        <v>158</v>
      </c>
      <c r="H39" s="228"/>
      <c r="I39" s="229" t="s">
        <v>247</v>
      </c>
      <c r="J39" s="228">
        <v>0</v>
      </c>
      <c r="K39" s="230" t="s">
        <v>136</v>
      </c>
      <c r="L39" s="231" t="str">
        <f t="shared" ref="L39:L40" si="8">IF(OR(F39="",H39=""),"",(H39+IF(F39&gt;H39,1,0)-F39-J39)*24)</f>
        <v/>
      </c>
      <c r="N39" s="232">
        <f t="shared" ref="N39:N46" si="9">$N$6</f>
        <v>0.29166666666666669</v>
      </c>
      <c r="O39" s="218" t="s">
        <v>158</v>
      </c>
      <c r="P39" s="232">
        <f t="shared" ref="P39:P46" si="10">$P$6</f>
        <v>0.83333333333333337</v>
      </c>
      <c r="R39" s="233" t="str">
        <f t="shared" ref="R39:R47" si="11">IF(F39="","",IF(F39&lt;N39,N39,IF(F39&gt;=P39,"",F39)))</f>
        <v/>
      </c>
      <c r="S39" s="218" t="s">
        <v>158</v>
      </c>
      <c r="T39" s="233" t="str">
        <f t="shared" ref="T39:T47" si="12">IF(H39="","",IF(H39&gt;F39,IF(H39&lt;P39,H39,P39),P39))</f>
        <v/>
      </c>
      <c r="U39" s="234" t="s">
        <v>247</v>
      </c>
      <c r="V39" s="228">
        <v>0</v>
      </c>
      <c r="W39" s="219" t="s">
        <v>136</v>
      </c>
      <c r="X39" s="231" t="str">
        <f t="shared" ref="X39:X40" si="13">IF(R39="","",IF((T39+IF(R39&gt;T39,1,0)-R39-V39)*24=0,"",(T39+IF(R39&gt;T39,1,0)-R39-V39)*24))</f>
        <v/>
      </c>
      <c r="Z39" s="231" t="str">
        <f t="shared" ref="Z39:Z40" si="14">IF(X39="",L39,IF(OR(L39-X39=0,L39-X39&lt;0),"-",L39-X39))</f>
        <v/>
      </c>
      <c r="AB39" s="235"/>
    </row>
    <row r="40" spans="2:28" x14ac:dyDescent="0.15">
      <c r="B40" s="225"/>
      <c r="C40" s="239" t="s">
        <v>258</v>
      </c>
      <c r="D40" s="227"/>
      <c r="E40" s="225" t="s">
        <v>246</v>
      </c>
      <c r="F40" s="228"/>
      <c r="G40" s="225" t="s">
        <v>158</v>
      </c>
      <c r="H40" s="228"/>
      <c r="I40" s="229" t="s">
        <v>247</v>
      </c>
      <c r="J40" s="228">
        <v>0</v>
      </c>
      <c r="K40" s="230" t="s">
        <v>136</v>
      </c>
      <c r="L40" s="231" t="str">
        <f t="shared" si="8"/>
        <v/>
      </c>
      <c r="N40" s="232">
        <f t="shared" si="9"/>
        <v>0.29166666666666669</v>
      </c>
      <c r="O40" s="218" t="s">
        <v>158</v>
      </c>
      <c r="P40" s="232">
        <f t="shared" si="10"/>
        <v>0.83333333333333337</v>
      </c>
      <c r="R40" s="233" t="str">
        <f t="shared" si="11"/>
        <v/>
      </c>
      <c r="S40" s="218" t="s">
        <v>158</v>
      </c>
      <c r="T40" s="233" t="str">
        <f t="shared" si="12"/>
        <v/>
      </c>
      <c r="U40" s="234" t="s">
        <v>247</v>
      </c>
      <c r="V40" s="228">
        <v>0</v>
      </c>
      <c r="W40" s="219" t="s">
        <v>136</v>
      </c>
      <c r="X40" s="231" t="str">
        <f t="shared" si="13"/>
        <v/>
      </c>
      <c r="Z40" s="231" t="str">
        <f t="shared" si="14"/>
        <v/>
      </c>
      <c r="AB40" s="235"/>
    </row>
    <row r="41" spans="2:28" x14ac:dyDescent="0.15">
      <c r="B41" s="225"/>
      <c r="C41" s="240" t="s">
        <v>258</v>
      </c>
      <c r="D41" s="227" t="str">
        <f>C39</f>
        <v>ag</v>
      </c>
      <c r="E41" s="225" t="s">
        <v>246</v>
      </c>
      <c r="F41" s="228" t="s">
        <v>258</v>
      </c>
      <c r="G41" s="225" t="s">
        <v>158</v>
      </c>
      <c r="H41" s="228" t="s">
        <v>258</v>
      </c>
      <c r="I41" s="229" t="s">
        <v>247</v>
      </c>
      <c r="J41" s="228" t="s">
        <v>258</v>
      </c>
      <c r="K41" s="230" t="s">
        <v>136</v>
      </c>
      <c r="L41" s="231" t="str">
        <f>IF(OR(L39="",L40=""),"",L39+L40)</f>
        <v/>
      </c>
      <c r="N41" s="232" t="s">
        <v>258</v>
      </c>
      <c r="O41" s="218" t="s">
        <v>158</v>
      </c>
      <c r="P41" s="232" t="s">
        <v>258</v>
      </c>
      <c r="R41" s="233" t="str">
        <f t="shared" si="11"/>
        <v/>
      </c>
      <c r="S41" s="218" t="s">
        <v>158</v>
      </c>
      <c r="T41" s="233" t="str">
        <f t="shared" si="12"/>
        <v>-</v>
      </c>
      <c r="U41" s="234" t="s">
        <v>247</v>
      </c>
      <c r="V41" s="228" t="s">
        <v>273</v>
      </c>
      <c r="W41" s="219" t="s">
        <v>136</v>
      </c>
      <c r="X41" s="231" t="str">
        <f>IF(OR(X39="",X40=""),"",X39+X40)</f>
        <v/>
      </c>
      <c r="Z41" s="231" t="str">
        <f>IF(X41="",L41,IF(OR(L41-X41=0,L41-X41&lt;0),"-",L41-X41))</f>
        <v/>
      </c>
      <c r="AB41" s="235" t="s">
        <v>274</v>
      </c>
    </row>
    <row r="42" spans="2:28" x14ac:dyDescent="0.15">
      <c r="B42" s="225"/>
      <c r="C42" s="238" t="s">
        <v>275</v>
      </c>
      <c r="D42" s="227"/>
      <c r="E42" s="225" t="s">
        <v>246</v>
      </c>
      <c r="F42" s="228"/>
      <c r="G42" s="225" t="s">
        <v>158</v>
      </c>
      <c r="H42" s="228"/>
      <c r="I42" s="229" t="s">
        <v>247</v>
      </c>
      <c r="J42" s="228">
        <v>0</v>
      </c>
      <c r="K42" s="230" t="s">
        <v>136</v>
      </c>
      <c r="L42" s="231" t="str">
        <f t="shared" ref="L42:L43" si="15">IF(OR(F42="",H42=""),"",(H42+IF(F42&gt;H42,1,0)-F42-J42)*24)</f>
        <v/>
      </c>
      <c r="N42" s="232">
        <f t="shared" si="9"/>
        <v>0.29166666666666669</v>
      </c>
      <c r="O42" s="218" t="s">
        <v>158</v>
      </c>
      <c r="P42" s="232">
        <f t="shared" si="10"/>
        <v>0.83333333333333337</v>
      </c>
      <c r="R42" s="233" t="str">
        <f t="shared" si="11"/>
        <v/>
      </c>
      <c r="S42" s="218" t="s">
        <v>158</v>
      </c>
      <c r="T42" s="233" t="str">
        <f t="shared" si="12"/>
        <v/>
      </c>
      <c r="U42" s="234" t="s">
        <v>247</v>
      </c>
      <c r="V42" s="228">
        <v>0</v>
      </c>
      <c r="W42" s="219" t="s">
        <v>136</v>
      </c>
      <c r="X42" s="231" t="str">
        <f t="shared" ref="X42:X43" si="16">IF(R42="","",IF((T42+IF(R42&gt;T42,1,0)-R42-V42)*24=0,"",(T42+IF(R42&gt;T42,1,0)-R42-V42)*24))</f>
        <v/>
      </c>
      <c r="Z42" s="231" t="str">
        <f t="shared" ref="Z42:Z43" si="17">IF(X42="",L42,IF(OR(L42-X42=0,L42-X42&lt;0),"-",L42-X42))</f>
        <v/>
      </c>
      <c r="AB42" s="235"/>
    </row>
    <row r="43" spans="2:28" x14ac:dyDescent="0.15">
      <c r="B43" s="225">
        <v>35</v>
      </c>
      <c r="C43" s="239" t="s">
        <v>258</v>
      </c>
      <c r="D43" s="227"/>
      <c r="E43" s="225" t="s">
        <v>246</v>
      </c>
      <c r="F43" s="228"/>
      <c r="G43" s="225" t="s">
        <v>158</v>
      </c>
      <c r="H43" s="228"/>
      <c r="I43" s="229" t="s">
        <v>247</v>
      </c>
      <c r="J43" s="228">
        <v>0</v>
      </c>
      <c r="K43" s="230" t="s">
        <v>136</v>
      </c>
      <c r="L43" s="231" t="str">
        <f t="shared" si="15"/>
        <v/>
      </c>
      <c r="N43" s="232">
        <f t="shared" si="9"/>
        <v>0.29166666666666669</v>
      </c>
      <c r="O43" s="218" t="s">
        <v>158</v>
      </c>
      <c r="P43" s="232">
        <f t="shared" si="10"/>
        <v>0.83333333333333337</v>
      </c>
      <c r="R43" s="233" t="str">
        <f t="shared" si="11"/>
        <v/>
      </c>
      <c r="S43" s="218" t="s">
        <v>158</v>
      </c>
      <c r="T43" s="233" t="str">
        <f t="shared" si="12"/>
        <v/>
      </c>
      <c r="U43" s="234" t="s">
        <v>247</v>
      </c>
      <c r="V43" s="228">
        <v>0</v>
      </c>
      <c r="W43" s="219" t="s">
        <v>136</v>
      </c>
      <c r="X43" s="231" t="str">
        <f t="shared" si="16"/>
        <v/>
      </c>
      <c r="Z43" s="231" t="str">
        <f t="shared" si="17"/>
        <v/>
      </c>
      <c r="AB43" s="235"/>
    </row>
    <row r="44" spans="2:28" x14ac:dyDescent="0.15">
      <c r="B44" s="225"/>
      <c r="C44" s="240" t="s">
        <v>258</v>
      </c>
      <c r="D44" s="227" t="str">
        <f>C42</f>
        <v>ah</v>
      </c>
      <c r="E44" s="225" t="s">
        <v>246</v>
      </c>
      <c r="F44" s="228" t="s">
        <v>258</v>
      </c>
      <c r="G44" s="225" t="s">
        <v>158</v>
      </c>
      <c r="H44" s="228" t="s">
        <v>258</v>
      </c>
      <c r="I44" s="229" t="s">
        <v>247</v>
      </c>
      <c r="J44" s="228" t="s">
        <v>258</v>
      </c>
      <c r="K44" s="230" t="s">
        <v>136</v>
      </c>
      <c r="L44" s="231" t="str">
        <f>IF(OR(L42="",L43=""),"",L42+L43)</f>
        <v/>
      </c>
      <c r="N44" s="232" t="s">
        <v>258</v>
      </c>
      <c r="O44" s="218" t="s">
        <v>158</v>
      </c>
      <c r="P44" s="232" t="s">
        <v>258</v>
      </c>
      <c r="R44" s="233" t="str">
        <f t="shared" si="11"/>
        <v/>
      </c>
      <c r="S44" s="218" t="s">
        <v>158</v>
      </c>
      <c r="T44" s="233" t="str">
        <f t="shared" si="12"/>
        <v>-</v>
      </c>
      <c r="U44" s="234" t="s">
        <v>247</v>
      </c>
      <c r="V44" s="228" t="s">
        <v>273</v>
      </c>
      <c r="W44" s="219" t="s">
        <v>136</v>
      </c>
      <c r="X44" s="231" t="str">
        <f>IF(OR(X42="",X43=""),"",X42+X43)</f>
        <v/>
      </c>
      <c r="Z44" s="231" t="str">
        <f>IF(X44="",L44,IF(OR(L44-X44=0,L44-X44&lt;0),"-",L44-X44))</f>
        <v/>
      </c>
      <c r="AB44" s="235" t="s">
        <v>276</v>
      </c>
    </row>
    <row r="45" spans="2:28" x14ac:dyDescent="0.15">
      <c r="B45" s="225"/>
      <c r="C45" s="238" t="s">
        <v>277</v>
      </c>
      <c r="D45" s="227"/>
      <c r="E45" s="225" t="s">
        <v>246</v>
      </c>
      <c r="F45" s="228"/>
      <c r="G45" s="225" t="s">
        <v>158</v>
      </c>
      <c r="H45" s="228"/>
      <c r="I45" s="229" t="s">
        <v>247</v>
      </c>
      <c r="J45" s="228">
        <v>0</v>
      </c>
      <c r="K45" s="230" t="s">
        <v>136</v>
      </c>
      <c r="L45" s="231" t="str">
        <f t="shared" ref="L45:L46" si="18">IF(OR(F45="",H45=""),"",(H45+IF(F45&gt;H45,1,0)-F45-J45)*24)</f>
        <v/>
      </c>
      <c r="N45" s="232">
        <f t="shared" si="9"/>
        <v>0.29166666666666669</v>
      </c>
      <c r="O45" s="218" t="s">
        <v>158</v>
      </c>
      <c r="P45" s="232">
        <f t="shared" si="10"/>
        <v>0.83333333333333337</v>
      </c>
      <c r="R45" s="233" t="str">
        <f t="shared" si="11"/>
        <v/>
      </c>
      <c r="S45" s="218" t="s">
        <v>158</v>
      </c>
      <c r="T45" s="233" t="str">
        <f t="shared" si="12"/>
        <v/>
      </c>
      <c r="U45" s="234" t="s">
        <v>247</v>
      </c>
      <c r="V45" s="228">
        <v>0</v>
      </c>
      <c r="W45" s="219" t="s">
        <v>136</v>
      </c>
      <c r="X45" s="231" t="str">
        <f t="shared" ref="X45:X46" si="19">IF(R45="","",IF((T45+IF(R45&gt;T45,1,0)-R45-V45)*24=0,"",(T45+IF(R45&gt;T45,1,0)-R45-V45)*24))</f>
        <v/>
      </c>
      <c r="Z45" s="231" t="str">
        <f t="shared" ref="Z45:Z46" si="20">IF(X45="",L45,IF(OR(L45-X45=0,L45-X45&lt;0),"-",L45-X45))</f>
        <v/>
      </c>
      <c r="AB45" s="235"/>
    </row>
    <row r="46" spans="2:28" x14ac:dyDescent="0.15">
      <c r="B46" s="225">
        <v>36</v>
      </c>
      <c r="C46" s="239" t="s">
        <v>258</v>
      </c>
      <c r="D46" s="227"/>
      <c r="E46" s="225" t="s">
        <v>246</v>
      </c>
      <c r="F46" s="228"/>
      <c r="G46" s="225" t="s">
        <v>158</v>
      </c>
      <c r="H46" s="228"/>
      <c r="I46" s="229" t="s">
        <v>247</v>
      </c>
      <c r="J46" s="228">
        <v>0</v>
      </c>
      <c r="K46" s="230" t="s">
        <v>136</v>
      </c>
      <c r="L46" s="231" t="str">
        <f t="shared" si="18"/>
        <v/>
      </c>
      <c r="N46" s="232">
        <f t="shared" si="9"/>
        <v>0.29166666666666669</v>
      </c>
      <c r="O46" s="218" t="s">
        <v>158</v>
      </c>
      <c r="P46" s="232">
        <f t="shared" si="10"/>
        <v>0.83333333333333337</v>
      </c>
      <c r="R46" s="233" t="str">
        <f t="shared" si="11"/>
        <v/>
      </c>
      <c r="S46" s="218" t="s">
        <v>158</v>
      </c>
      <c r="T46" s="233" t="str">
        <f t="shared" si="12"/>
        <v/>
      </c>
      <c r="U46" s="234" t="s">
        <v>247</v>
      </c>
      <c r="V46" s="228">
        <v>0</v>
      </c>
      <c r="W46" s="219" t="s">
        <v>136</v>
      </c>
      <c r="X46" s="231" t="str">
        <f t="shared" si="19"/>
        <v/>
      </c>
      <c r="Z46" s="231" t="str">
        <f t="shared" si="20"/>
        <v/>
      </c>
      <c r="AB46" s="235"/>
    </row>
    <row r="47" spans="2:28" x14ac:dyDescent="0.15">
      <c r="B47" s="225"/>
      <c r="C47" s="240" t="s">
        <v>258</v>
      </c>
      <c r="D47" s="227" t="str">
        <f>C45</f>
        <v>ai</v>
      </c>
      <c r="E47" s="225" t="s">
        <v>246</v>
      </c>
      <c r="F47" s="228" t="s">
        <v>258</v>
      </c>
      <c r="G47" s="225" t="s">
        <v>158</v>
      </c>
      <c r="H47" s="228" t="s">
        <v>258</v>
      </c>
      <c r="I47" s="229" t="s">
        <v>247</v>
      </c>
      <c r="J47" s="228" t="s">
        <v>258</v>
      </c>
      <c r="K47" s="230" t="s">
        <v>136</v>
      </c>
      <c r="L47" s="231" t="str">
        <f>IF(OR(L45="",L46=""),"",L45+L46)</f>
        <v/>
      </c>
      <c r="N47" s="232" t="s">
        <v>258</v>
      </c>
      <c r="O47" s="218" t="s">
        <v>158</v>
      </c>
      <c r="P47" s="232" t="s">
        <v>258</v>
      </c>
      <c r="R47" s="233" t="str">
        <f t="shared" si="11"/>
        <v/>
      </c>
      <c r="S47" s="218" t="s">
        <v>158</v>
      </c>
      <c r="T47" s="233" t="str">
        <f t="shared" si="12"/>
        <v>-</v>
      </c>
      <c r="U47" s="234" t="s">
        <v>247</v>
      </c>
      <c r="V47" s="228" t="s">
        <v>273</v>
      </c>
      <c r="W47" s="219" t="s">
        <v>136</v>
      </c>
      <c r="X47" s="231" t="str">
        <f>IF(OR(X45="",X46=""),"",X45+X46)</f>
        <v/>
      </c>
      <c r="Z47" s="231" t="str">
        <f>IF(X47="",L47,IF(OR(L47-X47=0,L47-X47&lt;0),"-",L47-X47))</f>
        <v/>
      </c>
      <c r="AB47" s="235" t="s">
        <v>276</v>
      </c>
    </row>
    <row r="49" spans="3:4" x14ac:dyDescent="0.15">
      <c r="C49" s="220" t="s">
        <v>278</v>
      </c>
      <c r="D49" s="220"/>
    </row>
    <row r="50" spans="3:4" x14ac:dyDescent="0.15">
      <c r="C50" s="220" t="s">
        <v>279</v>
      </c>
      <c r="D50" s="220"/>
    </row>
    <row r="51" spans="3:4" x14ac:dyDescent="0.15">
      <c r="C51" s="220" t="s">
        <v>280</v>
      </c>
      <c r="D51" s="220"/>
    </row>
    <row r="52" spans="3:4" x14ac:dyDescent="0.15">
      <c r="C52" s="220" t="s">
        <v>281</v>
      </c>
      <c r="D52" s="220"/>
    </row>
  </sheetData>
  <sheetProtection sheet="1" insertRows="0" deleteRows="0"/>
  <mergeCells count="5">
    <mergeCell ref="F4:L4"/>
    <mergeCell ref="N4:P4"/>
    <mergeCell ref="R4:X4"/>
    <mergeCell ref="AB4:AB5"/>
    <mergeCell ref="AD3:AE4"/>
  </mergeCells>
  <phoneticPr fontId="2"/>
  <hyperlinks>
    <hyperlink ref="AD3" location="添付書類一覧!A1" display="添付書類一覧に戻る" xr:uid="{8024E533-2150-413F-AC47-AEDF84B2C6A5}"/>
  </hyperlinks>
  <printOptions horizontalCentered="1"/>
  <pageMargins left="0.70866141732283472" right="0.70866141732283472" top="0.55118110236220474" bottom="0.35433070866141736" header="0.31496062992125984" footer="0.31496062992125984"/>
  <pageSetup paperSize="9"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1646-BB3D-47E4-BC2E-E130575010E4}">
  <sheetPr>
    <tabColor theme="9" tint="0.79998168889431442"/>
    <pageSetUpPr fitToPage="1"/>
  </sheetPr>
  <dimension ref="B1:AE52"/>
  <sheetViews>
    <sheetView showGridLines="0" workbookViewId="0">
      <selection activeCell="AD2" sqref="AD2:AE5"/>
    </sheetView>
  </sheetViews>
  <sheetFormatPr defaultRowHeight="18.75" x14ac:dyDescent="0.15"/>
  <cols>
    <col min="1" max="1" width="1.625" style="219" customWidth="1"/>
    <col min="2" max="2" width="5.625" style="218" customWidth="1"/>
    <col min="3" max="3" width="10.625" style="218" customWidth="1"/>
    <col min="4" max="4" width="10.625" style="218" hidden="1" customWidth="1"/>
    <col min="5" max="5" width="3.375" style="218" bestFit="1" customWidth="1"/>
    <col min="6" max="6" width="15.625" style="219" customWidth="1"/>
    <col min="7" max="7" width="3.375" style="219" bestFit="1" customWidth="1"/>
    <col min="8" max="8" width="15.625" style="219" customWidth="1"/>
    <col min="9" max="9" width="3.375" style="219" bestFit="1" customWidth="1"/>
    <col min="10" max="10" width="15.625" style="218" customWidth="1"/>
    <col min="11" max="11" width="3.375" style="219" bestFit="1" customWidth="1"/>
    <col min="12" max="12" width="15.625" style="219" customWidth="1"/>
    <col min="13" max="13" width="5" style="219" customWidth="1"/>
    <col min="14" max="14" width="15.625" style="219" customWidth="1"/>
    <col min="15" max="15" width="3.375" style="219" customWidth="1"/>
    <col min="16" max="16" width="15.625" style="219" customWidth="1"/>
    <col min="17" max="17" width="3.375" style="219" customWidth="1"/>
    <col min="18" max="18" width="15.625" style="219" customWidth="1"/>
    <col min="19" max="19" width="3.375" style="219" customWidth="1"/>
    <col min="20" max="20" width="15.625" style="219" customWidth="1"/>
    <col min="21" max="21" width="3.375" style="219" customWidth="1"/>
    <col min="22" max="22" width="15.625" style="219" customWidth="1"/>
    <col min="23" max="23" width="3.375" style="219" customWidth="1"/>
    <col min="24" max="24" width="15.625" style="219" customWidth="1"/>
    <col min="25" max="25" width="3.375" style="219" customWidth="1"/>
    <col min="26" max="26" width="15.625" style="219" customWidth="1"/>
    <col min="27" max="27" width="3.375" style="219" customWidth="1"/>
    <col min="28" max="28" width="50.625" style="219" customWidth="1"/>
    <col min="29" max="30" width="9" style="219"/>
    <col min="31" max="31" width="18.25" style="219" customWidth="1"/>
    <col min="32" max="16384" width="9" style="219"/>
  </cols>
  <sheetData>
    <row r="1" spans="2:31" x14ac:dyDescent="0.15">
      <c r="B1" s="217" t="s">
        <v>230</v>
      </c>
    </row>
    <row r="2" spans="2:31" ht="17.850000000000001" customHeight="1" thickBot="1" x14ac:dyDescent="0.2">
      <c r="B2" s="220" t="s">
        <v>231</v>
      </c>
      <c r="F2" s="221"/>
      <c r="J2" s="222"/>
      <c r="AD2" s="1"/>
      <c r="AE2" s="279"/>
    </row>
    <row r="3" spans="2:31" ht="17.850000000000001" customHeight="1" thickTop="1" x14ac:dyDescent="0.15">
      <c r="B3" s="221" t="s">
        <v>232</v>
      </c>
      <c r="F3" s="222" t="s">
        <v>233</v>
      </c>
      <c r="J3" s="222"/>
      <c r="AD3" s="866" t="s">
        <v>468</v>
      </c>
      <c r="AE3" s="867"/>
    </row>
    <row r="4" spans="2:31" ht="17.850000000000001" customHeight="1" thickBot="1" x14ac:dyDescent="0.2">
      <c r="B4" s="220"/>
      <c r="F4" s="1056" t="s">
        <v>234</v>
      </c>
      <c r="G4" s="1056"/>
      <c r="H4" s="1056"/>
      <c r="I4" s="1056"/>
      <c r="J4" s="1056"/>
      <c r="K4" s="1056"/>
      <c r="L4" s="1056"/>
      <c r="N4" s="1056" t="s">
        <v>235</v>
      </c>
      <c r="O4" s="1056"/>
      <c r="P4" s="1056"/>
      <c r="R4" s="1056" t="s">
        <v>236</v>
      </c>
      <c r="S4" s="1056"/>
      <c r="T4" s="1056"/>
      <c r="U4" s="1056"/>
      <c r="V4" s="1056"/>
      <c r="W4" s="1056"/>
      <c r="X4" s="1056"/>
      <c r="Z4" s="223" t="s">
        <v>237</v>
      </c>
      <c r="AB4" s="1056" t="s">
        <v>238</v>
      </c>
      <c r="AD4" s="868"/>
      <c r="AE4" s="869"/>
    </row>
    <row r="5" spans="2:31" ht="17.850000000000001" customHeight="1" thickTop="1" x14ac:dyDescent="0.15">
      <c r="B5" s="218" t="s">
        <v>160</v>
      </c>
      <c r="C5" s="218" t="s">
        <v>239</v>
      </c>
      <c r="F5" s="218" t="s">
        <v>240</v>
      </c>
      <c r="G5" s="218"/>
      <c r="H5" s="218" t="s">
        <v>241</v>
      </c>
      <c r="J5" s="218" t="s">
        <v>242</v>
      </c>
      <c r="L5" s="218" t="s">
        <v>234</v>
      </c>
      <c r="N5" s="218" t="s">
        <v>243</v>
      </c>
      <c r="P5" s="218" t="s">
        <v>244</v>
      </c>
      <c r="R5" s="218" t="s">
        <v>243</v>
      </c>
      <c r="T5" s="218" t="s">
        <v>244</v>
      </c>
      <c r="V5" s="218" t="s">
        <v>242</v>
      </c>
      <c r="X5" s="218" t="s">
        <v>234</v>
      </c>
      <c r="Z5" s="224" t="s">
        <v>245</v>
      </c>
      <c r="AB5" s="1056"/>
      <c r="AD5" s="331"/>
      <c r="AE5" s="279"/>
    </row>
    <row r="6" spans="2:31" ht="17.850000000000001" customHeight="1" x14ac:dyDescent="0.15">
      <c r="B6" s="225">
        <v>1</v>
      </c>
      <c r="C6" s="226" t="s">
        <v>192</v>
      </c>
      <c r="D6" s="227" t="str">
        <f>C6</f>
        <v>a</v>
      </c>
      <c r="E6" s="225" t="s">
        <v>246</v>
      </c>
      <c r="F6" s="228">
        <v>0.29166666666666669</v>
      </c>
      <c r="G6" s="225" t="s">
        <v>158</v>
      </c>
      <c r="H6" s="228">
        <v>0.66666666666666663</v>
      </c>
      <c r="I6" s="229" t="s">
        <v>247</v>
      </c>
      <c r="J6" s="228">
        <v>4.1666666666666664E-2</v>
      </c>
      <c r="K6" s="230" t="s">
        <v>136</v>
      </c>
      <c r="L6" s="231">
        <f>IF(OR(F6="",H6=""),"",(H6+IF(F6&gt;H6,1,0)-F6-J6)*24)</f>
        <v>7.9999999999999982</v>
      </c>
      <c r="N6" s="232">
        <f>【記載例】!$BB$13</f>
        <v>0.29166666666666669</v>
      </c>
      <c r="O6" s="218" t="s">
        <v>158</v>
      </c>
      <c r="P6" s="232">
        <f>【記載例】!$BF$13</f>
        <v>0.83333333333333337</v>
      </c>
      <c r="R6" s="233">
        <f t="shared" ref="R6:R22" si="0">IF(F6="","",IF(F6&lt;N6,N6,IF(F6&gt;=P6,"",F6)))</f>
        <v>0.29166666666666669</v>
      </c>
      <c r="S6" s="218" t="s">
        <v>158</v>
      </c>
      <c r="T6" s="233">
        <f t="shared" ref="T6:T22" si="1">IF(H6="","",IF(H6&gt;F6,IF(H6&lt;P6,H6,P6),P6))</f>
        <v>0.66666666666666663</v>
      </c>
      <c r="U6" s="234" t="s">
        <v>247</v>
      </c>
      <c r="V6" s="228">
        <v>4.1666666666666664E-2</v>
      </c>
      <c r="W6" s="219" t="s">
        <v>136</v>
      </c>
      <c r="X6" s="231">
        <f>IF(R6="","",IF((T6+IF(R6&gt;T6,1,0)-R6-V6)*24=0,"",(T6+IF(R6&gt;T6,1,0)-R6-V6)*24))</f>
        <v>7.9999999999999982</v>
      </c>
      <c r="Z6" s="231" t="str">
        <f>IF(X6="",L6,IF(OR(L6-X6=0,L6-X6&lt;0),"-",L6-X6))</f>
        <v>-</v>
      </c>
      <c r="AB6" s="235"/>
      <c r="AD6" s="94"/>
      <c r="AE6" s="94"/>
    </row>
    <row r="7" spans="2:31" x14ac:dyDescent="0.15">
      <c r="B7" s="225">
        <v>2</v>
      </c>
      <c r="C7" s="226" t="s">
        <v>199</v>
      </c>
      <c r="D7" s="227" t="str">
        <f t="shared" ref="D7:D38" si="2">C7</f>
        <v>b</v>
      </c>
      <c r="E7" s="225" t="s">
        <v>246</v>
      </c>
      <c r="F7" s="228">
        <v>0.45833333333333331</v>
      </c>
      <c r="G7" s="225" t="s">
        <v>158</v>
      </c>
      <c r="H7" s="228">
        <v>0.83333333333333337</v>
      </c>
      <c r="I7" s="229" t="s">
        <v>247</v>
      </c>
      <c r="J7" s="228">
        <v>4.1666666666666664E-2</v>
      </c>
      <c r="K7" s="230" t="s">
        <v>136</v>
      </c>
      <c r="L7" s="231">
        <f>IF(OR(F7="",H7=""),"",(H7+IF(F7&gt;H7,1,0)-F7-J7)*24)</f>
        <v>8</v>
      </c>
      <c r="N7" s="232">
        <f>【記載例】!$BB$13</f>
        <v>0.29166666666666669</v>
      </c>
      <c r="O7" s="218" t="s">
        <v>158</v>
      </c>
      <c r="P7" s="232">
        <f>【記載例】!$BF$13</f>
        <v>0.83333333333333337</v>
      </c>
      <c r="R7" s="233">
        <f t="shared" si="0"/>
        <v>0.45833333333333331</v>
      </c>
      <c r="S7" s="218" t="s">
        <v>158</v>
      </c>
      <c r="T7" s="233">
        <f t="shared" si="1"/>
        <v>0.83333333333333337</v>
      </c>
      <c r="U7" s="234" t="s">
        <v>247</v>
      </c>
      <c r="V7" s="228">
        <v>4.1666666666666664E-2</v>
      </c>
      <c r="W7" s="219" t="s">
        <v>136</v>
      </c>
      <c r="X7" s="231">
        <f>IF(R7="","",IF((T7+IF(R7&gt;T7,1,0)-R7-V7)*24=0,"",(T7+IF(R7&gt;T7,1,0)-R7-V7)*24))</f>
        <v>8</v>
      </c>
      <c r="Z7" s="231" t="str">
        <f>IF(X7="",L7,IF(OR(L7-X7=0,L7-X7&lt;0),"-",L7-X7))</f>
        <v>-</v>
      </c>
      <c r="AB7" s="235"/>
    </row>
    <row r="8" spans="2:31" x14ac:dyDescent="0.15">
      <c r="B8" s="225">
        <v>3</v>
      </c>
      <c r="C8" s="226" t="s">
        <v>180</v>
      </c>
      <c r="D8" s="227" t="str">
        <f t="shared" si="2"/>
        <v>c</v>
      </c>
      <c r="E8" s="225" t="s">
        <v>246</v>
      </c>
      <c r="F8" s="228">
        <v>0.375</v>
      </c>
      <c r="G8" s="225" t="s">
        <v>158</v>
      </c>
      <c r="H8" s="228">
        <v>0.75</v>
      </c>
      <c r="I8" s="229" t="s">
        <v>247</v>
      </c>
      <c r="J8" s="228">
        <v>4.1666666666666664E-2</v>
      </c>
      <c r="K8" s="230" t="s">
        <v>136</v>
      </c>
      <c r="L8" s="231">
        <f>IF(OR(F8="",H8=""),"",(H8+IF(F8&gt;H8,1,0)-F8-J8)*24)</f>
        <v>8</v>
      </c>
      <c r="N8" s="232">
        <f>【記載例】!$BB$13</f>
        <v>0.29166666666666669</v>
      </c>
      <c r="O8" s="218" t="s">
        <v>158</v>
      </c>
      <c r="P8" s="232">
        <f>【記載例】!$BF$13</f>
        <v>0.83333333333333337</v>
      </c>
      <c r="R8" s="233">
        <f t="shared" si="0"/>
        <v>0.375</v>
      </c>
      <c r="S8" s="218" t="s">
        <v>158</v>
      </c>
      <c r="T8" s="233">
        <f t="shared" si="1"/>
        <v>0.75</v>
      </c>
      <c r="U8" s="234" t="s">
        <v>247</v>
      </c>
      <c r="V8" s="228">
        <v>4.1666666666666664E-2</v>
      </c>
      <c r="W8" s="219" t="s">
        <v>136</v>
      </c>
      <c r="X8" s="231">
        <f>IF(R8="","",IF((T8+IF(R8&gt;T8,1,0)-R8-V8)*24=0,"",(T8+IF(R8&gt;T8,1,0)-R8-V8)*24))</f>
        <v>8</v>
      </c>
      <c r="Z8" s="231" t="str">
        <f>IF(X8="",L8,IF(OR(L8-X8=0,L8-X8&lt;0),"-",L8-X8))</f>
        <v>-</v>
      </c>
      <c r="AB8" s="235"/>
    </row>
    <row r="9" spans="2:31" x14ac:dyDescent="0.15">
      <c r="B9" s="225">
        <v>4</v>
      </c>
      <c r="C9" s="226" t="s">
        <v>186</v>
      </c>
      <c r="D9" s="227" t="str">
        <f t="shared" si="2"/>
        <v>d</v>
      </c>
      <c r="E9" s="225" t="s">
        <v>246</v>
      </c>
      <c r="F9" s="228">
        <v>0.35416666666666669</v>
      </c>
      <c r="G9" s="225" t="s">
        <v>158</v>
      </c>
      <c r="H9" s="228">
        <v>0.72916666666666663</v>
      </c>
      <c r="I9" s="229" t="s">
        <v>247</v>
      </c>
      <c r="J9" s="228">
        <v>4.1666666666666664E-2</v>
      </c>
      <c r="K9" s="230" t="s">
        <v>136</v>
      </c>
      <c r="L9" s="231">
        <f>IF(OR(F9="",H9=""),"",(H9+IF(F9&gt;H9,1,0)-F9-J9)*24)</f>
        <v>7.9999999999999982</v>
      </c>
      <c r="N9" s="232">
        <f>【記載例】!$BB$13</f>
        <v>0.29166666666666669</v>
      </c>
      <c r="O9" s="218" t="s">
        <v>158</v>
      </c>
      <c r="P9" s="232">
        <f>【記載例】!$BF$13</f>
        <v>0.83333333333333337</v>
      </c>
      <c r="R9" s="233">
        <f t="shared" si="0"/>
        <v>0.35416666666666669</v>
      </c>
      <c r="S9" s="218" t="s">
        <v>158</v>
      </c>
      <c r="T9" s="233">
        <f t="shared" si="1"/>
        <v>0.72916666666666663</v>
      </c>
      <c r="U9" s="234" t="s">
        <v>247</v>
      </c>
      <c r="V9" s="228">
        <v>4.1666666666666664E-2</v>
      </c>
      <c r="W9" s="219" t="s">
        <v>136</v>
      </c>
      <c r="X9" s="231">
        <f>IF(R9="","",IF((T9+IF(R9&gt;T9,1,0)-R9-V9)*24=0,"",(T9+IF(R9&gt;T9,1,0)-R9-V9)*24))</f>
        <v>7.9999999999999982</v>
      </c>
      <c r="Z9" s="231" t="str">
        <f>IF(X9="",L9,IF(OR(L9-X9=0,L9-X9&lt;0),"-",L9-X9))</f>
        <v>-</v>
      </c>
      <c r="AB9" s="235"/>
    </row>
    <row r="10" spans="2:31" x14ac:dyDescent="0.15">
      <c r="B10" s="225">
        <v>5</v>
      </c>
      <c r="C10" s="226" t="s">
        <v>213</v>
      </c>
      <c r="D10" s="227" t="str">
        <f t="shared" si="2"/>
        <v>e</v>
      </c>
      <c r="E10" s="225" t="s">
        <v>246</v>
      </c>
      <c r="F10" s="228">
        <v>0.375</v>
      </c>
      <c r="G10" s="225" t="s">
        <v>158</v>
      </c>
      <c r="H10" s="228">
        <v>0.625</v>
      </c>
      <c r="I10" s="229" t="s">
        <v>247</v>
      </c>
      <c r="J10" s="228">
        <v>0</v>
      </c>
      <c r="K10" s="230" t="s">
        <v>136</v>
      </c>
      <c r="L10" s="231">
        <f t="shared" ref="L10:L22" si="3">IF(OR(F10="",H10=""),"",(H10+IF(F10&gt;H10,1,0)-F10-J10)*24)</f>
        <v>6</v>
      </c>
      <c r="N10" s="232">
        <f>【記載例】!$BB$13</f>
        <v>0.29166666666666669</v>
      </c>
      <c r="O10" s="218" t="s">
        <v>158</v>
      </c>
      <c r="P10" s="232">
        <f>【記載例】!$BF$13</f>
        <v>0.83333333333333337</v>
      </c>
      <c r="R10" s="233">
        <f t="shared" si="0"/>
        <v>0.375</v>
      </c>
      <c r="S10" s="218" t="s">
        <v>158</v>
      </c>
      <c r="T10" s="233">
        <f t="shared" si="1"/>
        <v>0.625</v>
      </c>
      <c r="U10" s="234" t="s">
        <v>247</v>
      </c>
      <c r="V10" s="228">
        <v>0</v>
      </c>
      <c r="W10" s="219" t="s">
        <v>136</v>
      </c>
      <c r="X10" s="231">
        <f t="shared" ref="X10:X22" si="4">IF(R10="","",IF((T10+IF(R10&gt;T10,1,0)-R10-V10)*24=0,"",(T10+IF(R10&gt;T10,1,0)-R10-V10)*24))</f>
        <v>6</v>
      </c>
      <c r="Z10" s="231" t="str">
        <f t="shared" ref="Z10:Z22" si="5">IF(X10="",L10,IF(OR(L10-X10=0,L10-X10&lt;0),"-",L10-X10))</f>
        <v>-</v>
      </c>
      <c r="AB10" s="235"/>
    </row>
    <row r="11" spans="2:31" x14ac:dyDescent="0.15">
      <c r="B11" s="225">
        <v>6</v>
      </c>
      <c r="C11" s="226" t="s">
        <v>209</v>
      </c>
      <c r="D11" s="227" t="str">
        <f t="shared" si="2"/>
        <v>f</v>
      </c>
      <c r="E11" s="225" t="s">
        <v>246</v>
      </c>
      <c r="F11" s="228">
        <v>0.41666666666666669</v>
      </c>
      <c r="G11" s="225" t="s">
        <v>158</v>
      </c>
      <c r="H11" s="228">
        <v>0.66666666666666663</v>
      </c>
      <c r="I11" s="229" t="s">
        <v>247</v>
      </c>
      <c r="J11" s="228">
        <v>0</v>
      </c>
      <c r="K11" s="230" t="s">
        <v>136</v>
      </c>
      <c r="L11" s="231">
        <f t="shared" si="3"/>
        <v>5.9999999999999982</v>
      </c>
      <c r="N11" s="232">
        <f>【記載例】!$BB$13</f>
        <v>0.29166666666666669</v>
      </c>
      <c r="O11" s="218" t="s">
        <v>158</v>
      </c>
      <c r="P11" s="232">
        <f>【記載例】!$BF$13</f>
        <v>0.83333333333333337</v>
      </c>
      <c r="R11" s="233">
        <f t="shared" si="0"/>
        <v>0.41666666666666669</v>
      </c>
      <c r="S11" s="218" t="s">
        <v>158</v>
      </c>
      <c r="T11" s="233">
        <f t="shared" si="1"/>
        <v>0.66666666666666663</v>
      </c>
      <c r="U11" s="234" t="s">
        <v>247</v>
      </c>
      <c r="V11" s="228">
        <v>0</v>
      </c>
      <c r="W11" s="219" t="s">
        <v>136</v>
      </c>
      <c r="X11" s="231">
        <f t="shared" si="4"/>
        <v>5.9999999999999982</v>
      </c>
      <c r="Z11" s="231" t="str">
        <f t="shared" si="5"/>
        <v>-</v>
      </c>
      <c r="AB11" s="235"/>
    </row>
    <row r="12" spans="2:31" x14ac:dyDescent="0.15">
      <c r="B12" s="225">
        <v>7</v>
      </c>
      <c r="C12" s="226" t="s">
        <v>219</v>
      </c>
      <c r="D12" s="227" t="str">
        <f t="shared" si="2"/>
        <v>g</v>
      </c>
      <c r="E12" s="225" t="s">
        <v>246</v>
      </c>
      <c r="F12" s="228">
        <v>0.29166666666666669</v>
      </c>
      <c r="G12" s="225" t="s">
        <v>158</v>
      </c>
      <c r="H12" s="228">
        <v>0.39583333333333331</v>
      </c>
      <c r="I12" s="229" t="s">
        <v>247</v>
      </c>
      <c r="J12" s="228">
        <v>0</v>
      </c>
      <c r="K12" s="230" t="s">
        <v>136</v>
      </c>
      <c r="L12" s="231">
        <f t="shared" si="3"/>
        <v>2.4999999999999991</v>
      </c>
      <c r="N12" s="232">
        <f>【記載例】!$BB$13</f>
        <v>0.29166666666666669</v>
      </c>
      <c r="O12" s="218" t="s">
        <v>158</v>
      </c>
      <c r="P12" s="232">
        <f>【記載例】!$BF$13</f>
        <v>0.83333333333333337</v>
      </c>
      <c r="R12" s="233">
        <f t="shared" si="0"/>
        <v>0.29166666666666669</v>
      </c>
      <c r="S12" s="218" t="s">
        <v>158</v>
      </c>
      <c r="T12" s="233">
        <f t="shared" si="1"/>
        <v>0.39583333333333331</v>
      </c>
      <c r="U12" s="234" t="s">
        <v>247</v>
      </c>
      <c r="V12" s="228">
        <v>0</v>
      </c>
      <c r="W12" s="219" t="s">
        <v>136</v>
      </c>
      <c r="X12" s="231">
        <f t="shared" si="4"/>
        <v>2.4999999999999991</v>
      </c>
      <c r="Z12" s="231" t="str">
        <f t="shared" si="5"/>
        <v>-</v>
      </c>
      <c r="AB12" s="235"/>
    </row>
    <row r="13" spans="2:31" x14ac:dyDescent="0.15">
      <c r="B13" s="225">
        <v>8</v>
      </c>
      <c r="C13" s="226" t="s">
        <v>217</v>
      </c>
      <c r="D13" s="227" t="str">
        <f t="shared" si="2"/>
        <v>h</v>
      </c>
      <c r="E13" s="225" t="s">
        <v>246</v>
      </c>
      <c r="F13" s="228">
        <v>0.66666666666666663</v>
      </c>
      <c r="G13" s="225" t="s">
        <v>158</v>
      </c>
      <c r="H13" s="228">
        <v>0.83333333333333337</v>
      </c>
      <c r="I13" s="229" t="s">
        <v>247</v>
      </c>
      <c r="J13" s="228">
        <v>0</v>
      </c>
      <c r="K13" s="230" t="s">
        <v>136</v>
      </c>
      <c r="L13" s="231">
        <f t="shared" si="3"/>
        <v>4.0000000000000018</v>
      </c>
      <c r="N13" s="232">
        <f>【記載例】!$BB$13</f>
        <v>0.29166666666666669</v>
      </c>
      <c r="O13" s="218" t="s">
        <v>158</v>
      </c>
      <c r="P13" s="232">
        <f>【記載例】!$BF$13</f>
        <v>0.83333333333333337</v>
      </c>
      <c r="R13" s="233">
        <f t="shared" si="0"/>
        <v>0.66666666666666663</v>
      </c>
      <c r="S13" s="218" t="s">
        <v>158</v>
      </c>
      <c r="T13" s="233">
        <f t="shared" si="1"/>
        <v>0.83333333333333337</v>
      </c>
      <c r="U13" s="234" t="s">
        <v>247</v>
      </c>
      <c r="V13" s="228">
        <v>0</v>
      </c>
      <c r="W13" s="219" t="s">
        <v>136</v>
      </c>
      <c r="X13" s="231">
        <f t="shared" si="4"/>
        <v>4.0000000000000018</v>
      </c>
      <c r="Z13" s="231" t="str">
        <f t="shared" si="5"/>
        <v>-</v>
      </c>
      <c r="AB13" s="235"/>
    </row>
    <row r="14" spans="2:31" x14ac:dyDescent="0.15">
      <c r="B14" s="225">
        <v>9</v>
      </c>
      <c r="C14" s="226" t="s">
        <v>190</v>
      </c>
      <c r="D14" s="227" t="str">
        <f t="shared" si="2"/>
        <v>i</v>
      </c>
      <c r="E14" s="225" t="s">
        <v>246</v>
      </c>
      <c r="F14" s="228">
        <v>0.70833333333333337</v>
      </c>
      <c r="G14" s="225" t="s">
        <v>158</v>
      </c>
      <c r="H14" s="228">
        <v>1</v>
      </c>
      <c r="I14" s="229" t="s">
        <v>247</v>
      </c>
      <c r="J14" s="228">
        <v>0</v>
      </c>
      <c r="K14" s="230" t="s">
        <v>136</v>
      </c>
      <c r="L14" s="231">
        <f t="shared" si="3"/>
        <v>6.9999999999999991</v>
      </c>
      <c r="N14" s="232">
        <f>【記載例】!$BB$13</f>
        <v>0.29166666666666669</v>
      </c>
      <c r="O14" s="218" t="s">
        <v>158</v>
      </c>
      <c r="P14" s="232">
        <f>【記載例】!$BF$13</f>
        <v>0.83333333333333337</v>
      </c>
      <c r="R14" s="233">
        <f t="shared" si="0"/>
        <v>0.70833333333333337</v>
      </c>
      <c r="S14" s="218" t="s">
        <v>158</v>
      </c>
      <c r="T14" s="233">
        <f t="shared" si="1"/>
        <v>0.83333333333333337</v>
      </c>
      <c r="U14" s="234" t="s">
        <v>247</v>
      </c>
      <c r="V14" s="228">
        <v>0</v>
      </c>
      <c r="W14" s="219" t="s">
        <v>136</v>
      </c>
      <c r="X14" s="231">
        <f t="shared" si="4"/>
        <v>3</v>
      </c>
      <c r="Z14" s="231">
        <f t="shared" si="5"/>
        <v>3.9999999999999991</v>
      </c>
      <c r="AB14" s="235" t="s">
        <v>248</v>
      </c>
    </row>
    <row r="15" spans="2:31" x14ac:dyDescent="0.15">
      <c r="B15" s="225">
        <v>10</v>
      </c>
      <c r="C15" s="226" t="s">
        <v>191</v>
      </c>
      <c r="D15" s="227" t="str">
        <f t="shared" si="2"/>
        <v>j</v>
      </c>
      <c r="E15" s="225" t="s">
        <v>246</v>
      </c>
      <c r="F15" s="228">
        <v>0</v>
      </c>
      <c r="G15" s="225" t="s">
        <v>158</v>
      </c>
      <c r="H15" s="228">
        <v>0.41666666666666669</v>
      </c>
      <c r="I15" s="229" t="s">
        <v>247</v>
      </c>
      <c r="J15" s="228">
        <v>4.1666666666666664E-2</v>
      </c>
      <c r="K15" s="230" t="s">
        <v>136</v>
      </c>
      <c r="L15" s="231">
        <f t="shared" si="3"/>
        <v>9</v>
      </c>
      <c r="N15" s="232">
        <f>【記載例】!$BB$13</f>
        <v>0.29166666666666669</v>
      </c>
      <c r="O15" s="218" t="s">
        <v>158</v>
      </c>
      <c r="P15" s="232">
        <f>【記載例】!$BF$13</f>
        <v>0.83333333333333337</v>
      </c>
      <c r="R15" s="233">
        <f t="shared" si="0"/>
        <v>0.29166666666666669</v>
      </c>
      <c r="S15" s="218" t="s">
        <v>158</v>
      </c>
      <c r="T15" s="233">
        <f t="shared" si="1"/>
        <v>0.41666666666666669</v>
      </c>
      <c r="U15" s="234" t="s">
        <v>247</v>
      </c>
      <c r="V15" s="228">
        <v>0</v>
      </c>
      <c r="W15" s="219" t="s">
        <v>136</v>
      </c>
      <c r="X15" s="231">
        <f t="shared" si="4"/>
        <v>3</v>
      </c>
      <c r="Z15" s="231">
        <f t="shared" si="5"/>
        <v>6</v>
      </c>
      <c r="AB15" s="235" t="s">
        <v>249</v>
      </c>
    </row>
    <row r="16" spans="2:31" x14ac:dyDescent="0.15">
      <c r="B16" s="225">
        <v>11</v>
      </c>
      <c r="C16" s="226" t="s">
        <v>250</v>
      </c>
      <c r="D16" s="227" t="str">
        <f t="shared" si="2"/>
        <v>k</v>
      </c>
      <c r="E16" s="225" t="s">
        <v>246</v>
      </c>
      <c r="F16" s="228"/>
      <c r="G16" s="225" t="s">
        <v>158</v>
      </c>
      <c r="H16" s="228"/>
      <c r="I16" s="229" t="s">
        <v>247</v>
      </c>
      <c r="J16" s="228">
        <v>0</v>
      </c>
      <c r="K16" s="230" t="s">
        <v>136</v>
      </c>
      <c r="L16" s="231" t="str">
        <f t="shared" si="3"/>
        <v/>
      </c>
      <c r="N16" s="232">
        <f>【記載例】!$BB$13</f>
        <v>0.29166666666666669</v>
      </c>
      <c r="O16" s="218" t="s">
        <v>158</v>
      </c>
      <c r="P16" s="232">
        <f>【記載例】!$BF$13</f>
        <v>0.83333333333333337</v>
      </c>
      <c r="R16" s="233" t="str">
        <f t="shared" si="0"/>
        <v/>
      </c>
      <c r="S16" s="218" t="s">
        <v>158</v>
      </c>
      <c r="T16" s="233" t="str">
        <f t="shared" si="1"/>
        <v/>
      </c>
      <c r="U16" s="234" t="s">
        <v>247</v>
      </c>
      <c r="V16" s="228">
        <v>0</v>
      </c>
      <c r="W16" s="219" t="s">
        <v>136</v>
      </c>
      <c r="X16" s="231" t="str">
        <f t="shared" si="4"/>
        <v/>
      </c>
      <c r="Z16" s="231" t="str">
        <f t="shared" si="5"/>
        <v/>
      </c>
      <c r="AB16" s="235"/>
    </row>
    <row r="17" spans="2:28" x14ac:dyDescent="0.15">
      <c r="B17" s="225">
        <v>12</v>
      </c>
      <c r="C17" s="226" t="s">
        <v>251</v>
      </c>
      <c r="D17" s="227" t="str">
        <f t="shared" si="2"/>
        <v>l</v>
      </c>
      <c r="E17" s="225" t="s">
        <v>246</v>
      </c>
      <c r="F17" s="228"/>
      <c r="G17" s="225" t="s">
        <v>158</v>
      </c>
      <c r="H17" s="228"/>
      <c r="I17" s="229" t="s">
        <v>247</v>
      </c>
      <c r="J17" s="228">
        <v>0</v>
      </c>
      <c r="K17" s="230" t="s">
        <v>136</v>
      </c>
      <c r="L17" s="231" t="str">
        <f t="shared" si="3"/>
        <v/>
      </c>
      <c r="N17" s="232">
        <f>【記載例】!$BB$13</f>
        <v>0.29166666666666669</v>
      </c>
      <c r="O17" s="218" t="s">
        <v>158</v>
      </c>
      <c r="P17" s="232">
        <f>【記載例】!$BF$13</f>
        <v>0.83333333333333337</v>
      </c>
      <c r="R17" s="233" t="str">
        <f t="shared" si="0"/>
        <v/>
      </c>
      <c r="S17" s="218" t="s">
        <v>158</v>
      </c>
      <c r="T17" s="233" t="str">
        <f t="shared" si="1"/>
        <v/>
      </c>
      <c r="U17" s="234" t="s">
        <v>247</v>
      </c>
      <c r="V17" s="228">
        <v>0</v>
      </c>
      <c r="W17" s="219" t="s">
        <v>136</v>
      </c>
      <c r="X17" s="231" t="str">
        <f t="shared" si="4"/>
        <v/>
      </c>
      <c r="Z17" s="231" t="str">
        <f t="shared" si="5"/>
        <v/>
      </c>
      <c r="AB17" s="235"/>
    </row>
    <row r="18" spans="2:28" x14ac:dyDescent="0.15">
      <c r="B18" s="225">
        <v>13</v>
      </c>
      <c r="C18" s="226" t="s">
        <v>252</v>
      </c>
      <c r="D18" s="227" t="str">
        <f t="shared" si="2"/>
        <v>m</v>
      </c>
      <c r="E18" s="225" t="s">
        <v>246</v>
      </c>
      <c r="F18" s="228"/>
      <c r="G18" s="225" t="s">
        <v>158</v>
      </c>
      <c r="H18" s="228"/>
      <c r="I18" s="229" t="s">
        <v>247</v>
      </c>
      <c r="J18" s="228">
        <v>0</v>
      </c>
      <c r="K18" s="230" t="s">
        <v>136</v>
      </c>
      <c r="L18" s="231" t="str">
        <f t="shared" si="3"/>
        <v/>
      </c>
      <c r="N18" s="232">
        <f>【記載例】!$BB$13</f>
        <v>0.29166666666666669</v>
      </c>
      <c r="O18" s="218" t="s">
        <v>158</v>
      </c>
      <c r="P18" s="232">
        <f>【記載例】!$BF$13</f>
        <v>0.83333333333333337</v>
      </c>
      <c r="R18" s="233" t="str">
        <f t="shared" si="0"/>
        <v/>
      </c>
      <c r="S18" s="218" t="s">
        <v>158</v>
      </c>
      <c r="T18" s="233" t="str">
        <f t="shared" si="1"/>
        <v/>
      </c>
      <c r="U18" s="234" t="s">
        <v>247</v>
      </c>
      <c r="V18" s="228">
        <v>0</v>
      </c>
      <c r="W18" s="219" t="s">
        <v>136</v>
      </c>
      <c r="X18" s="231" t="str">
        <f t="shared" si="4"/>
        <v/>
      </c>
      <c r="Z18" s="231" t="str">
        <f t="shared" si="5"/>
        <v/>
      </c>
      <c r="AB18" s="235"/>
    </row>
    <row r="19" spans="2:28" x14ac:dyDescent="0.15">
      <c r="B19" s="225">
        <v>14</v>
      </c>
      <c r="C19" s="226" t="s">
        <v>253</v>
      </c>
      <c r="D19" s="227" t="str">
        <f t="shared" si="2"/>
        <v>n</v>
      </c>
      <c r="E19" s="225" t="s">
        <v>246</v>
      </c>
      <c r="F19" s="228"/>
      <c r="G19" s="225" t="s">
        <v>158</v>
      </c>
      <c r="H19" s="228"/>
      <c r="I19" s="229" t="s">
        <v>247</v>
      </c>
      <c r="J19" s="228">
        <v>0</v>
      </c>
      <c r="K19" s="230" t="s">
        <v>136</v>
      </c>
      <c r="L19" s="231" t="str">
        <f t="shared" si="3"/>
        <v/>
      </c>
      <c r="N19" s="232">
        <f>【記載例】!$BB$13</f>
        <v>0.29166666666666669</v>
      </c>
      <c r="O19" s="218" t="s">
        <v>158</v>
      </c>
      <c r="P19" s="232">
        <f>【記載例】!$BF$13</f>
        <v>0.83333333333333337</v>
      </c>
      <c r="R19" s="233" t="str">
        <f t="shared" si="0"/>
        <v/>
      </c>
      <c r="S19" s="218" t="s">
        <v>158</v>
      </c>
      <c r="T19" s="233" t="str">
        <f t="shared" si="1"/>
        <v/>
      </c>
      <c r="U19" s="234" t="s">
        <v>247</v>
      </c>
      <c r="V19" s="228">
        <v>0</v>
      </c>
      <c r="W19" s="219" t="s">
        <v>136</v>
      </c>
      <c r="X19" s="231" t="str">
        <f t="shared" si="4"/>
        <v/>
      </c>
      <c r="Z19" s="231" t="str">
        <f t="shared" si="5"/>
        <v/>
      </c>
      <c r="AB19" s="235"/>
    </row>
    <row r="20" spans="2:28" x14ac:dyDescent="0.15">
      <c r="B20" s="225">
        <v>15</v>
      </c>
      <c r="C20" s="226" t="s">
        <v>254</v>
      </c>
      <c r="D20" s="227" t="str">
        <f t="shared" si="2"/>
        <v>o</v>
      </c>
      <c r="E20" s="225" t="s">
        <v>246</v>
      </c>
      <c r="F20" s="228"/>
      <c r="G20" s="225" t="s">
        <v>158</v>
      </c>
      <c r="H20" s="228"/>
      <c r="I20" s="229" t="s">
        <v>247</v>
      </c>
      <c r="J20" s="228">
        <v>0</v>
      </c>
      <c r="K20" s="230" t="s">
        <v>136</v>
      </c>
      <c r="L20" s="231" t="str">
        <f t="shared" si="3"/>
        <v/>
      </c>
      <c r="N20" s="232">
        <f>【記載例】!$BB$13</f>
        <v>0.29166666666666669</v>
      </c>
      <c r="O20" s="218" t="s">
        <v>158</v>
      </c>
      <c r="P20" s="232">
        <f>【記載例】!$BF$13</f>
        <v>0.83333333333333337</v>
      </c>
      <c r="R20" s="233" t="str">
        <f t="shared" si="0"/>
        <v/>
      </c>
      <c r="S20" s="218" t="s">
        <v>158</v>
      </c>
      <c r="T20" s="233" t="str">
        <f t="shared" si="1"/>
        <v/>
      </c>
      <c r="U20" s="234" t="s">
        <v>247</v>
      </c>
      <c r="V20" s="228">
        <v>0</v>
      </c>
      <c r="W20" s="219" t="s">
        <v>136</v>
      </c>
      <c r="X20" s="231" t="str">
        <f t="shared" si="4"/>
        <v/>
      </c>
      <c r="Z20" s="231" t="str">
        <f t="shared" si="5"/>
        <v/>
      </c>
      <c r="AB20" s="235"/>
    </row>
    <row r="21" spans="2:28" x14ac:dyDescent="0.15">
      <c r="B21" s="225">
        <v>16</v>
      </c>
      <c r="C21" s="226" t="s">
        <v>255</v>
      </c>
      <c r="D21" s="227" t="str">
        <f t="shared" si="2"/>
        <v>p</v>
      </c>
      <c r="E21" s="225" t="s">
        <v>246</v>
      </c>
      <c r="F21" s="228"/>
      <c r="G21" s="225" t="s">
        <v>158</v>
      </c>
      <c r="H21" s="228"/>
      <c r="I21" s="229" t="s">
        <v>247</v>
      </c>
      <c r="J21" s="228">
        <v>0</v>
      </c>
      <c r="K21" s="230" t="s">
        <v>136</v>
      </c>
      <c r="L21" s="231" t="str">
        <f t="shared" si="3"/>
        <v/>
      </c>
      <c r="N21" s="232">
        <f>【記載例】!$BB$13</f>
        <v>0.29166666666666669</v>
      </c>
      <c r="O21" s="218" t="s">
        <v>158</v>
      </c>
      <c r="P21" s="232">
        <f>【記載例】!$BF$13</f>
        <v>0.83333333333333337</v>
      </c>
      <c r="R21" s="233" t="str">
        <f t="shared" si="0"/>
        <v/>
      </c>
      <c r="S21" s="218" t="s">
        <v>158</v>
      </c>
      <c r="T21" s="233" t="str">
        <f t="shared" si="1"/>
        <v/>
      </c>
      <c r="U21" s="234" t="s">
        <v>247</v>
      </c>
      <c r="V21" s="228">
        <v>0</v>
      </c>
      <c r="W21" s="219" t="s">
        <v>136</v>
      </c>
      <c r="X21" s="231" t="str">
        <f t="shared" si="4"/>
        <v/>
      </c>
      <c r="Z21" s="231" t="str">
        <f t="shared" si="5"/>
        <v/>
      </c>
      <c r="AB21" s="235"/>
    </row>
    <row r="22" spans="2:28" x14ac:dyDescent="0.15">
      <c r="B22" s="225">
        <v>17</v>
      </c>
      <c r="C22" s="226" t="s">
        <v>256</v>
      </c>
      <c r="D22" s="227" t="str">
        <f t="shared" si="2"/>
        <v>q</v>
      </c>
      <c r="E22" s="225" t="s">
        <v>246</v>
      </c>
      <c r="F22" s="228"/>
      <c r="G22" s="225" t="s">
        <v>158</v>
      </c>
      <c r="H22" s="228"/>
      <c r="I22" s="229" t="s">
        <v>247</v>
      </c>
      <c r="J22" s="228">
        <v>0</v>
      </c>
      <c r="K22" s="230" t="s">
        <v>136</v>
      </c>
      <c r="L22" s="231" t="str">
        <f t="shared" si="3"/>
        <v/>
      </c>
      <c r="N22" s="232">
        <f>【記載例】!$BB$13</f>
        <v>0.29166666666666669</v>
      </c>
      <c r="O22" s="218" t="s">
        <v>158</v>
      </c>
      <c r="P22" s="232">
        <f>【記載例】!$BF$13</f>
        <v>0.83333333333333337</v>
      </c>
      <c r="R22" s="233" t="str">
        <f t="shared" si="0"/>
        <v/>
      </c>
      <c r="S22" s="218" t="s">
        <v>158</v>
      </c>
      <c r="T22" s="233" t="str">
        <f t="shared" si="1"/>
        <v/>
      </c>
      <c r="U22" s="234" t="s">
        <v>247</v>
      </c>
      <c r="V22" s="228">
        <v>0</v>
      </c>
      <c r="W22" s="219" t="s">
        <v>136</v>
      </c>
      <c r="X22" s="231" t="str">
        <f t="shared" si="4"/>
        <v/>
      </c>
      <c r="Z22" s="231" t="str">
        <f t="shared" si="5"/>
        <v/>
      </c>
      <c r="AB22" s="235"/>
    </row>
    <row r="23" spans="2:28" x14ac:dyDescent="0.15">
      <c r="B23" s="225">
        <v>18</v>
      </c>
      <c r="C23" s="226" t="s">
        <v>257</v>
      </c>
      <c r="D23" s="227" t="str">
        <f t="shared" si="2"/>
        <v>r</v>
      </c>
      <c r="E23" s="225" t="s">
        <v>246</v>
      </c>
      <c r="F23" s="236"/>
      <c r="G23" s="225" t="s">
        <v>158</v>
      </c>
      <c r="H23" s="236"/>
      <c r="I23" s="229" t="s">
        <v>247</v>
      </c>
      <c r="J23" s="236"/>
      <c r="K23" s="230" t="s">
        <v>136</v>
      </c>
      <c r="L23" s="226">
        <v>1</v>
      </c>
      <c r="N23" s="237"/>
      <c r="O23" s="225" t="s">
        <v>158</v>
      </c>
      <c r="P23" s="237"/>
      <c r="Q23" s="230"/>
      <c r="R23" s="237"/>
      <c r="S23" s="225" t="s">
        <v>158</v>
      </c>
      <c r="T23" s="237"/>
      <c r="U23" s="229" t="s">
        <v>247</v>
      </c>
      <c r="V23" s="236"/>
      <c r="W23" s="230" t="s">
        <v>136</v>
      </c>
      <c r="X23" s="226">
        <v>1</v>
      </c>
      <c r="Y23" s="230"/>
      <c r="Z23" s="226" t="s">
        <v>258</v>
      </c>
      <c r="AB23" s="235"/>
    </row>
    <row r="24" spans="2:28" x14ac:dyDescent="0.15">
      <c r="B24" s="225">
        <v>19</v>
      </c>
      <c r="C24" s="226" t="s">
        <v>259</v>
      </c>
      <c r="D24" s="227" t="str">
        <f t="shared" si="2"/>
        <v>s</v>
      </c>
      <c r="E24" s="225" t="s">
        <v>246</v>
      </c>
      <c r="F24" s="236"/>
      <c r="G24" s="225" t="s">
        <v>158</v>
      </c>
      <c r="H24" s="236"/>
      <c r="I24" s="229" t="s">
        <v>247</v>
      </c>
      <c r="J24" s="236"/>
      <c r="K24" s="230" t="s">
        <v>136</v>
      </c>
      <c r="L24" s="226">
        <v>2</v>
      </c>
      <c r="N24" s="237"/>
      <c r="O24" s="225" t="s">
        <v>158</v>
      </c>
      <c r="P24" s="237"/>
      <c r="Q24" s="230"/>
      <c r="R24" s="237"/>
      <c r="S24" s="225" t="s">
        <v>158</v>
      </c>
      <c r="T24" s="237"/>
      <c r="U24" s="229" t="s">
        <v>247</v>
      </c>
      <c r="V24" s="236"/>
      <c r="W24" s="230" t="s">
        <v>136</v>
      </c>
      <c r="X24" s="226">
        <v>2</v>
      </c>
      <c r="Y24" s="230"/>
      <c r="Z24" s="226" t="s">
        <v>258</v>
      </c>
      <c r="AB24" s="235"/>
    </row>
    <row r="25" spans="2:28" x14ac:dyDescent="0.15">
      <c r="B25" s="225">
        <v>20</v>
      </c>
      <c r="C25" s="226" t="s">
        <v>260</v>
      </c>
      <c r="D25" s="227" t="str">
        <f t="shared" si="2"/>
        <v>t</v>
      </c>
      <c r="E25" s="225" t="s">
        <v>246</v>
      </c>
      <c r="F25" s="236"/>
      <c r="G25" s="225" t="s">
        <v>158</v>
      </c>
      <c r="H25" s="236"/>
      <c r="I25" s="229" t="s">
        <v>247</v>
      </c>
      <c r="J25" s="236"/>
      <c r="K25" s="230" t="s">
        <v>136</v>
      </c>
      <c r="L25" s="226">
        <v>3</v>
      </c>
      <c r="N25" s="237"/>
      <c r="O25" s="225" t="s">
        <v>158</v>
      </c>
      <c r="P25" s="237"/>
      <c r="Q25" s="230"/>
      <c r="R25" s="237"/>
      <c r="S25" s="225" t="s">
        <v>158</v>
      </c>
      <c r="T25" s="237"/>
      <c r="U25" s="229" t="s">
        <v>247</v>
      </c>
      <c r="V25" s="236"/>
      <c r="W25" s="230" t="s">
        <v>136</v>
      </c>
      <c r="X25" s="226">
        <v>3</v>
      </c>
      <c r="Y25" s="230"/>
      <c r="Z25" s="226" t="s">
        <v>258</v>
      </c>
      <c r="AB25" s="235"/>
    </row>
    <row r="26" spans="2:28" x14ac:dyDescent="0.15">
      <c r="B26" s="225">
        <v>21</v>
      </c>
      <c r="C26" s="226" t="s">
        <v>261</v>
      </c>
      <c r="D26" s="227" t="str">
        <f t="shared" si="2"/>
        <v>u</v>
      </c>
      <c r="E26" s="225" t="s">
        <v>246</v>
      </c>
      <c r="F26" s="236"/>
      <c r="G26" s="225" t="s">
        <v>158</v>
      </c>
      <c r="H26" s="236"/>
      <c r="I26" s="229" t="s">
        <v>247</v>
      </c>
      <c r="J26" s="236"/>
      <c r="K26" s="230" t="s">
        <v>136</v>
      </c>
      <c r="L26" s="226">
        <v>4</v>
      </c>
      <c r="N26" s="237"/>
      <c r="O26" s="225" t="s">
        <v>158</v>
      </c>
      <c r="P26" s="237"/>
      <c r="Q26" s="230"/>
      <c r="R26" s="237"/>
      <c r="S26" s="225" t="s">
        <v>158</v>
      </c>
      <c r="T26" s="237"/>
      <c r="U26" s="229" t="s">
        <v>247</v>
      </c>
      <c r="V26" s="236"/>
      <c r="W26" s="230" t="s">
        <v>136</v>
      </c>
      <c r="X26" s="226">
        <v>4</v>
      </c>
      <c r="Y26" s="230"/>
      <c r="Z26" s="226" t="s">
        <v>258</v>
      </c>
      <c r="AB26" s="235"/>
    </row>
    <row r="27" spans="2:28" x14ac:dyDescent="0.15">
      <c r="B27" s="225">
        <v>22</v>
      </c>
      <c r="C27" s="226" t="s">
        <v>262</v>
      </c>
      <c r="D27" s="227" t="str">
        <f t="shared" si="2"/>
        <v>v</v>
      </c>
      <c r="E27" s="225" t="s">
        <v>246</v>
      </c>
      <c r="F27" s="236"/>
      <c r="G27" s="225" t="s">
        <v>158</v>
      </c>
      <c r="H27" s="236"/>
      <c r="I27" s="229" t="s">
        <v>247</v>
      </c>
      <c r="J27" s="236"/>
      <c r="K27" s="230" t="s">
        <v>136</v>
      </c>
      <c r="L27" s="226">
        <v>5</v>
      </c>
      <c r="N27" s="237"/>
      <c r="O27" s="225" t="s">
        <v>158</v>
      </c>
      <c r="P27" s="237"/>
      <c r="Q27" s="230"/>
      <c r="R27" s="237"/>
      <c r="S27" s="225" t="s">
        <v>158</v>
      </c>
      <c r="T27" s="237"/>
      <c r="U27" s="229" t="s">
        <v>247</v>
      </c>
      <c r="V27" s="236"/>
      <c r="W27" s="230" t="s">
        <v>136</v>
      </c>
      <c r="X27" s="226">
        <v>5</v>
      </c>
      <c r="Y27" s="230"/>
      <c r="Z27" s="226" t="s">
        <v>258</v>
      </c>
      <c r="AB27" s="235"/>
    </row>
    <row r="28" spans="2:28" x14ac:dyDescent="0.15">
      <c r="B28" s="225">
        <v>23</v>
      </c>
      <c r="C28" s="226" t="s">
        <v>263</v>
      </c>
      <c r="D28" s="227" t="str">
        <f t="shared" si="2"/>
        <v>w</v>
      </c>
      <c r="E28" s="225" t="s">
        <v>246</v>
      </c>
      <c r="F28" s="236"/>
      <c r="G28" s="225" t="s">
        <v>158</v>
      </c>
      <c r="H28" s="236"/>
      <c r="I28" s="229" t="s">
        <v>247</v>
      </c>
      <c r="J28" s="236"/>
      <c r="K28" s="230" t="s">
        <v>136</v>
      </c>
      <c r="L28" s="226">
        <v>6</v>
      </c>
      <c r="N28" s="237"/>
      <c r="O28" s="225" t="s">
        <v>158</v>
      </c>
      <c r="P28" s="237"/>
      <c r="Q28" s="230"/>
      <c r="R28" s="237"/>
      <c r="S28" s="225" t="s">
        <v>158</v>
      </c>
      <c r="T28" s="237"/>
      <c r="U28" s="229" t="s">
        <v>247</v>
      </c>
      <c r="V28" s="236"/>
      <c r="W28" s="230" t="s">
        <v>136</v>
      </c>
      <c r="X28" s="226">
        <v>6</v>
      </c>
      <c r="Y28" s="230"/>
      <c r="Z28" s="226" t="s">
        <v>258</v>
      </c>
      <c r="AB28" s="235"/>
    </row>
    <row r="29" spans="2:28" x14ac:dyDescent="0.15">
      <c r="B29" s="225">
        <v>24</v>
      </c>
      <c r="C29" s="226" t="s">
        <v>264</v>
      </c>
      <c r="D29" s="227" t="str">
        <f t="shared" si="2"/>
        <v>x</v>
      </c>
      <c r="E29" s="225" t="s">
        <v>246</v>
      </c>
      <c r="F29" s="236"/>
      <c r="G29" s="225" t="s">
        <v>158</v>
      </c>
      <c r="H29" s="236"/>
      <c r="I29" s="229" t="s">
        <v>247</v>
      </c>
      <c r="J29" s="236"/>
      <c r="K29" s="230" t="s">
        <v>136</v>
      </c>
      <c r="L29" s="226">
        <v>7</v>
      </c>
      <c r="N29" s="237"/>
      <c r="O29" s="225" t="s">
        <v>158</v>
      </c>
      <c r="P29" s="237"/>
      <c r="Q29" s="230"/>
      <c r="R29" s="237"/>
      <c r="S29" s="225" t="s">
        <v>158</v>
      </c>
      <c r="T29" s="237"/>
      <c r="U29" s="229" t="s">
        <v>247</v>
      </c>
      <c r="V29" s="236"/>
      <c r="W29" s="230" t="s">
        <v>136</v>
      </c>
      <c r="X29" s="226">
        <v>7</v>
      </c>
      <c r="Y29" s="230"/>
      <c r="Z29" s="226" t="s">
        <v>258</v>
      </c>
      <c r="AB29" s="235"/>
    </row>
    <row r="30" spans="2:28" x14ac:dyDescent="0.15">
      <c r="B30" s="225">
        <v>25</v>
      </c>
      <c r="C30" s="226" t="s">
        <v>265</v>
      </c>
      <c r="D30" s="227" t="str">
        <f t="shared" si="2"/>
        <v>y</v>
      </c>
      <c r="E30" s="225" t="s">
        <v>246</v>
      </c>
      <c r="F30" s="236"/>
      <c r="G30" s="225" t="s">
        <v>158</v>
      </c>
      <c r="H30" s="236"/>
      <c r="I30" s="229" t="s">
        <v>247</v>
      </c>
      <c r="J30" s="236"/>
      <c r="K30" s="230" t="s">
        <v>136</v>
      </c>
      <c r="L30" s="226">
        <v>8</v>
      </c>
      <c r="N30" s="237"/>
      <c r="O30" s="225" t="s">
        <v>158</v>
      </c>
      <c r="P30" s="237"/>
      <c r="Q30" s="230"/>
      <c r="R30" s="237"/>
      <c r="S30" s="225" t="s">
        <v>158</v>
      </c>
      <c r="T30" s="237"/>
      <c r="U30" s="229" t="s">
        <v>247</v>
      </c>
      <c r="V30" s="236"/>
      <c r="W30" s="230" t="s">
        <v>136</v>
      </c>
      <c r="X30" s="226">
        <v>8</v>
      </c>
      <c r="Y30" s="230"/>
      <c r="Z30" s="226" t="s">
        <v>258</v>
      </c>
      <c r="AB30" s="235"/>
    </row>
    <row r="31" spans="2:28" x14ac:dyDescent="0.15">
      <c r="B31" s="225">
        <v>26</v>
      </c>
      <c r="C31" s="226" t="s">
        <v>266</v>
      </c>
      <c r="D31" s="227" t="str">
        <f t="shared" si="2"/>
        <v>z</v>
      </c>
      <c r="E31" s="225" t="s">
        <v>246</v>
      </c>
      <c r="F31" s="236"/>
      <c r="G31" s="225" t="s">
        <v>158</v>
      </c>
      <c r="H31" s="236"/>
      <c r="I31" s="229" t="s">
        <v>247</v>
      </c>
      <c r="J31" s="236"/>
      <c r="K31" s="230" t="s">
        <v>136</v>
      </c>
      <c r="L31" s="226">
        <v>1</v>
      </c>
      <c r="N31" s="237"/>
      <c r="O31" s="225" t="s">
        <v>158</v>
      </c>
      <c r="P31" s="237"/>
      <c r="Q31" s="230"/>
      <c r="R31" s="237"/>
      <c r="S31" s="225" t="s">
        <v>158</v>
      </c>
      <c r="T31" s="237"/>
      <c r="U31" s="229" t="s">
        <v>247</v>
      </c>
      <c r="V31" s="236"/>
      <c r="W31" s="230" t="s">
        <v>136</v>
      </c>
      <c r="X31" s="226" t="s">
        <v>258</v>
      </c>
      <c r="Y31" s="230"/>
      <c r="Z31" s="226">
        <v>1</v>
      </c>
      <c r="AB31" s="235"/>
    </row>
    <row r="32" spans="2:28" x14ac:dyDescent="0.15">
      <c r="B32" s="225">
        <v>27</v>
      </c>
      <c r="C32" s="226" t="s">
        <v>264</v>
      </c>
      <c r="D32" s="227" t="str">
        <f t="shared" si="2"/>
        <v>x</v>
      </c>
      <c r="E32" s="225" t="s">
        <v>246</v>
      </c>
      <c r="F32" s="236"/>
      <c r="G32" s="225" t="s">
        <v>158</v>
      </c>
      <c r="H32" s="236"/>
      <c r="I32" s="229" t="s">
        <v>247</v>
      </c>
      <c r="J32" s="236"/>
      <c r="K32" s="230" t="s">
        <v>136</v>
      </c>
      <c r="L32" s="226">
        <v>2</v>
      </c>
      <c r="N32" s="237"/>
      <c r="O32" s="225" t="s">
        <v>158</v>
      </c>
      <c r="P32" s="237"/>
      <c r="Q32" s="230"/>
      <c r="R32" s="237"/>
      <c r="S32" s="225" t="s">
        <v>158</v>
      </c>
      <c r="T32" s="237"/>
      <c r="U32" s="229" t="s">
        <v>247</v>
      </c>
      <c r="V32" s="236"/>
      <c r="W32" s="230" t="s">
        <v>136</v>
      </c>
      <c r="X32" s="226" t="s">
        <v>258</v>
      </c>
      <c r="Y32" s="230"/>
      <c r="Z32" s="226">
        <v>2</v>
      </c>
      <c r="AB32" s="235"/>
    </row>
    <row r="33" spans="2:28" x14ac:dyDescent="0.15">
      <c r="B33" s="225">
        <v>28</v>
      </c>
      <c r="C33" s="226" t="s">
        <v>267</v>
      </c>
      <c r="D33" s="227" t="str">
        <f t="shared" si="2"/>
        <v>aa</v>
      </c>
      <c r="E33" s="225" t="s">
        <v>246</v>
      </c>
      <c r="F33" s="236"/>
      <c r="G33" s="225" t="s">
        <v>158</v>
      </c>
      <c r="H33" s="236"/>
      <c r="I33" s="229" t="s">
        <v>247</v>
      </c>
      <c r="J33" s="236"/>
      <c r="K33" s="230" t="s">
        <v>136</v>
      </c>
      <c r="L33" s="226">
        <v>3</v>
      </c>
      <c r="N33" s="237"/>
      <c r="O33" s="225" t="s">
        <v>158</v>
      </c>
      <c r="P33" s="237"/>
      <c r="Q33" s="230"/>
      <c r="R33" s="237"/>
      <c r="S33" s="225" t="s">
        <v>158</v>
      </c>
      <c r="T33" s="237"/>
      <c r="U33" s="229" t="s">
        <v>247</v>
      </c>
      <c r="V33" s="236"/>
      <c r="W33" s="230" t="s">
        <v>136</v>
      </c>
      <c r="X33" s="226" t="s">
        <v>258</v>
      </c>
      <c r="Y33" s="230"/>
      <c r="Z33" s="226">
        <v>3</v>
      </c>
      <c r="AB33" s="235"/>
    </row>
    <row r="34" spans="2:28" x14ac:dyDescent="0.15">
      <c r="B34" s="225">
        <v>29</v>
      </c>
      <c r="C34" s="226" t="s">
        <v>268</v>
      </c>
      <c r="D34" s="227" t="str">
        <f t="shared" si="2"/>
        <v>ab</v>
      </c>
      <c r="E34" s="225" t="s">
        <v>246</v>
      </c>
      <c r="F34" s="236"/>
      <c r="G34" s="225" t="s">
        <v>158</v>
      </c>
      <c r="H34" s="236"/>
      <c r="I34" s="229" t="s">
        <v>247</v>
      </c>
      <c r="J34" s="236"/>
      <c r="K34" s="230" t="s">
        <v>136</v>
      </c>
      <c r="L34" s="226">
        <v>4</v>
      </c>
      <c r="N34" s="237"/>
      <c r="O34" s="225" t="s">
        <v>158</v>
      </c>
      <c r="P34" s="237"/>
      <c r="Q34" s="230"/>
      <c r="R34" s="237"/>
      <c r="S34" s="225" t="s">
        <v>158</v>
      </c>
      <c r="T34" s="237"/>
      <c r="U34" s="229" t="s">
        <v>247</v>
      </c>
      <c r="V34" s="236"/>
      <c r="W34" s="230" t="s">
        <v>136</v>
      </c>
      <c r="X34" s="226" t="s">
        <v>258</v>
      </c>
      <c r="Y34" s="230"/>
      <c r="Z34" s="226">
        <v>4</v>
      </c>
      <c r="AB34" s="235"/>
    </row>
    <row r="35" spans="2:28" x14ac:dyDescent="0.15">
      <c r="B35" s="225">
        <v>30</v>
      </c>
      <c r="C35" s="226" t="s">
        <v>269</v>
      </c>
      <c r="D35" s="227" t="str">
        <f t="shared" si="2"/>
        <v>ac</v>
      </c>
      <c r="E35" s="225" t="s">
        <v>246</v>
      </c>
      <c r="F35" s="236"/>
      <c r="G35" s="225" t="s">
        <v>158</v>
      </c>
      <c r="H35" s="236"/>
      <c r="I35" s="229" t="s">
        <v>247</v>
      </c>
      <c r="J35" s="236"/>
      <c r="K35" s="230" t="s">
        <v>136</v>
      </c>
      <c r="L35" s="226">
        <v>5</v>
      </c>
      <c r="N35" s="237"/>
      <c r="O35" s="225" t="s">
        <v>158</v>
      </c>
      <c r="P35" s="237"/>
      <c r="Q35" s="230"/>
      <c r="R35" s="237"/>
      <c r="S35" s="225" t="s">
        <v>158</v>
      </c>
      <c r="T35" s="237"/>
      <c r="U35" s="229" t="s">
        <v>247</v>
      </c>
      <c r="V35" s="236"/>
      <c r="W35" s="230" t="s">
        <v>136</v>
      </c>
      <c r="X35" s="226" t="s">
        <v>258</v>
      </c>
      <c r="Y35" s="230"/>
      <c r="Z35" s="226">
        <v>5</v>
      </c>
      <c r="AB35" s="235"/>
    </row>
    <row r="36" spans="2:28" x14ac:dyDescent="0.15">
      <c r="B36" s="225">
        <v>31</v>
      </c>
      <c r="C36" s="226" t="s">
        <v>270</v>
      </c>
      <c r="D36" s="227" t="str">
        <f t="shared" si="2"/>
        <v>ad</v>
      </c>
      <c r="E36" s="225" t="s">
        <v>246</v>
      </c>
      <c r="F36" s="236"/>
      <c r="G36" s="225" t="s">
        <v>158</v>
      </c>
      <c r="H36" s="236"/>
      <c r="I36" s="229" t="s">
        <v>247</v>
      </c>
      <c r="J36" s="236"/>
      <c r="K36" s="230" t="s">
        <v>136</v>
      </c>
      <c r="L36" s="226">
        <v>6</v>
      </c>
      <c r="N36" s="237"/>
      <c r="O36" s="225" t="s">
        <v>158</v>
      </c>
      <c r="P36" s="237"/>
      <c r="Q36" s="230"/>
      <c r="R36" s="237"/>
      <c r="S36" s="225" t="s">
        <v>158</v>
      </c>
      <c r="T36" s="237"/>
      <c r="U36" s="229" t="s">
        <v>247</v>
      </c>
      <c r="V36" s="236"/>
      <c r="W36" s="230" t="s">
        <v>136</v>
      </c>
      <c r="X36" s="226" t="s">
        <v>258</v>
      </c>
      <c r="Y36" s="230"/>
      <c r="Z36" s="226">
        <v>6</v>
      </c>
      <c r="AB36" s="235"/>
    </row>
    <row r="37" spans="2:28" x14ac:dyDescent="0.15">
      <c r="B37" s="225">
        <v>32</v>
      </c>
      <c r="C37" s="226" t="s">
        <v>271</v>
      </c>
      <c r="D37" s="227" t="str">
        <f t="shared" si="2"/>
        <v>ae</v>
      </c>
      <c r="E37" s="225" t="s">
        <v>246</v>
      </c>
      <c r="F37" s="236"/>
      <c r="G37" s="225" t="s">
        <v>158</v>
      </c>
      <c r="H37" s="236"/>
      <c r="I37" s="229" t="s">
        <v>247</v>
      </c>
      <c r="J37" s="236"/>
      <c r="K37" s="230" t="s">
        <v>136</v>
      </c>
      <c r="L37" s="226">
        <v>7</v>
      </c>
      <c r="N37" s="237"/>
      <c r="O37" s="225" t="s">
        <v>158</v>
      </c>
      <c r="P37" s="237"/>
      <c r="Q37" s="230"/>
      <c r="R37" s="237"/>
      <c r="S37" s="225" t="s">
        <v>158</v>
      </c>
      <c r="T37" s="237"/>
      <c r="U37" s="229" t="s">
        <v>247</v>
      </c>
      <c r="V37" s="236"/>
      <c r="W37" s="230" t="s">
        <v>136</v>
      </c>
      <c r="X37" s="226" t="s">
        <v>258</v>
      </c>
      <c r="Y37" s="230"/>
      <c r="Z37" s="226">
        <v>7</v>
      </c>
      <c r="AB37" s="235"/>
    </row>
    <row r="38" spans="2:28" x14ac:dyDescent="0.15">
      <c r="B38" s="225">
        <v>33</v>
      </c>
      <c r="C38" s="226" t="s">
        <v>272</v>
      </c>
      <c r="D38" s="227" t="str">
        <f t="shared" si="2"/>
        <v>af</v>
      </c>
      <c r="E38" s="225" t="s">
        <v>246</v>
      </c>
      <c r="F38" s="236"/>
      <c r="G38" s="225" t="s">
        <v>158</v>
      </c>
      <c r="H38" s="236"/>
      <c r="I38" s="229" t="s">
        <v>247</v>
      </c>
      <c r="J38" s="236"/>
      <c r="K38" s="230" t="s">
        <v>136</v>
      </c>
      <c r="L38" s="226">
        <v>8</v>
      </c>
      <c r="N38" s="237"/>
      <c r="O38" s="225" t="s">
        <v>158</v>
      </c>
      <c r="P38" s="237"/>
      <c r="Q38" s="230"/>
      <c r="R38" s="237"/>
      <c r="S38" s="225" t="s">
        <v>158</v>
      </c>
      <c r="T38" s="237"/>
      <c r="U38" s="229" t="s">
        <v>247</v>
      </c>
      <c r="V38" s="236"/>
      <c r="W38" s="230" t="s">
        <v>136</v>
      </c>
      <c r="X38" s="226" t="s">
        <v>258</v>
      </c>
      <c r="Y38" s="230"/>
      <c r="Z38" s="226">
        <v>8</v>
      </c>
      <c r="AB38" s="235"/>
    </row>
    <row r="39" spans="2:28" x14ac:dyDescent="0.15">
      <c r="B39" s="225">
        <v>34</v>
      </c>
      <c r="C39" s="238" t="s">
        <v>223</v>
      </c>
      <c r="D39" s="227"/>
      <c r="E39" s="225" t="s">
        <v>246</v>
      </c>
      <c r="F39" s="228">
        <v>0.29166666666666669</v>
      </c>
      <c r="G39" s="225" t="s">
        <v>158</v>
      </c>
      <c r="H39" s="228">
        <v>0.39583333333333331</v>
      </c>
      <c r="I39" s="229" t="s">
        <v>247</v>
      </c>
      <c r="J39" s="228">
        <v>0</v>
      </c>
      <c r="K39" s="230" t="s">
        <v>136</v>
      </c>
      <c r="L39" s="231">
        <f t="shared" ref="L39:L40" si="6">IF(OR(F39="",H39=""),"",(H39+IF(F39&gt;H39,1,0)-F39-J39)*24)</f>
        <v>2.4999999999999991</v>
      </c>
      <c r="N39" s="232">
        <f>【記載例】!$BB$13</f>
        <v>0.29166666666666669</v>
      </c>
      <c r="O39" s="218" t="s">
        <v>158</v>
      </c>
      <c r="P39" s="232">
        <f>【記載例】!$BF$13</f>
        <v>0.83333333333333337</v>
      </c>
      <c r="R39" s="233">
        <f t="shared" ref="R39:R43" si="7">IF(F39="","",IF(F39&lt;N39,N39,IF(F39&gt;=P39,"",F39)))</f>
        <v>0.29166666666666669</v>
      </c>
      <c r="S39" s="218" t="s">
        <v>158</v>
      </c>
      <c r="T39" s="233">
        <f t="shared" ref="T39:T43" si="8">IF(H39="","",IF(H39&gt;F39,IF(H39&lt;P39,H39,P39),P39))</f>
        <v>0.39583333333333331</v>
      </c>
      <c r="U39" s="234" t="s">
        <v>247</v>
      </c>
      <c r="V39" s="228">
        <v>0</v>
      </c>
      <c r="W39" s="219" t="s">
        <v>136</v>
      </c>
      <c r="X39" s="231">
        <f t="shared" ref="X39:X40" si="9">IF(R39="","",IF((T39+IF(R39&gt;T39,1,0)-R39-V39)*24=0,"",(T39+IF(R39&gt;T39,1,0)-R39-V39)*24))</f>
        <v>2.4999999999999991</v>
      </c>
      <c r="Z39" s="231" t="str">
        <f t="shared" ref="Z39:Z40" si="10">IF(X39="",L39,IF(OR(L39-X39=0,L39-X39&lt;0),"-",L39-X39))</f>
        <v>-</v>
      </c>
      <c r="AB39" s="235"/>
    </row>
    <row r="40" spans="2:28" x14ac:dyDescent="0.15">
      <c r="B40" s="225"/>
      <c r="C40" s="239" t="s">
        <v>258</v>
      </c>
      <c r="D40" s="227"/>
      <c r="E40" s="225" t="s">
        <v>246</v>
      </c>
      <c r="F40" s="228">
        <v>0.6875</v>
      </c>
      <c r="G40" s="225" t="s">
        <v>158</v>
      </c>
      <c r="H40" s="228">
        <v>0.83333333333333337</v>
      </c>
      <c r="I40" s="229" t="s">
        <v>247</v>
      </c>
      <c r="J40" s="228">
        <v>0</v>
      </c>
      <c r="K40" s="230" t="s">
        <v>136</v>
      </c>
      <c r="L40" s="231">
        <f t="shared" si="6"/>
        <v>3.5000000000000009</v>
      </c>
      <c r="N40" s="232">
        <f>【記載例】!$BB$13</f>
        <v>0.29166666666666669</v>
      </c>
      <c r="O40" s="218" t="s">
        <v>158</v>
      </c>
      <c r="P40" s="232">
        <f>【記載例】!$BF$13</f>
        <v>0.83333333333333337</v>
      </c>
      <c r="R40" s="233">
        <f t="shared" si="7"/>
        <v>0.6875</v>
      </c>
      <c r="S40" s="218" t="s">
        <v>158</v>
      </c>
      <c r="T40" s="233">
        <f t="shared" si="8"/>
        <v>0.83333333333333337</v>
      </c>
      <c r="U40" s="234" t="s">
        <v>247</v>
      </c>
      <c r="V40" s="228">
        <v>0</v>
      </c>
      <c r="W40" s="219" t="s">
        <v>136</v>
      </c>
      <c r="X40" s="231">
        <f t="shared" si="9"/>
        <v>3.5000000000000009</v>
      </c>
      <c r="Z40" s="231" t="str">
        <f t="shared" si="10"/>
        <v>-</v>
      </c>
      <c r="AB40" s="235"/>
    </row>
    <row r="41" spans="2:28" x14ac:dyDescent="0.15">
      <c r="B41" s="225"/>
      <c r="C41" s="240" t="s">
        <v>258</v>
      </c>
      <c r="D41" s="227" t="str">
        <f>C39</f>
        <v>ag</v>
      </c>
      <c r="E41" s="225" t="s">
        <v>246</v>
      </c>
      <c r="F41" s="228" t="s">
        <v>258</v>
      </c>
      <c r="G41" s="225" t="s">
        <v>158</v>
      </c>
      <c r="H41" s="228" t="s">
        <v>258</v>
      </c>
      <c r="I41" s="229" t="s">
        <v>247</v>
      </c>
      <c r="J41" s="228" t="s">
        <v>258</v>
      </c>
      <c r="K41" s="230" t="s">
        <v>136</v>
      </c>
      <c r="L41" s="231">
        <f>IF(OR(L39="",L40=""),"",L39+L40)</f>
        <v>6</v>
      </c>
      <c r="N41" s="232" t="s">
        <v>258</v>
      </c>
      <c r="O41" s="218" t="s">
        <v>158</v>
      </c>
      <c r="P41" s="232" t="s">
        <v>258</v>
      </c>
      <c r="R41" s="233" t="s">
        <v>258</v>
      </c>
      <c r="S41" s="218" t="s">
        <v>158</v>
      </c>
      <c r="T41" s="233" t="s">
        <v>258</v>
      </c>
      <c r="U41" s="234" t="s">
        <v>247</v>
      </c>
      <c r="V41" s="228" t="s">
        <v>273</v>
      </c>
      <c r="W41" s="219" t="s">
        <v>136</v>
      </c>
      <c r="X41" s="231">
        <f>IF(OR(X39="",X40=""),"",X39+X40)</f>
        <v>6</v>
      </c>
      <c r="Z41" s="231" t="str">
        <f>IF(X41="",L41,IF(OR(L41-X41=0,L41-X41&lt;0),"-",L41-X41))</f>
        <v>-</v>
      </c>
      <c r="AB41" s="235" t="s">
        <v>274</v>
      </c>
    </row>
    <row r="42" spans="2:28" x14ac:dyDescent="0.15">
      <c r="B42" s="225"/>
      <c r="C42" s="238" t="s">
        <v>275</v>
      </c>
      <c r="D42" s="227"/>
      <c r="E42" s="225" t="s">
        <v>246</v>
      </c>
      <c r="F42" s="228"/>
      <c r="G42" s="225" t="s">
        <v>158</v>
      </c>
      <c r="H42" s="228"/>
      <c r="I42" s="229" t="s">
        <v>247</v>
      </c>
      <c r="J42" s="228">
        <v>0</v>
      </c>
      <c r="K42" s="230" t="s">
        <v>136</v>
      </c>
      <c r="L42" s="231" t="str">
        <f t="shared" ref="L42:L43" si="11">IF(OR(F42="",H42=""),"",(H42+IF(F42&gt;H42,1,0)-F42-J42)*24)</f>
        <v/>
      </c>
      <c r="N42" s="232">
        <f>【記載例】!$BB$13</f>
        <v>0.29166666666666669</v>
      </c>
      <c r="O42" s="218" t="s">
        <v>158</v>
      </c>
      <c r="P42" s="232">
        <f>【記載例】!$BF$13</f>
        <v>0.83333333333333337</v>
      </c>
      <c r="R42" s="233" t="str">
        <f t="shared" si="7"/>
        <v/>
      </c>
      <c r="S42" s="218" t="s">
        <v>158</v>
      </c>
      <c r="T42" s="233" t="str">
        <f t="shared" si="8"/>
        <v/>
      </c>
      <c r="U42" s="234" t="s">
        <v>247</v>
      </c>
      <c r="V42" s="228">
        <v>0</v>
      </c>
      <c r="W42" s="219" t="s">
        <v>136</v>
      </c>
      <c r="X42" s="231" t="str">
        <f t="shared" ref="X42:X43" si="12">IF(R42="","",IF((T42+IF(R42&gt;T42,1,0)-R42-V42)*24=0,"",(T42+IF(R42&gt;T42,1,0)-R42-V42)*24))</f>
        <v/>
      </c>
      <c r="Z42" s="231" t="str">
        <f t="shared" ref="Z42:Z43" si="13">IF(X42="",L42,IF(OR(L42-X42=0,L42-X42&lt;0),"-",L42-X42))</f>
        <v/>
      </c>
      <c r="AB42" s="235"/>
    </row>
    <row r="43" spans="2:28" x14ac:dyDescent="0.15">
      <c r="B43" s="225">
        <v>35</v>
      </c>
      <c r="C43" s="239" t="s">
        <v>258</v>
      </c>
      <c r="D43" s="227"/>
      <c r="E43" s="225" t="s">
        <v>246</v>
      </c>
      <c r="F43" s="228"/>
      <c r="G43" s="225" t="s">
        <v>158</v>
      </c>
      <c r="H43" s="228"/>
      <c r="I43" s="229" t="s">
        <v>247</v>
      </c>
      <c r="J43" s="228">
        <v>0</v>
      </c>
      <c r="K43" s="230" t="s">
        <v>136</v>
      </c>
      <c r="L43" s="231" t="str">
        <f t="shared" si="11"/>
        <v/>
      </c>
      <c r="N43" s="232">
        <f>【記載例】!$BB$13</f>
        <v>0.29166666666666669</v>
      </c>
      <c r="O43" s="218" t="s">
        <v>158</v>
      </c>
      <c r="P43" s="232">
        <f>【記載例】!$BF$13</f>
        <v>0.83333333333333337</v>
      </c>
      <c r="R43" s="233" t="str">
        <f t="shared" si="7"/>
        <v/>
      </c>
      <c r="S43" s="218" t="s">
        <v>158</v>
      </c>
      <c r="T43" s="233" t="str">
        <f t="shared" si="8"/>
        <v/>
      </c>
      <c r="U43" s="234" t="s">
        <v>247</v>
      </c>
      <c r="V43" s="228">
        <v>0</v>
      </c>
      <c r="W43" s="219" t="s">
        <v>136</v>
      </c>
      <c r="X43" s="231" t="str">
        <f t="shared" si="12"/>
        <v/>
      </c>
      <c r="Z43" s="231" t="str">
        <f t="shared" si="13"/>
        <v/>
      </c>
      <c r="AB43" s="235"/>
    </row>
    <row r="44" spans="2:28" x14ac:dyDescent="0.15">
      <c r="B44" s="225"/>
      <c r="C44" s="240" t="s">
        <v>258</v>
      </c>
      <c r="D44" s="227" t="str">
        <f>C42</f>
        <v>ah</v>
      </c>
      <c r="E44" s="225" t="s">
        <v>246</v>
      </c>
      <c r="F44" s="228" t="s">
        <v>258</v>
      </c>
      <c r="G44" s="225" t="s">
        <v>158</v>
      </c>
      <c r="H44" s="228" t="s">
        <v>258</v>
      </c>
      <c r="I44" s="229" t="s">
        <v>247</v>
      </c>
      <c r="J44" s="228" t="s">
        <v>258</v>
      </c>
      <c r="K44" s="230" t="s">
        <v>136</v>
      </c>
      <c r="L44" s="231" t="str">
        <f>IF(OR(L42="",L43=""),"",L42+L43)</f>
        <v/>
      </c>
      <c r="N44" s="232" t="s">
        <v>258</v>
      </c>
      <c r="O44" s="218" t="s">
        <v>158</v>
      </c>
      <c r="P44" s="232" t="s">
        <v>258</v>
      </c>
      <c r="R44" s="233" t="s">
        <v>258</v>
      </c>
      <c r="S44" s="218" t="s">
        <v>158</v>
      </c>
      <c r="T44" s="233" t="s">
        <v>258</v>
      </c>
      <c r="U44" s="234" t="s">
        <v>247</v>
      </c>
      <c r="V44" s="228" t="s">
        <v>273</v>
      </c>
      <c r="W44" s="219" t="s">
        <v>136</v>
      </c>
      <c r="X44" s="231" t="str">
        <f>IF(OR(X42="",X43=""),"",X42+X43)</f>
        <v/>
      </c>
      <c r="Z44" s="231" t="str">
        <f>IF(X44="",L44,IF(OR(L44-X44=0,L44-X44&lt;0),"-",L44-X44))</f>
        <v/>
      </c>
      <c r="AB44" s="235" t="s">
        <v>276</v>
      </c>
    </row>
    <row r="45" spans="2:28" x14ac:dyDescent="0.15">
      <c r="B45" s="225"/>
      <c r="C45" s="238" t="s">
        <v>277</v>
      </c>
      <c r="D45" s="227"/>
      <c r="E45" s="225" t="s">
        <v>246</v>
      </c>
      <c r="F45" s="228"/>
      <c r="G45" s="225" t="s">
        <v>158</v>
      </c>
      <c r="H45" s="228"/>
      <c r="I45" s="229" t="s">
        <v>247</v>
      </c>
      <c r="J45" s="228">
        <v>0</v>
      </c>
      <c r="K45" s="230" t="s">
        <v>136</v>
      </c>
      <c r="L45" s="231" t="str">
        <f t="shared" ref="L45:L46" si="14">IF(OR(F45="",H45=""),"",(H45+IF(F45&gt;H45,1,0)-F45-J45)*24)</f>
        <v/>
      </c>
      <c r="N45" s="232">
        <f>【記載例】!$BB$13</f>
        <v>0.29166666666666669</v>
      </c>
      <c r="O45" s="218" t="s">
        <v>158</v>
      </c>
      <c r="P45" s="232">
        <f>【記載例】!$BF$13</f>
        <v>0.83333333333333337</v>
      </c>
      <c r="R45" s="233" t="str">
        <f t="shared" ref="R45:R46" si="15">IF(F45="","",IF(F45&lt;N45,N45,IF(F45&gt;=P45,"",F45)))</f>
        <v/>
      </c>
      <c r="S45" s="218" t="s">
        <v>158</v>
      </c>
      <c r="T45" s="233" t="str">
        <f t="shared" ref="T45:T46" si="16">IF(H45="","",IF(H45&gt;F45,IF(H45&lt;P45,H45,P45),P45))</f>
        <v/>
      </c>
      <c r="U45" s="234" t="s">
        <v>247</v>
      </c>
      <c r="V45" s="228">
        <v>0</v>
      </c>
      <c r="W45" s="219" t="s">
        <v>136</v>
      </c>
      <c r="X45" s="231" t="str">
        <f t="shared" ref="X45:X46" si="17">IF(R45="","",IF((T45+IF(R45&gt;T45,1,0)-R45-V45)*24=0,"",(T45+IF(R45&gt;T45,1,0)-R45-V45)*24))</f>
        <v/>
      </c>
      <c r="Z45" s="231" t="str">
        <f t="shared" ref="Z45:Z46" si="18">IF(X45="",L45,IF(OR(L45-X45=0,L45-X45&lt;0),"-",L45-X45))</f>
        <v/>
      </c>
      <c r="AB45" s="235"/>
    </row>
    <row r="46" spans="2:28" x14ac:dyDescent="0.15">
      <c r="B46" s="225">
        <v>36</v>
      </c>
      <c r="C46" s="239" t="s">
        <v>258</v>
      </c>
      <c r="D46" s="227"/>
      <c r="E46" s="225" t="s">
        <v>246</v>
      </c>
      <c r="F46" s="228"/>
      <c r="G46" s="225" t="s">
        <v>158</v>
      </c>
      <c r="H46" s="228"/>
      <c r="I46" s="229" t="s">
        <v>247</v>
      </c>
      <c r="J46" s="228">
        <v>0</v>
      </c>
      <c r="K46" s="230" t="s">
        <v>136</v>
      </c>
      <c r="L46" s="231" t="str">
        <f t="shared" si="14"/>
        <v/>
      </c>
      <c r="N46" s="232">
        <f>【記載例】!$BB$13</f>
        <v>0.29166666666666669</v>
      </c>
      <c r="O46" s="218" t="s">
        <v>158</v>
      </c>
      <c r="P46" s="232">
        <f>【記載例】!$BF$13</f>
        <v>0.83333333333333337</v>
      </c>
      <c r="R46" s="233" t="str">
        <f t="shared" si="15"/>
        <v/>
      </c>
      <c r="S46" s="218" t="s">
        <v>158</v>
      </c>
      <c r="T46" s="233" t="str">
        <f t="shared" si="16"/>
        <v/>
      </c>
      <c r="U46" s="234" t="s">
        <v>247</v>
      </c>
      <c r="V46" s="228">
        <v>0</v>
      </c>
      <c r="W46" s="219" t="s">
        <v>136</v>
      </c>
      <c r="X46" s="231" t="str">
        <f t="shared" si="17"/>
        <v/>
      </c>
      <c r="Z46" s="231" t="str">
        <f t="shared" si="18"/>
        <v/>
      </c>
      <c r="AB46" s="235"/>
    </row>
    <row r="47" spans="2:28" x14ac:dyDescent="0.15">
      <c r="B47" s="225"/>
      <c r="C47" s="240" t="s">
        <v>258</v>
      </c>
      <c r="D47" s="227" t="str">
        <f>C45</f>
        <v>ai</v>
      </c>
      <c r="E47" s="225" t="s">
        <v>246</v>
      </c>
      <c r="F47" s="228" t="s">
        <v>258</v>
      </c>
      <c r="G47" s="225" t="s">
        <v>158</v>
      </c>
      <c r="H47" s="228" t="s">
        <v>258</v>
      </c>
      <c r="I47" s="229" t="s">
        <v>247</v>
      </c>
      <c r="J47" s="228" t="s">
        <v>258</v>
      </c>
      <c r="K47" s="230" t="s">
        <v>136</v>
      </c>
      <c r="L47" s="231" t="str">
        <f>IF(OR(L45="",L46=""),"",L45+L46)</f>
        <v/>
      </c>
      <c r="N47" s="232" t="s">
        <v>258</v>
      </c>
      <c r="O47" s="218" t="s">
        <v>158</v>
      </c>
      <c r="P47" s="232" t="s">
        <v>258</v>
      </c>
      <c r="R47" s="233" t="s">
        <v>258</v>
      </c>
      <c r="S47" s="218" t="s">
        <v>158</v>
      </c>
      <c r="T47" s="233" t="s">
        <v>258</v>
      </c>
      <c r="U47" s="234" t="s">
        <v>247</v>
      </c>
      <c r="V47" s="228" t="s">
        <v>273</v>
      </c>
      <c r="W47" s="219" t="s">
        <v>136</v>
      </c>
      <c r="X47" s="231" t="str">
        <f>IF(OR(X45="",X46=""),"",X45+X46)</f>
        <v/>
      </c>
      <c r="Z47" s="231" t="str">
        <f>IF(X47="",L47,IF(OR(L47-X47=0,L47-X47&lt;0),"-",L47-X47))</f>
        <v/>
      </c>
      <c r="AB47" s="235" t="s">
        <v>276</v>
      </c>
    </row>
    <row r="49" spans="3:4" x14ac:dyDescent="0.15">
      <c r="C49" s="220" t="s">
        <v>278</v>
      </c>
      <c r="D49" s="220"/>
    </row>
    <row r="50" spans="3:4" x14ac:dyDescent="0.15">
      <c r="C50" s="220" t="s">
        <v>279</v>
      </c>
      <c r="D50" s="220"/>
    </row>
    <row r="51" spans="3:4" x14ac:dyDescent="0.15">
      <c r="C51" s="220" t="s">
        <v>280</v>
      </c>
      <c r="D51" s="220"/>
    </row>
    <row r="52" spans="3:4" x14ac:dyDescent="0.15">
      <c r="C52" s="220" t="s">
        <v>281</v>
      </c>
      <c r="D52" s="220"/>
    </row>
  </sheetData>
  <sheetProtection sheet="1" insertRows="0" deleteRows="0"/>
  <mergeCells count="5">
    <mergeCell ref="F4:L4"/>
    <mergeCell ref="N4:P4"/>
    <mergeCell ref="R4:X4"/>
    <mergeCell ref="AB4:AB5"/>
    <mergeCell ref="AD3:AE4"/>
  </mergeCells>
  <phoneticPr fontId="2"/>
  <hyperlinks>
    <hyperlink ref="AD3" location="添付書類一覧!A1" display="添付書類一覧に戻る" xr:uid="{84883D74-B55D-4102-8102-1E9093424100}"/>
  </hyperlinks>
  <printOptions horizontalCentered="1"/>
  <pageMargins left="0.70866141732283472" right="0.70866141732283472" top="0.55118110236220474" bottom="0.35433070866141736" header="0.31496062992125984" footer="0.31496062992125984"/>
  <pageSetup paperSize="9"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D521-4A85-4E51-9FFD-7FBC4C14EFCD}">
  <sheetPr>
    <tabColor theme="9" tint="0.79998168889431442"/>
    <pageSetUpPr fitToPage="1"/>
  </sheetPr>
  <dimension ref="B1:BM238"/>
  <sheetViews>
    <sheetView showGridLines="0" workbookViewId="0">
      <selection activeCell="AA3" sqref="AA3"/>
    </sheetView>
  </sheetViews>
  <sheetFormatPr defaultColWidth="4.5" defaultRowHeight="14.25" x14ac:dyDescent="0.15"/>
  <cols>
    <col min="1" max="1" width="0.875" style="110" customWidth="1"/>
    <col min="2" max="5" width="5.75" style="110" customWidth="1"/>
    <col min="6" max="7" width="5.75" style="110" hidden="1" customWidth="1"/>
    <col min="8" max="60" width="5.75" style="110" customWidth="1"/>
    <col min="61" max="61" width="1.125" style="110" customWidth="1"/>
    <col min="62" max="62" width="4.5" style="110"/>
    <col min="63" max="63" width="10.875" style="110" customWidth="1"/>
    <col min="64" max="64" width="20.75" style="110" customWidth="1"/>
    <col min="65" max="16384" width="4.5" style="110"/>
  </cols>
  <sheetData>
    <row r="1" spans="2:65" s="90" customFormat="1" ht="20.25" customHeight="1" x14ac:dyDescent="0.15">
      <c r="C1" s="91" t="s">
        <v>132</v>
      </c>
      <c r="D1" s="91"/>
      <c r="E1" s="91"/>
      <c r="F1" s="91"/>
      <c r="G1" s="91"/>
      <c r="H1" s="91"/>
      <c r="K1" s="92" t="s">
        <v>133</v>
      </c>
      <c r="N1" s="91"/>
      <c r="O1" s="91"/>
      <c r="P1" s="91"/>
      <c r="Q1" s="91"/>
      <c r="R1" s="91"/>
      <c r="S1" s="91"/>
      <c r="T1" s="91"/>
      <c r="U1" s="91"/>
      <c r="AQ1" s="93" t="s">
        <v>134</v>
      </c>
      <c r="AR1" s="905" t="s">
        <v>135</v>
      </c>
      <c r="AS1" s="906"/>
      <c r="AT1" s="906"/>
      <c r="AU1" s="906"/>
      <c r="AV1" s="906"/>
      <c r="AW1" s="906"/>
      <c r="AX1" s="906"/>
      <c r="AY1" s="906"/>
      <c r="AZ1" s="906"/>
      <c r="BA1" s="906"/>
      <c r="BB1" s="906"/>
      <c r="BC1" s="906"/>
      <c r="BD1" s="906"/>
      <c r="BE1" s="906"/>
      <c r="BF1" s="906"/>
      <c r="BG1" s="906"/>
      <c r="BH1" s="93" t="s">
        <v>136</v>
      </c>
    </row>
    <row r="2" spans="2:65" s="94" customFormat="1" ht="20.25" customHeight="1" thickBot="1" x14ac:dyDescent="0.2">
      <c r="H2" s="92"/>
      <c r="K2" s="92"/>
      <c r="L2" s="92"/>
      <c r="N2" s="93"/>
      <c r="O2" s="93"/>
      <c r="P2" s="93"/>
      <c r="Q2" s="93"/>
      <c r="R2" s="93"/>
      <c r="S2" s="93"/>
      <c r="T2" s="93"/>
      <c r="U2" s="93"/>
      <c r="Z2" s="93" t="s">
        <v>137</v>
      </c>
      <c r="AA2" s="907">
        <v>6</v>
      </c>
      <c r="AB2" s="907"/>
      <c r="AC2" s="93" t="s">
        <v>138</v>
      </c>
      <c r="AD2" s="908">
        <f>IF(AA2=0,"",YEAR(DATE(2018+AA2,1,1)))</f>
        <v>2024</v>
      </c>
      <c r="AE2" s="908"/>
      <c r="AF2" s="94" t="s">
        <v>139</v>
      </c>
      <c r="AG2" s="94" t="s">
        <v>140</v>
      </c>
      <c r="AH2" s="907">
        <v>4</v>
      </c>
      <c r="AI2" s="907"/>
      <c r="AJ2" s="94" t="s">
        <v>141</v>
      </c>
      <c r="AQ2" s="93" t="s">
        <v>142</v>
      </c>
      <c r="AR2" s="907" t="s">
        <v>143</v>
      </c>
      <c r="AS2" s="907"/>
      <c r="AT2" s="907"/>
      <c r="AU2" s="907"/>
      <c r="AV2" s="907"/>
      <c r="AW2" s="907"/>
      <c r="AX2" s="907"/>
      <c r="AY2" s="907"/>
      <c r="AZ2" s="907"/>
      <c r="BA2" s="907"/>
      <c r="BB2" s="907"/>
      <c r="BC2" s="907"/>
      <c r="BD2" s="907"/>
      <c r="BE2" s="907"/>
      <c r="BF2" s="907"/>
      <c r="BG2" s="907"/>
      <c r="BH2" s="93" t="s">
        <v>136</v>
      </c>
      <c r="BI2" s="93"/>
      <c r="BJ2" s="93"/>
      <c r="BK2" s="1"/>
      <c r="BL2" s="279"/>
    </row>
    <row r="3" spans="2:65" s="94" customFormat="1" ht="20.25" customHeight="1" thickTop="1" x14ac:dyDescent="0.15">
      <c r="H3" s="92"/>
      <c r="K3" s="92"/>
      <c r="M3" s="93"/>
      <c r="N3" s="93"/>
      <c r="O3" s="93"/>
      <c r="P3" s="93"/>
      <c r="Q3" s="93"/>
      <c r="R3" s="93"/>
      <c r="S3" s="93"/>
      <c r="AA3" s="95"/>
      <c r="AB3" s="95"/>
      <c r="AC3" s="95"/>
      <c r="AD3" s="96"/>
      <c r="AE3" s="95"/>
      <c r="BB3" s="97" t="s">
        <v>144</v>
      </c>
      <c r="BC3" s="909" t="s">
        <v>145</v>
      </c>
      <c r="BD3" s="910"/>
      <c r="BE3" s="910"/>
      <c r="BF3" s="911"/>
      <c r="BG3" s="93"/>
      <c r="BK3" s="866" t="s">
        <v>468</v>
      </c>
      <c r="BL3" s="867"/>
    </row>
    <row r="4" spans="2:65" s="94" customFormat="1" ht="20.25" customHeight="1" thickBot="1" x14ac:dyDescent="0.2">
      <c r="H4" s="92"/>
      <c r="K4" s="92"/>
      <c r="M4" s="93"/>
      <c r="N4" s="93"/>
      <c r="O4" s="93"/>
      <c r="P4" s="93"/>
      <c r="Q4" s="93"/>
      <c r="R4" s="93"/>
      <c r="S4" s="93"/>
      <c r="AA4" s="95"/>
      <c r="AB4" s="95"/>
      <c r="AC4" s="95"/>
      <c r="AD4" s="96"/>
      <c r="AE4" s="95"/>
      <c r="BB4" s="97" t="s">
        <v>146</v>
      </c>
      <c r="BC4" s="909" t="s">
        <v>147</v>
      </c>
      <c r="BD4" s="910"/>
      <c r="BE4" s="910"/>
      <c r="BF4" s="911"/>
      <c r="BG4" s="93"/>
      <c r="BK4" s="868"/>
      <c r="BL4" s="869"/>
    </row>
    <row r="5" spans="2:65" s="94" customFormat="1" ht="5.0999999999999996" customHeight="1" thickTop="1" x14ac:dyDescent="0.15">
      <c r="H5" s="92"/>
      <c r="K5" s="92"/>
      <c r="M5" s="93"/>
      <c r="N5" s="93"/>
      <c r="O5" s="93"/>
      <c r="P5" s="93"/>
      <c r="Q5" s="93"/>
      <c r="R5" s="93"/>
      <c r="S5" s="93"/>
      <c r="AA5" s="98"/>
      <c r="AB5" s="98"/>
      <c r="AH5" s="90"/>
      <c r="AI5" s="90"/>
      <c r="AJ5" s="90"/>
      <c r="AK5" s="90"/>
      <c r="AL5" s="90"/>
      <c r="AM5" s="90"/>
      <c r="AN5" s="90"/>
      <c r="AO5" s="90"/>
      <c r="AP5" s="90"/>
      <c r="AQ5" s="90"/>
      <c r="AR5" s="90"/>
      <c r="AS5" s="90"/>
      <c r="AT5" s="90"/>
      <c r="AU5" s="90"/>
      <c r="AV5" s="90"/>
      <c r="AW5" s="90"/>
      <c r="AX5" s="90"/>
      <c r="AY5" s="90"/>
      <c r="AZ5" s="90"/>
      <c r="BA5" s="90"/>
      <c r="BB5" s="90"/>
      <c r="BC5" s="90"/>
      <c r="BD5" s="90"/>
      <c r="BE5" s="90"/>
      <c r="BF5" s="99"/>
      <c r="BG5" s="99"/>
      <c r="BK5" s="331"/>
      <c r="BL5" s="279"/>
    </row>
    <row r="6" spans="2:65" s="94" customFormat="1" ht="21" customHeight="1" x14ac:dyDescent="0.15">
      <c r="B6" s="91"/>
      <c r="C6" s="90"/>
      <c r="D6" s="90"/>
      <c r="E6" s="90"/>
      <c r="F6" s="90"/>
      <c r="G6" s="90"/>
      <c r="H6" s="90"/>
      <c r="I6" s="100"/>
      <c r="J6" s="100"/>
      <c r="K6" s="100"/>
      <c r="L6" s="101"/>
      <c r="M6" s="100"/>
      <c r="N6" s="100"/>
      <c r="O6" s="100"/>
      <c r="AH6" s="90"/>
      <c r="AI6" s="90"/>
      <c r="AJ6" s="90"/>
      <c r="AK6" s="90"/>
      <c r="AL6" s="90"/>
      <c r="AM6" s="90" t="s">
        <v>148</v>
      </c>
      <c r="AN6" s="90"/>
      <c r="AO6" s="90"/>
      <c r="AP6" s="90"/>
      <c r="AQ6" s="90"/>
      <c r="AR6" s="90"/>
      <c r="AS6" s="90"/>
      <c r="AU6" s="102"/>
      <c r="AV6" s="102"/>
      <c r="AW6" s="103"/>
      <c r="AX6" s="90"/>
      <c r="AY6" s="933">
        <v>40</v>
      </c>
      <c r="AZ6" s="934"/>
      <c r="BA6" s="103" t="s">
        <v>149</v>
      </c>
      <c r="BB6" s="90"/>
      <c r="BC6" s="933">
        <v>160</v>
      </c>
      <c r="BD6" s="934"/>
      <c r="BE6" s="103" t="s">
        <v>150</v>
      </c>
      <c r="BF6" s="90"/>
      <c r="BG6" s="99"/>
    </row>
    <row r="7" spans="2:65" s="94" customFormat="1" ht="5.0999999999999996" customHeight="1" x14ac:dyDescent="0.15">
      <c r="B7" s="91"/>
      <c r="C7" s="104"/>
      <c r="D7" s="104"/>
      <c r="E7" s="104"/>
      <c r="F7" s="104"/>
      <c r="G7" s="104"/>
      <c r="H7" s="100"/>
      <c r="I7" s="100"/>
      <c r="J7" s="100"/>
      <c r="K7" s="100"/>
      <c r="L7" s="100"/>
      <c r="M7" s="100"/>
      <c r="N7" s="100"/>
      <c r="O7" s="100"/>
      <c r="AH7" s="90"/>
      <c r="AI7" s="90"/>
      <c r="AJ7" s="90"/>
      <c r="AK7" s="90"/>
      <c r="AL7" s="90"/>
      <c r="AM7" s="90"/>
      <c r="AN7" s="90"/>
      <c r="AO7" s="90"/>
      <c r="AP7" s="90"/>
      <c r="AQ7" s="90"/>
      <c r="AR7" s="90"/>
      <c r="AS7" s="90"/>
      <c r="AT7" s="90"/>
      <c r="AU7" s="90"/>
      <c r="AV7" s="90"/>
      <c r="AW7" s="90"/>
      <c r="AX7" s="90"/>
      <c r="AY7" s="90"/>
      <c r="AZ7" s="90"/>
      <c r="BA7" s="90"/>
      <c r="BB7" s="90"/>
      <c r="BC7" s="90"/>
      <c r="BD7" s="90"/>
      <c r="BE7" s="90"/>
      <c r="BF7" s="99"/>
      <c r="BG7" s="99"/>
    </row>
    <row r="8" spans="2:65" s="94" customFormat="1" ht="21" customHeight="1" x14ac:dyDescent="0.15">
      <c r="B8" s="105"/>
      <c r="C8" s="101"/>
      <c r="D8" s="101"/>
      <c r="E8" s="101"/>
      <c r="F8" s="101"/>
      <c r="G8" s="101"/>
      <c r="H8" s="100"/>
      <c r="I8" s="100"/>
      <c r="J8" s="100"/>
      <c r="K8" s="100"/>
      <c r="L8" s="100"/>
      <c r="M8" s="100"/>
      <c r="N8" s="100"/>
      <c r="O8" s="100"/>
      <c r="AH8" s="106"/>
      <c r="AI8" s="106"/>
      <c r="AJ8" s="106"/>
      <c r="AK8" s="90"/>
      <c r="AL8" s="99"/>
      <c r="AM8" s="107"/>
      <c r="AN8" s="107"/>
      <c r="AO8" s="91"/>
      <c r="AP8" s="108"/>
      <c r="AQ8" s="108"/>
      <c r="AR8" s="108"/>
      <c r="AS8" s="109"/>
      <c r="AT8" s="109"/>
      <c r="AU8" s="90"/>
      <c r="AV8" s="108"/>
      <c r="AW8" s="108"/>
      <c r="AX8" s="101"/>
      <c r="AY8" s="90"/>
      <c r="AZ8" s="90" t="s">
        <v>151</v>
      </c>
      <c r="BA8" s="90"/>
      <c r="BB8" s="90"/>
      <c r="BC8" s="935">
        <f>DAY(EOMONTH(DATE(AD2,AH2,1),0))</f>
        <v>30</v>
      </c>
      <c r="BD8" s="936"/>
      <c r="BE8" s="90" t="s">
        <v>152</v>
      </c>
      <c r="BF8" s="90"/>
      <c r="BG8" s="90"/>
      <c r="BK8" s="93"/>
      <c r="BL8" s="93"/>
      <c r="BM8" s="93"/>
    </row>
    <row r="9" spans="2:65" s="94" customFormat="1" ht="5.0999999999999996" customHeight="1" x14ac:dyDescent="0.15">
      <c r="B9" s="105"/>
      <c r="C9" s="108"/>
      <c r="D9" s="108"/>
      <c r="E9" s="108"/>
      <c r="F9" s="108"/>
      <c r="G9" s="108"/>
      <c r="H9" s="108"/>
      <c r="I9" s="108"/>
      <c r="J9" s="108"/>
      <c r="K9" s="108"/>
      <c r="L9" s="108"/>
      <c r="M9" s="108"/>
      <c r="N9" s="108"/>
      <c r="O9" s="108"/>
      <c r="AH9" s="104"/>
      <c r="AI9" s="90"/>
      <c r="AJ9" s="90"/>
      <c r="AK9" s="106"/>
      <c r="AL9" s="90"/>
      <c r="AM9" s="90"/>
      <c r="AN9" s="90"/>
      <c r="AO9" s="90"/>
      <c r="AP9" s="90"/>
      <c r="AQ9" s="90"/>
      <c r="AR9" s="104"/>
      <c r="AS9" s="104"/>
      <c r="AT9" s="104"/>
      <c r="AU9" s="90"/>
      <c r="AV9" s="90"/>
      <c r="AW9" s="90"/>
      <c r="AX9" s="90"/>
      <c r="AY9" s="90"/>
      <c r="AZ9" s="90"/>
      <c r="BA9" s="90"/>
      <c r="BB9" s="90"/>
      <c r="BC9" s="90"/>
      <c r="BD9" s="90"/>
      <c r="BE9" s="90"/>
      <c r="BF9" s="90"/>
      <c r="BG9" s="90"/>
      <c r="BK9" s="93"/>
      <c r="BL9" s="93"/>
      <c r="BM9" s="93"/>
    </row>
    <row r="10" spans="2:65" s="94" customFormat="1" ht="21" customHeight="1" x14ac:dyDescent="0.15">
      <c r="B10" s="105"/>
      <c r="C10" s="108"/>
      <c r="D10" s="108"/>
      <c r="E10" s="108"/>
      <c r="F10" s="108"/>
      <c r="G10" s="108"/>
      <c r="H10" s="108"/>
      <c r="I10" s="108"/>
      <c r="J10" s="108"/>
      <c r="K10" s="108"/>
      <c r="L10" s="108"/>
      <c r="M10" s="108"/>
      <c r="N10" s="108"/>
      <c r="O10" s="108"/>
      <c r="AH10" s="104"/>
      <c r="AI10" s="90"/>
      <c r="AJ10" s="90"/>
      <c r="AK10" s="106"/>
      <c r="AL10" s="90"/>
      <c r="AM10" s="90"/>
      <c r="AN10" s="90" t="s">
        <v>153</v>
      </c>
      <c r="AO10" s="90"/>
      <c r="AP10" s="90"/>
      <c r="AQ10" s="90"/>
      <c r="AR10" s="90"/>
      <c r="AS10" s="90"/>
      <c r="AT10" s="90"/>
      <c r="AU10" s="90"/>
      <c r="AV10" s="104"/>
      <c r="AW10" s="104"/>
      <c r="AX10" s="104"/>
      <c r="AY10" s="90"/>
      <c r="AZ10" s="90"/>
      <c r="BA10" s="99" t="s">
        <v>154</v>
      </c>
      <c r="BB10" s="90"/>
      <c r="BC10" s="933"/>
      <c r="BD10" s="934"/>
      <c r="BE10" s="103" t="s">
        <v>155</v>
      </c>
      <c r="BF10" s="90"/>
      <c r="BG10" s="90"/>
      <c r="BK10" s="93"/>
      <c r="BL10" s="93"/>
      <c r="BM10" s="93"/>
    </row>
    <row r="11" spans="2:65" s="94" customFormat="1" ht="5.0999999999999996" customHeight="1" x14ac:dyDescent="0.15">
      <c r="B11" s="105"/>
      <c r="C11" s="108"/>
      <c r="D11" s="108"/>
      <c r="E11" s="108"/>
      <c r="F11" s="108"/>
      <c r="G11" s="108"/>
      <c r="H11" s="108"/>
      <c r="I11" s="108"/>
      <c r="J11" s="108"/>
      <c r="K11" s="108"/>
      <c r="L11" s="108"/>
      <c r="M11" s="108"/>
      <c r="N11" s="108"/>
      <c r="O11" s="108"/>
      <c r="AH11" s="104"/>
      <c r="AI11" s="90"/>
      <c r="AJ11" s="90"/>
      <c r="AK11" s="106"/>
      <c r="AL11" s="90"/>
      <c r="AM11" s="90"/>
      <c r="AN11" s="90"/>
      <c r="AO11" s="90"/>
      <c r="AP11" s="90"/>
      <c r="AQ11" s="90"/>
      <c r="AR11" s="104"/>
      <c r="AS11" s="104"/>
      <c r="AT11" s="104"/>
      <c r="AU11" s="90"/>
      <c r="AV11" s="90"/>
      <c r="AW11" s="90"/>
      <c r="AX11" s="90"/>
      <c r="AY11" s="90"/>
      <c r="AZ11" s="90"/>
      <c r="BA11" s="90"/>
      <c r="BB11" s="90"/>
      <c r="BC11" s="90"/>
      <c r="BD11" s="90"/>
      <c r="BE11" s="90"/>
      <c r="BF11" s="90"/>
      <c r="BG11" s="90"/>
      <c r="BK11" s="93"/>
      <c r="BL11" s="93"/>
      <c r="BM11" s="93"/>
    </row>
    <row r="12" spans="2:65" s="94" customFormat="1" ht="21" customHeight="1" x14ac:dyDescent="0.15">
      <c r="R12" s="100"/>
      <c r="S12" s="100"/>
      <c r="T12" s="99"/>
      <c r="U12" s="937"/>
      <c r="V12" s="937"/>
      <c r="W12" s="91"/>
      <c r="AA12" s="104"/>
      <c r="AB12" s="107"/>
      <c r="AC12" s="91"/>
      <c r="AD12" s="104"/>
      <c r="AE12" s="104"/>
      <c r="AF12" s="104"/>
      <c r="AH12" s="106"/>
      <c r="AI12" s="106"/>
      <c r="AJ12" s="106"/>
      <c r="AK12" s="90"/>
      <c r="AL12" s="99"/>
      <c r="AM12" s="107"/>
      <c r="AN12" s="90"/>
      <c r="AO12" s="90"/>
      <c r="AP12" s="90"/>
      <c r="AQ12" s="90"/>
      <c r="AR12" s="90"/>
      <c r="AS12" s="91" t="s">
        <v>156</v>
      </c>
      <c r="AT12" s="90"/>
      <c r="AU12" s="90"/>
      <c r="AV12" s="90"/>
      <c r="AW12" s="90"/>
      <c r="AX12" s="90"/>
      <c r="AY12" s="90"/>
      <c r="AZ12" s="90"/>
      <c r="BA12" s="90"/>
      <c r="BB12" s="90"/>
      <c r="BC12" s="104"/>
      <c r="BD12" s="106"/>
      <c r="BE12" s="90"/>
      <c r="BF12" s="90"/>
      <c r="BG12" s="104"/>
      <c r="BH12" s="90"/>
      <c r="BK12" s="93"/>
      <c r="BL12" s="93"/>
      <c r="BM12" s="93"/>
    </row>
    <row r="13" spans="2:65" s="94" customFormat="1" ht="21" customHeight="1" x14ac:dyDescent="0.15">
      <c r="R13" s="90"/>
      <c r="S13" s="90"/>
      <c r="T13" s="90"/>
      <c r="U13" s="90"/>
      <c r="V13" s="90"/>
      <c r="AA13" s="90"/>
      <c r="AB13" s="90"/>
      <c r="AC13" s="90"/>
      <c r="AD13" s="90"/>
      <c r="AE13" s="90"/>
      <c r="AF13" s="90"/>
      <c r="AH13" s="104"/>
      <c r="AI13" s="106"/>
      <c r="AJ13" s="90"/>
      <c r="AK13" s="106"/>
      <c r="AL13" s="90"/>
      <c r="AM13" s="90"/>
      <c r="AN13" s="90"/>
      <c r="AO13" s="104"/>
      <c r="AP13" s="91"/>
      <c r="AQ13" s="104"/>
      <c r="AR13" s="104"/>
      <c r="AS13" s="91" t="s">
        <v>157</v>
      </c>
      <c r="AT13" s="90"/>
      <c r="AU13" s="90"/>
      <c r="AV13" s="90"/>
      <c r="AW13" s="90"/>
      <c r="AX13" s="90"/>
      <c r="AY13" s="90"/>
      <c r="AZ13" s="90"/>
      <c r="BA13" s="90"/>
      <c r="BB13" s="950">
        <v>0.29166666666666669</v>
      </c>
      <c r="BC13" s="951"/>
      <c r="BD13" s="952"/>
      <c r="BE13" s="101" t="s">
        <v>158</v>
      </c>
      <c r="BF13" s="950">
        <v>0.83333333333333337</v>
      </c>
      <c r="BG13" s="951"/>
      <c r="BH13" s="952"/>
      <c r="BK13" s="93"/>
      <c r="BL13" s="93"/>
      <c r="BM13" s="93"/>
    </row>
    <row r="14" spans="2:65" s="94" customFormat="1" ht="21" customHeight="1" x14ac:dyDescent="0.15">
      <c r="R14" s="110"/>
      <c r="S14" s="110"/>
      <c r="T14" s="110"/>
      <c r="U14" s="110"/>
      <c r="V14" s="110"/>
      <c r="W14" s="110"/>
      <c r="AA14" s="101"/>
      <c r="AB14" s="110"/>
      <c r="AC14" s="110"/>
      <c r="AD14" s="101"/>
      <c r="AE14" s="104"/>
      <c r="AF14" s="104"/>
      <c r="AG14" s="98"/>
      <c r="AH14" s="91"/>
      <c r="AI14" s="106"/>
      <c r="AJ14" s="90"/>
      <c r="AK14" s="106"/>
      <c r="AL14" s="90"/>
      <c r="AM14" s="90"/>
      <c r="AN14" s="90"/>
      <c r="AO14" s="101"/>
      <c r="AP14" s="100"/>
      <c r="AQ14" s="100"/>
      <c r="AR14" s="100"/>
      <c r="AS14" s="91" t="s">
        <v>159</v>
      </c>
      <c r="AT14" s="90"/>
      <c r="AU14" s="90"/>
      <c r="AV14" s="90"/>
      <c r="AW14" s="90"/>
      <c r="AX14" s="90"/>
      <c r="AY14" s="90"/>
      <c r="AZ14" s="90"/>
      <c r="BA14" s="90"/>
      <c r="BB14" s="950">
        <v>0.83333333333333337</v>
      </c>
      <c r="BC14" s="951"/>
      <c r="BD14" s="952"/>
      <c r="BE14" s="101" t="s">
        <v>158</v>
      </c>
      <c r="BF14" s="950">
        <v>0.29166666666666669</v>
      </c>
      <c r="BG14" s="951"/>
      <c r="BH14" s="952"/>
      <c r="BK14" s="93"/>
      <c r="BL14" s="93"/>
      <c r="BM14" s="93"/>
    </row>
    <row r="15" spans="2:65" ht="12" customHeight="1" thickBot="1" x14ac:dyDescent="0.2">
      <c r="C15" s="111"/>
      <c r="D15" s="111"/>
      <c r="E15" s="111"/>
      <c r="F15" s="111"/>
      <c r="G15" s="111"/>
      <c r="H15" s="111"/>
      <c r="AA15" s="111"/>
      <c r="AR15" s="111"/>
      <c r="BI15" s="112"/>
      <c r="BJ15" s="112"/>
      <c r="BK15" s="112"/>
    </row>
    <row r="16" spans="2:65" ht="21.6" customHeight="1" x14ac:dyDescent="0.15">
      <c r="B16" s="912" t="s">
        <v>160</v>
      </c>
      <c r="C16" s="915" t="s">
        <v>161</v>
      </c>
      <c r="D16" s="916"/>
      <c r="E16" s="917"/>
      <c r="F16" s="113"/>
      <c r="G16" s="114"/>
      <c r="H16" s="924" t="s">
        <v>162</v>
      </c>
      <c r="I16" s="927" t="s">
        <v>163</v>
      </c>
      <c r="J16" s="916"/>
      <c r="K16" s="916"/>
      <c r="L16" s="917"/>
      <c r="M16" s="927" t="s">
        <v>164</v>
      </c>
      <c r="N16" s="916"/>
      <c r="O16" s="917"/>
      <c r="P16" s="927" t="s">
        <v>165</v>
      </c>
      <c r="Q16" s="916"/>
      <c r="R16" s="916"/>
      <c r="S16" s="916"/>
      <c r="T16" s="930"/>
      <c r="U16" s="115"/>
      <c r="V16" s="116"/>
      <c r="W16" s="116"/>
      <c r="X16" s="116"/>
      <c r="Y16" s="116"/>
      <c r="Z16" s="116"/>
      <c r="AA16" s="116"/>
      <c r="AB16" s="116"/>
      <c r="AC16" s="116"/>
      <c r="AD16" s="116"/>
      <c r="AE16" s="116"/>
      <c r="AF16" s="116"/>
      <c r="AG16" s="116"/>
      <c r="AH16" s="116"/>
      <c r="AI16" s="117" t="s">
        <v>166</v>
      </c>
      <c r="AJ16" s="116"/>
      <c r="AK16" s="116"/>
      <c r="AL16" s="116"/>
      <c r="AM16" s="116"/>
      <c r="AN16" s="116" t="s">
        <v>167</v>
      </c>
      <c r="AO16" s="116"/>
      <c r="AP16" s="118"/>
      <c r="AQ16" s="119"/>
      <c r="AR16" s="116" t="s">
        <v>136</v>
      </c>
      <c r="AS16" s="116"/>
      <c r="AT16" s="116"/>
      <c r="AU16" s="116"/>
      <c r="AV16" s="116"/>
      <c r="AW16" s="116"/>
      <c r="AX16" s="116"/>
      <c r="AY16" s="120"/>
      <c r="AZ16" s="938" t="str">
        <f>IF(BC3="計画","(11)1～4週目の勤務時間数合計","(11)1か月の勤務時間数　合計")</f>
        <v>(11)1か月の勤務時間数　合計</v>
      </c>
      <c r="BA16" s="939"/>
      <c r="BB16" s="944" t="s">
        <v>168</v>
      </c>
      <c r="BC16" s="939"/>
      <c r="BD16" s="915" t="s">
        <v>169</v>
      </c>
      <c r="BE16" s="916"/>
      <c r="BF16" s="916"/>
      <c r="BG16" s="916"/>
      <c r="BH16" s="930"/>
    </row>
    <row r="17" spans="2:60" ht="20.25" customHeight="1" x14ac:dyDescent="0.15">
      <c r="B17" s="913"/>
      <c r="C17" s="918"/>
      <c r="D17" s="919"/>
      <c r="E17" s="920"/>
      <c r="F17" s="121"/>
      <c r="G17" s="122"/>
      <c r="H17" s="925"/>
      <c r="I17" s="928"/>
      <c r="J17" s="919"/>
      <c r="K17" s="919"/>
      <c r="L17" s="920"/>
      <c r="M17" s="928"/>
      <c r="N17" s="919"/>
      <c r="O17" s="920"/>
      <c r="P17" s="928"/>
      <c r="Q17" s="919"/>
      <c r="R17" s="919"/>
      <c r="S17" s="919"/>
      <c r="T17" s="931"/>
      <c r="U17" s="947" t="s">
        <v>170</v>
      </c>
      <c r="V17" s="947"/>
      <c r="W17" s="947"/>
      <c r="X17" s="947"/>
      <c r="Y17" s="947"/>
      <c r="Z17" s="947"/>
      <c r="AA17" s="948"/>
      <c r="AB17" s="949" t="s">
        <v>171</v>
      </c>
      <c r="AC17" s="947"/>
      <c r="AD17" s="947"/>
      <c r="AE17" s="947"/>
      <c r="AF17" s="947"/>
      <c r="AG17" s="947"/>
      <c r="AH17" s="948"/>
      <c r="AI17" s="949" t="s">
        <v>172</v>
      </c>
      <c r="AJ17" s="947"/>
      <c r="AK17" s="947"/>
      <c r="AL17" s="947"/>
      <c r="AM17" s="947"/>
      <c r="AN17" s="947"/>
      <c r="AO17" s="948"/>
      <c r="AP17" s="949" t="s">
        <v>173</v>
      </c>
      <c r="AQ17" s="947"/>
      <c r="AR17" s="947"/>
      <c r="AS17" s="947"/>
      <c r="AT17" s="947"/>
      <c r="AU17" s="947"/>
      <c r="AV17" s="948"/>
      <c r="AW17" s="949" t="s">
        <v>174</v>
      </c>
      <c r="AX17" s="947"/>
      <c r="AY17" s="947"/>
      <c r="AZ17" s="940"/>
      <c r="BA17" s="941"/>
      <c r="BB17" s="945"/>
      <c r="BC17" s="941"/>
      <c r="BD17" s="918"/>
      <c r="BE17" s="919"/>
      <c r="BF17" s="919"/>
      <c r="BG17" s="919"/>
      <c r="BH17" s="931"/>
    </row>
    <row r="18" spans="2:60" ht="20.25" customHeight="1" x14ac:dyDescent="0.15">
      <c r="B18" s="913"/>
      <c r="C18" s="918"/>
      <c r="D18" s="919"/>
      <c r="E18" s="920"/>
      <c r="F18" s="121"/>
      <c r="G18" s="122"/>
      <c r="H18" s="925"/>
      <c r="I18" s="928"/>
      <c r="J18" s="919"/>
      <c r="K18" s="919"/>
      <c r="L18" s="920"/>
      <c r="M18" s="928"/>
      <c r="N18" s="919"/>
      <c r="O18" s="920"/>
      <c r="P18" s="928"/>
      <c r="Q18" s="919"/>
      <c r="R18" s="919"/>
      <c r="S18" s="919"/>
      <c r="T18" s="931"/>
      <c r="U18" s="123">
        <v>1</v>
      </c>
      <c r="V18" s="124">
        <v>2</v>
      </c>
      <c r="W18" s="124">
        <v>3</v>
      </c>
      <c r="X18" s="124">
        <v>4</v>
      </c>
      <c r="Y18" s="124">
        <v>5</v>
      </c>
      <c r="Z18" s="124">
        <v>6</v>
      </c>
      <c r="AA18" s="125">
        <v>7</v>
      </c>
      <c r="AB18" s="126">
        <v>8</v>
      </c>
      <c r="AC18" s="124">
        <v>9</v>
      </c>
      <c r="AD18" s="124">
        <v>10</v>
      </c>
      <c r="AE18" s="124">
        <v>11</v>
      </c>
      <c r="AF18" s="124">
        <v>12</v>
      </c>
      <c r="AG18" s="124">
        <v>13</v>
      </c>
      <c r="AH18" s="125">
        <v>14</v>
      </c>
      <c r="AI18" s="123">
        <v>15</v>
      </c>
      <c r="AJ18" s="124">
        <v>16</v>
      </c>
      <c r="AK18" s="124">
        <v>17</v>
      </c>
      <c r="AL18" s="124">
        <v>18</v>
      </c>
      <c r="AM18" s="124">
        <v>19</v>
      </c>
      <c r="AN18" s="124">
        <v>20</v>
      </c>
      <c r="AO18" s="125">
        <v>21</v>
      </c>
      <c r="AP18" s="126">
        <v>22</v>
      </c>
      <c r="AQ18" s="124">
        <v>23</v>
      </c>
      <c r="AR18" s="124">
        <v>24</v>
      </c>
      <c r="AS18" s="124">
        <v>25</v>
      </c>
      <c r="AT18" s="124">
        <v>26</v>
      </c>
      <c r="AU18" s="124">
        <v>27</v>
      </c>
      <c r="AV18" s="125">
        <v>28</v>
      </c>
      <c r="AW18" s="126" t="str">
        <f>IF($BC$3="暦月",IF(DAY(DATE($AD$2,$AH$2,29))=29,29,""),"")</f>
        <v/>
      </c>
      <c r="AX18" s="124" t="str">
        <f>IF($BC$3="暦月",IF(DAY(DATE($AD$2,$AH$2,30))=30,30,""),"")</f>
        <v/>
      </c>
      <c r="AY18" s="125" t="str">
        <f>IF($BC$3="暦月",IF(DAY(DATE($AD$2,$AH$2,31))=31,31,""),"")</f>
        <v/>
      </c>
      <c r="AZ18" s="940"/>
      <c r="BA18" s="941"/>
      <c r="BB18" s="945"/>
      <c r="BC18" s="941"/>
      <c r="BD18" s="918"/>
      <c r="BE18" s="919"/>
      <c r="BF18" s="919"/>
      <c r="BG18" s="919"/>
      <c r="BH18" s="931"/>
    </row>
    <row r="19" spans="2:60" ht="20.25" hidden="1" customHeight="1" x14ac:dyDescent="0.15">
      <c r="B19" s="913"/>
      <c r="C19" s="918"/>
      <c r="D19" s="919"/>
      <c r="E19" s="920"/>
      <c r="F19" s="121"/>
      <c r="G19" s="122"/>
      <c r="H19" s="925"/>
      <c r="I19" s="928"/>
      <c r="J19" s="919"/>
      <c r="K19" s="919"/>
      <c r="L19" s="920"/>
      <c r="M19" s="928"/>
      <c r="N19" s="919"/>
      <c r="O19" s="920"/>
      <c r="P19" s="928"/>
      <c r="Q19" s="919"/>
      <c r="R19" s="919"/>
      <c r="S19" s="919"/>
      <c r="T19" s="931"/>
      <c r="U19" s="123">
        <f>WEEKDAY(DATE($AD$2,$AH$2,1))</f>
        <v>2</v>
      </c>
      <c r="V19" s="124">
        <f>WEEKDAY(DATE($AD$2,$AH$2,2))</f>
        <v>3</v>
      </c>
      <c r="W19" s="124">
        <f>WEEKDAY(DATE($AD$2,$AH$2,3))</f>
        <v>4</v>
      </c>
      <c r="X19" s="124">
        <f>WEEKDAY(DATE($AD$2,$AH$2,4))</f>
        <v>5</v>
      </c>
      <c r="Y19" s="124">
        <f>WEEKDAY(DATE($AD$2,$AH$2,5))</f>
        <v>6</v>
      </c>
      <c r="Z19" s="124">
        <f>WEEKDAY(DATE($AD$2,$AH$2,6))</f>
        <v>7</v>
      </c>
      <c r="AA19" s="125">
        <f>WEEKDAY(DATE($AD$2,$AH$2,7))</f>
        <v>1</v>
      </c>
      <c r="AB19" s="126">
        <f>WEEKDAY(DATE($AD$2,$AH$2,8))</f>
        <v>2</v>
      </c>
      <c r="AC19" s="124">
        <f>WEEKDAY(DATE($AD$2,$AH$2,9))</f>
        <v>3</v>
      </c>
      <c r="AD19" s="124">
        <f>WEEKDAY(DATE($AD$2,$AH$2,10))</f>
        <v>4</v>
      </c>
      <c r="AE19" s="124">
        <f>WEEKDAY(DATE($AD$2,$AH$2,11))</f>
        <v>5</v>
      </c>
      <c r="AF19" s="124">
        <f>WEEKDAY(DATE($AD$2,$AH$2,12))</f>
        <v>6</v>
      </c>
      <c r="AG19" s="124">
        <f>WEEKDAY(DATE($AD$2,$AH$2,13))</f>
        <v>7</v>
      </c>
      <c r="AH19" s="125">
        <f>WEEKDAY(DATE($AD$2,$AH$2,14))</f>
        <v>1</v>
      </c>
      <c r="AI19" s="126">
        <f>WEEKDAY(DATE($AD$2,$AH$2,15))</f>
        <v>2</v>
      </c>
      <c r="AJ19" s="124">
        <f>WEEKDAY(DATE($AD$2,$AH$2,16))</f>
        <v>3</v>
      </c>
      <c r="AK19" s="124">
        <f>WEEKDAY(DATE($AD$2,$AH$2,17))</f>
        <v>4</v>
      </c>
      <c r="AL19" s="124">
        <f>WEEKDAY(DATE($AD$2,$AH$2,18))</f>
        <v>5</v>
      </c>
      <c r="AM19" s="124">
        <f>WEEKDAY(DATE($AD$2,$AH$2,19))</f>
        <v>6</v>
      </c>
      <c r="AN19" s="124">
        <f>WEEKDAY(DATE($AD$2,$AH$2,20))</f>
        <v>7</v>
      </c>
      <c r="AO19" s="125">
        <f>WEEKDAY(DATE($AD$2,$AH$2,21))</f>
        <v>1</v>
      </c>
      <c r="AP19" s="126">
        <f>WEEKDAY(DATE($AD$2,$AH$2,22))</f>
        <v>2</v>
      </c>
      <c r="AQ19" s="124">
        <f>WEEKDAY(DATE($AD$2,$AH$2,23))</f>
        <v>3</v>
      </c>
      <c r="AR19" s="124">
        <f>WEEKDAY(DATE($AD$2,$AH$2,24))</f>
        <v>4</v>
      </c>
      <c r="AS19" s="124">
        <f>WEEKDAY(DATE($AD$2,$AH$2,25))</f>
        <v>5</v>
      </c>
      <c r="AT19" s="124">
        <f>WEEKDAY(DATE($AD$2,$AH$2,26))</f>
        <v>6</v>
      </c>
      <c r="AU19" s="124">
        <f>WEEKDAY(DATE($AD$2,$AH$2,27))</f>
        <v>7</v>
      </c>
      <c r="AV19" s="125">
        <f>WEEKDAY(DATE($AD$2,$AH$2,28))</f>
        <v>1</v>
      </c>
      <c r="AW19" s="126">
        <f>IF(AW18=29,WEEKDAY(DATE($AD$2,$AH$2,29)),0)</f>
        <v>0</v>
      </c>
      <c r="AX19" s="124">
        <f>IF(AX18=30,WEEKDAY(DATE($AD$2,$AH$2,30)),0)</f>
        <v>0</v>
      </c>
      <c r="AY19" s="125">
        <f>IF(AY18=31,WEEKDAY(DATE($AD$2,$AH$2,31)),0)</f>
        <v>0</v>
      </c>
      <c r="AZ19" s="940"/>
      <c r="BA19" s="941"/>
      <c r="BB19" s="945"/>
      <c r="BC19" s="941"/>
      <c r="BD19" s="918"/>
      <c r="BE19" s="919"/>
      <c r="BF19" s="919"/>
      <c r="BG19" s="919"/>
      <c r="BH19" s="931"/>
    </row>
    <row r="20" spans="2:60" ht="20.25" customHeight="1" thickBot="1" x14ac:dyDescent="0.2">
      <c r="B20" s="914"/>
      <c r="C20" s="921"/>
      <c r="D20" s="922"/>
      <c r="E20" s="923"/>
      <c r="F20" s="127"/>
      <c r="G20" s="128"/>
      <c r="H20" s="926"/>
      <c r="I20" s="929"/>
      <c r="J20" s="922"/>
      <c r="K20" s="922"/>
      <c r="L20" s="923"/>
      <c r="M20" s="929"/>
      <c r="N20" s="922"/>
      <c r="O20" s="923"/>
      <c r="P20" s="929"/>
      <c r="Q20" s="922"/>
      <c r="R20" s="922"/>
      <c r="S20" s="922"/>
      <c r="T20" s="932"/>
      <c r="U20" s="129" t="str">
        <f>IF(U19=1,"日",IF(U19=2,"月",IF(U19=3,"火",IF(U19=4,"水",IF(U19=5,"木",IF(U19=6,"金","土"))))))</f>
        <v>月</v>
      </c>
      <c r="V20" s="130" t="str">
        <f t="shared" ref="V20:AV20" si="0">IF(V19=1,"日",IF(V19=2,"月",IF(V19=3,"火",IF(V19=4,"水",IF(V19=5,"木",IF(V19=6,"金","土"))))))</f>
        <v>火</v>
      </c>
      <c r="W20" s="130" t="str">
        <f t="shared" si="0"/>
        <v>水</v>
      </c>
      <c r="X20" s="130" t="str">
        <f t="shared" si="0"/>
        <v>木</v>
      </c>
      <c r="Y20" s="130" t="str">
        <f t="shared" si="0"/>
        <v>金</v>
      </c>
      <c r="Z20" s="130" t="str">
        <f t="shared" si="0"/>
        <v>土</v>
      </c>
      <c r="AA20" s="131" t="str">
        <f t="shared" si="0"/>
        <v>日</v>
      </c>
      <c r="AB20" s="132" t="str">
        <f>IF(AB19=1,"日",IF(AB19=2,"月",IF(AB19=3,"火",IF(AB19=4,"水",IF(AB19=5,"木",IF(AB19=6,"金","土"))))))</f>
        <v>月</v>
      </c>
      <c r="AC20" s="130" t="str">
        <f t="shared" si="0"/>
        <v>火</v>
      </c>
      <c r="AD20" s="130" t="str">
        <f t="shared" si="0"/>
        <v>水</v>
      </c>
      <c r="AE20" s="130" t="str">
        <f t="shared" si="0"/>
        <v>木</v>
      </c>
      <c r="AF20" s="130" t="str">
        <f t="shared" si="0"/>
        <v>金</v>
      </c>
      <c r="AG20" s="130" t="str">
        <f t="shared" si="0"/>
        <v>土</v>
      </c>
      <c r="AH20" s="131" t="str">
        <f t="shared" si="0"/>
        <v>日</v>
      </c>
      <c r="AI20" s="132" t="str">
        <f>IF(AI19=1,"日",IF(AI19=2,"月",IF(AI19=3,"火",IF(AI19=4,"水",IF(AI19=5,"木",IF(AI19=6,"金","土"))))))</f>
        <v>月</v>
      </c>
      <c r="AJ20" s="130" t="str">
        <f t="shared" si="0"/>
        <v>火</v>
      </c>
      <c r="AK20" s="130" t="str">
        <f t="shared" si="0"/>
        <v>水</v>
      </c>
      <c r="AL20" s="130" t="str">
        <f t="shared" si="0"/>
        <v>木</v>
      </c>
      <c r="AM20" s="130" t="str">
        <f t="shared" si="0"/>
        <v>金</v>
      </c>
      <c r="AN20" s="130" t="str">
        <f t="shared" si="0"/>
        <v>土</v>
      </c>
      <c r="AO20" s="131" t="str">
        <f t="shared" si="0"/>
        <v>日</v>
      </c>
      <c r="AP20" s="132" t="str">
        <f>IF(AP19=1,"日",IF(AP19=2,"月",IF(AP19=3,"火",IF(AP19=4,"水",IF(AP19=5,"木",IF(AP19=6,"金","土"))))))</f>
        <v>月</v>
      </c>
      <c r="AQ20" s="130" t="str">
        <f t="shared" si="0"/>
        <v>火</v>
      </c>
      <c r="AR20" s="130" t="str">
        <f t="shared" si="0"/>
        <v>水</v>
      </c>
      <c r="AS20" s="130" t="str">
        <f t="shared" si="0"/>
        <v>木</v>
      </c>
      <c r="AT20" s="130" t="str">
        <f t="shared" si="0"/>
        <v>金</v>
      </c>
      <c r="AU20" s="130" t="str">
        <f t="shared" si="0"/>
        <v>土</v>
      </c>
      <c r="AV20" s="131" t="str">
        <f t="shared" si="0"/>
        <v>日</v>
      </c>
      <c r="AW20" s="130" t="str">
        <f>IF(AW19=1,"日",IF(AW19=2,"月",IF(AW19=3,"火",IF(AW19=4,"水",IF(AW19=5,"木",IF(AW19=6,"金",IF(AW19=0,"","土")))))))</f>
        <v/>
      </c>
      <c r="AX20" s="130" t="str">
        <f>IF(AX19=1,"日",IF(AX19=2,"月",IF(AX19=3,"火",IF(AX19=4,"水",IF(AX19=5,"木",IF(AX19=6,"金",IF(AX19=0,"","土")))))))</f>
        <v/>
      </c>
      <c r="AY20" s="130" t="str">
        <f>IF(AY19=1,"日",IF(AY19=2,"月",IF(AY19=3,"火",IF(AY19=4,"水",IF(AY19=5,"木",IF(AY19=6,"金",IF(AY19=0,"","土")))))))</f>
        <v/>
      </c>
      <c r="AZ20" s="942"/>
      <c r="BA20" s="943"/>
      <c r="BB20" s="946"/>
      <c r="BC20" s="943"/>
      <c r="BD20" s="921"/>
      <c r="BE20" s="922"/>
      <c r="BF20" s="922"/>
      <c r="BG20" s="922"/>
      <c r="BH20" s="932"/>
    </row>
    <row r="21" spans="2:60" ht="20.25" customHeight="1" x14ac:dyDescent="0.15">
      <c r="B21" s="133"/>
      <c r="C21" s="985"/>
      <c r="D21" s="986"/>
      <c r="E21" s="987"/>
      <c r="F21" s="134"/>
      <c r="G21" s="135"/>
      <c r="H21" s="988"/>
      <c r="I21" s="989"/>
      <c r="J21" s="990"/>
      <c r="K21" s="990"/>
      <c r="L21" s="991"/>
      <c r="M21" s="992"/>
      <c r="N21" s="993"/>
      <c r="O21" s="994"/>
      <c r="P21" s="136" t="s">
        <v>179</v>
      </c>
      <c r="Q21" s="137"/>
      <c r="R21" s="137"/>
      <c r="S21" s="138"/>
      <c r="T21" s="139"/>
      <c r="U21" s="140"/>
      <c r="V21" s="140"/>
      <c r="W21" s="140"/>
      <c r="X21" s="140"/>
      <c r="Y21" s="140"/>
      <c r="Z21" s="140"/>
      <c r="AA21" s="141"/>
      <c r="AB21" s="142"/>
      <c r="AC21" s="140"/>
      <c r="AD21" s="140"/>
      <c r="AE21" s="140"/>
      <c r="AF21" s="140"/>
      <c r="AG21" s="140"/>
      <c r="AH21" s="141"/>
      <c r="AI21" s="142"/>
      <c r="AJ21" s="140"/>
      <c r="AK21" s="140"/>
      <c r="AL21" s="140"/>
      <c r="AM21" s="140"/>
      <c r="AN21" s="140"/>
      <c r="AO21" s="141"/>
      <c r="AP21" s="142"/>
      <c r="AQ21" s="140"/>
      <c r="AR21" s="140"/>
      <c r="AS21" s="140"/>
      <c r="AT21" s="140"/>
      <c r="AU21" s="140"/>
      <c r="AV21" s="141"/>
      <c r="AW21" s="142"/>
      <c r="AX21" s="140"/>
      <c r="AY21" s="140"/>
      <c r="AZ21" s="995"/>
      <c r="BA21" s="996"/>
      <c r="BB21" s="1016"/>
      <c r="BC21" s="996"/>
      <c r="BD21" s="1013"/>
      <c r="BE21" s="1014"/>
      <c r="BF21" s="1014"/>
      <c r="BG21" s="1014"/>
      <c r="BH21" s="1015"/>
    </row>
    <row r="22" spans="2:60" ht="20.25" customHeight="1" x14ac:dyDescent="0.15">
      <c r="B22" s="143">
        <v>1</v>
      </c>
      <c r="C22" s="956"/>
      <c r="D22" s="957"/>
      <c r="E22" s="958"/>
      <c r="F22" s="144">
        <f>C21</f>
        <v>0</v>
      </c>
      <c r="G22" s="145"/>
      <c r="H22" s="963"/>
      <c r="I22" s="968"/>
      <c r="J22" s="969"/>
      <c r="K22" s="969"/>
      <c r="L22" s="970"/>
      <c r="M22" s="977"/>
      <c r="N22" s="978"/>
      <c r="O22" s="979"/>
      <c r="P22" s="146" t="s">
        <v>182</v>
      </c>
      <c r="Q22" s="147"/>
      <c r="R22" s="147"/>
      <c r="S22" s="148"/>
      <c r="T22" s="149"/>
      <c r="U22" s="150" t="str">
        <f>IF(U21="","",VLOOKUP(U21,'シフト記号表（勤務時間帯）'!$D$6:$X$47,21,FALSE))</f>
        <v/>
      </c>
      <c r="V22" s="151" t="str">
        <f>IF(V21="","",VLOOKUP(V21,'シフト記号表（勤務時間帯）'!$D$6:$X$47,21,FALSE))</f>
        <v/>
      </c>
      <c r="W22" s="151" t="str">
        <f>IF(W21="","",VLOOKUP(W21,'シフト記号表（勤務時間帯）'!$D$6:$X$47,21,FALSE))</f>
        <v/>
      </c>
      <c r="X22" s="151" t="str">
        <f>IF(X21="","",VLOOKUP(X21,'シフト記号表（勤務時間帯）'!$D$6:$X$47,21,FALSE))</f>
        <v/>
      </c>
      <c r="Y22" s="151" t="str">
        <f>IF(Y21="","",VLOOKUP(Y21,'シフト記号表（勤務時間帯）'!$D$6:$X$47,21,FALSE))</f>
        <v/>
      </c>
      <c r="Z22" s="151" t="str">
        <f>IF(Z21="","",VLOOKUP(Z21,'シフト記号表（勤務時間帯）'!$D$6:$X$47,21,FALSE))</f>
        <v/>
      </c>
      <c r="AA22" s="152" t="str">
        <f>IF(AA21="","",VLOOKUP(AA21,'シフト記号表（勤務時間帯）'!$D$6:$X$47,21,FALSE))</f>
        <v/>
      </c>
      <c r="AB22" s="150" t="str">
        <f>IF(AB21="","",VLOOKUP(AB21,'シフト記号表（勤務時間帯）'!$D$6:$X$47,21,FALSE))</f>
        <v/>
      </c>
      <c r="AC22" s="151" t="str">
        <f>IF(AC21="","",VLOOKUP(AC21,'シフト記号表（勤務時間帯）'!$D$6:$X$47,21,FALSE))</f>
        <v/>
      </c>
      <c r="AD22" s="151" t="str">
        <f>IF(AD21="","",VLOOKUP(AD21,'シフト記号表（勤務時間帯）'!$D$6:$X$47,21,FALSE))</f>
        <v/>
      </c>
      <c r="AE22" s="151" t="str">
        <f>IF(AE21="","",VLOOKUP(AE21,'シフト記号表（勤務時間帯）'!$D$6:$X$47,21,FALSE))</f>
        <v/>
      </c>
      <c r="AF22" s="151" t="str">
        <f>IF(AF21="","",VLOOKUP(AF21,'シフト記号表（勤務時間帯）'!$D$6:$X$47,21,FALSE))</f>
        <v/>
      </c>
      <c r="AG22" s="151" t="str">
        <f>IF(AG21="","",VLOOKUP(AG21,'シフト記号表（勤務時間帯）'!$D$6:$X$47,21,FALSE))</f>
        <v/>
      </c>
      <c r="AH22" s="152" t="str">
        <f>IF(AH21="","",VLOOKUP(AH21,'シフト記号表（勤務時間帯）'!$D$6:$X$47,21,FALSE))</f>
        <v/>
      </c>
      <c r="AI22" s="150" t="str">
        <f>IF(AI21="","",VLOOKUP(AI21,'シフト記号表（勤務時間帯）'!$D$6:$X$47,21,FALSE))</f>
        <v/>
      </c>
      <c r="AJ22" s="151" t="str">
        <f>IF(AJ21="","",VLOOKUP(AJ21,'シフト記号表（勤務時間帯）'!$D$6:$X$47,21,FALSE))</f>
        <v/>
      </c>
      <c r="AK22" s="151" t="str">
        <f>IF(AK21="","",VLOOKUP(AK21,'シフト記号表（勤務時間帯）'!$D$6:$X$47,21,FALSE))</f>
        <v/>
      </c>
      <c r="AL22" s="151" t="str">
        <f>IF(AL21="","",VLOOKUP(AL21,'シフト記号表（勤務時間帯）'!$D$6:$X$47,21,FALSE))</f>
        <v/>
      </c>
      <c r="AM22" s="151" t="str">
        <f>IF(AM21="","",VLOOKUP(AM21,'シフト記号表（勤務時間帯）'!$D$6:$X$47,21,FALSE))</f>
        <v/>
      </c>
      <c r="AN22" s="151" t="str">
        <f>IF(AN21="","",VLOOKUP(AN21,'シフト記号表（勤務時間帯）'!$D$6:$X$47,21,FALSE))</f>
        <v/>
      </c>
      <c r="AO22" s="152" t="str">
        <f>IF(AO21="","",VLOOKUP(AO21,'シフト記号表（勤務時間帯）'!$D$6:$X$47,21,FALSE))</f>
        <v/>
      </c>
      <c r="AP22" s="150" t="str">
        <f>IF(AP21="","",VLOOKUP(AP21,'シフト記号表（勤務時間帯）'!$D$6:$X$47,21,FALSE))</f>
        <v/>
      </c>
      <c r="AQ22" s="151" t="str">
        <f>IF(AQ21="","",VLOOKUP(AQ21,'シフト記号表（勤務時間帯）'!$D$6:$X$47,21,FALSE))</f>
        <v/>
      </c>
      <c r="AR22" s="151" t="str">
        <f>IF(AR21="","",VLOOKUP(AR21,'シフト記号表（勤務時間帯）'!$D$6:$X$47,21,FALSE))</f>
        <v/>
      </c>
      <c r="AS22" s="151" t="str">
        <f>IF(AS21="","",VLOOKUP(AS21,'シフト記号表（勤務時間帯）'!$D$6:$X$47,21,FALSE))</f>
        <v/>
      </c>
      <c r="AT22" s="151" t="str">
        <f>IF(AT21="","",VLOOKUP(AT21,'シフト記号表（勤務時間帯）'!$D$6:$X$47,21,FALSE))</f>
        <v/>
      </c>
      <c r="AU22" s="151" t="str">
        <f>IF(AU21="","",VLOOKUP(AU21,'シフト記号表（勤務時間帯）'!$D$6:$X$47,21,FALSE))</f>
        <v/>
      </c>
      <c r="AV22" s="152" t="str">
        <f>IF(AV21="","",VLOOKUP(AV21,'シフト記号表（勤務時間帯）'!$D$6:$X$47,21,FALSE))</f>
        <v/>
      </c>
      <c r="AW22" s="150" t="str">
        <f>IF(AW21="","",VLOOKUP(AW21,'シフト記号表（勤務時間帯）'!$D$6:$X$47,21,FALSE))</f>
        <v/>
      </c>
      <c r="AX22" s="151" t="str">
        <f>IF(AX21="","",VLOOKUP(AX21,'シフト記号表（勤務時間帯）'!$D$6:$X$47,21,FALSE))</f>
        <v/>
      </c>
      <c r="AY22" s="151" t="str">
        <f>IF(AY21="","",VLOOKUP(AY21,'シフト記号表（勤務時間帯）'!$D$6:$X$47,21,FALSE))</f>
        <v/>
      </c>
      <c r="AZ22" s="1007">
        <f>IF($BC$3="４週",SUM(U22:AV22),IF($BC$3="暦月",SUM(U22:AY22),""))</f>
        <v>0</v>
      </c>
      <c r="BA22" s="1008"/>
      <c r="BB22" s="1009">
        <f>IF($BC$3="４週",AZ22/4,IF($BC$3="暦月",(AZ22/($BC$8/7)),""))</f>
        <v>0</v>
      </c>
      <c r="BC22" s="1008"/>
      <c r="BD22" s="1001"/>
      <c r="BE22" s="1002"/>
      <c r="BF22" s="1002"/>
      <c r="BG22" s="1002"/>
      <c r="BH22" s="1003"/>
    </row>
    <row r="23" spans="2:60" ht="20.25" customHeight="1" x14ac:dyDescent="0.15">
      <c r="B23" s="153"/>
      <c r="C23" s="959"/>
      <c r="D23" s="960"/>
      <c r="E23" s="961"/>
      <c r="F23" s="154"/>
      <c r="G23" s="155">
        <f>C21</f>
        <v>0</v>
      </c>
      <c r="H23" s="964"/>
      <c r="I23" s="971"/>
      <c r="J23" s="972"/>
      <c r="K23" s="972"/>
      <c r="L23" s="973"/>
      <c r="M23" s="980"/>
      <c r="N23" s="981"/>
      <c r="O23" s="982"/>
      <c r="P23" s="156" t="s">
        <v>183</v>
      </c>
      <c r="Q23" s="157"/>
      <c r="R23" s="157"/>
      <c r="S23" s="158"/>
      <c r="T23" s="159"/>
      <c r="U23" s="160" t="str">
        <f>IF(U21="","",VLOOKUP(U21,'シフト記号表（勤務時間帯）'!$D$6:$Z$47,23,FALSE))</f>
        <v/>
      </c>
      <c r="V23" s="161" t="str">
        <f>IF(V21="","",VLOOKUP(V21,'シフト記号表（勤務時間帯）'!$D$6:$Z$47,23,FALSE))</f>
        <v/>
      </c>
      <c r="W23" s="161" t="str">
        <f>IF(W21="","",VLOOKUP(W21,'シフト記号表（勤務時間帯）'!$D$6:$Z$47,23,FALSE))</f>
        <v/>
      </c>
      <c r="X23" s="161" t="str">
        <f>IF(X21="","",VLOOKUP(X21,'シフト記号表（勤務時間帯）'!$D$6:$Z$47,23,FALSE))</f>
        <v/>
      </c>
      <c r="Y23" s="161" t="str">
        <f>IF(Y21="","",VLOOKUP(Y21,'シフト記号表（勤務時間帯）'!$D$6:$Z$47,23,FALSE))</f>
        <v/>
      </c>
      <c r="Z23" s="161" t="str">
        <f>IF(Z21="","",VLOOKUP(Z21,'シフト記号表（勤務時間帯）'!$D$6:$Z$47,23,FALSE))</f>
        <v/>
      </c>
      <c r="AA23" s="162" t="str">
        <f>IF(AA21="","",VLOOKUP(AA21,'シフト記号表（勤務時間帯）'!$D$6:$Z$47,23,FALSE))</f>
        <v/>
      </c>
      <c r="AB23" s="160" t="str">
        <f>IF(AB21="","",VLOOKUP(AB21,'シフト記号表（勤務時間帯）'!$D$6:$Z$47,23,FALSE))</f>
        <v/>
      </c>
      <c r="AC23" s="161" t="str">
        <f>IF(AC21="","",VLOOKUP(AC21,'シフト記号表（勤務時間帯）'!$D$6:$Z$47,23,FALSE))</f>
        <v/>
      </c>
      <c r="AD23" s="161" t="str">
        <f>IF(AD21="","",VLOOKUP(AD21,'シフト記号表（勤務時間帯）'!$D$6:$Z$47,23,FALSE))</f>
        <v/>
      </c>
      <c r="AE23" s="161" t="str">
        <f>IF(AE21="","",VLOOKUP(AE21,'シフト記号表（勤務時間帯）'!$D$6:$Z$47,23,FALSE))</f>
        <v/>
      </c>
      <c r="AF23" s="161" t="str">
        <f>IF(AF21="","",VLOOKUP(AF21,'シフト記号表（勤務時間帯）'!$D$6:$Z$47,23,FALSE))</f>
        <v/>
      </c>
      <c r="AG23" s="161" t="str">
        <f>IF(AG21="","",VLOOKUP(AG21,'シフト記号表（勤務時間帯）'!$D$6:$Z$47,23,FALSE))</f>
        <v/>
      </c>
      <c r="AH23" s="162" t="str">
        <f>IF(AH21="","",VLOOKUP(AH21,'シフト記号表（勤務時間帯）'!$D$6:$Z$47,23,FALSE))</f>
        <v/>
      </c>
      <c r="AI23" s="160" t="str">
        <f>IF(AI21="","",VLOOKUP(AI21,'シフト記号表（勤務時間帯）'!$D$6:$Z$47,23,FALSE))</f>
        <v/>
      </c>
      <c r="AJ23" s="161" t="str">
        <f>IF(AJ21="","",VLOOKUP(AJ21,'シフト記号表（勤務時間帯）'!$D$6:$Z$47,23,FALSE))</f>
        <v/>
      </c>
      <c r="AK23" s="161" t="str">
        <f>IF(AK21="","",VLOOKUP(AK21,'シフト記号表（勤務時間帯）'!$D$6:$Z$47,23,FALSE))</f>
        <v/>
      </c>
      <c r="AL23" s="161" t="str">
        <f>IF(AL21="","",VLOOKUP(AL21,'シフト記号表（勤務時間帯）'!$D$6:$Z$47,23,FALSE))</f>
        <v/>
      </c>
      <c r="AM23" s="161" t="str">
        <f>IF(AM21="","",VLOOKUP(AM21,'シフト記号表（勤務時間帯）'!$D$6:$Z$47,23,FALSE))</f>
        <v/>
      </c>
      <c r="AN23" s="161" t="str">
        <f>IF(AN21="","",VLOOKUP(AN21,'シフト記号表（勤務時間帯）'!$D$6:$Z$47,23,FALSE))</f>
        <v/>
      </c>
      <c r="AO23" s="162" t="str">
        <f>IF(AO21="","",VLOOKUP(AO21,'シフト記号表（勤務時間帯）'!$D$6:$Z$47,23,FALSE))</f>
        <v/>
      </c>
      <c r="AP23" s="160" t="str">
        <f>IF(AP21="","",VLOOKUP(AP21,'シフト記号表（勤務時間帯）'!$D$6:$Z$47,23,FALSE))</f>
        <v/>
      </c>
      <c r="AQ23" s="161" t="str">
        <f>IF(AQ21="","",VLOOKUP(AQ21,'シフト記号表（勤務時間帯）'!$D$6:$Z$47,23,FALSE))</f>
        <v/>
      </c>
      <c r="AR23" s="161" t="str">
        <f>IF(AR21="","",VLOOKUP(AR21,'シフト記号表（勤務時間帯）'!$D$6:$Z$47,23,FALSE))</f>
        <v/>
      </c>
      <c r="AS23" s="161" t="str">
        <f>IF(AS21="","",VLOOKUP(AS21,'シフト記号表（勤務時間帯）'!$D$6:$Z$47,23,FALSE))</f>
        <v/>
      </c>
      <c r="AT23" s="161" t="str">
        <f>IF(AT21="","",VLOOKUP(AT21,'シフト記号表（勤務時間帯）'!$D$6:$Z$47,23,FALSE))</f>
        <v/>
      </c>
      <c r="AU23" s="161" t="str">
        <f>IF(AU21="","",VLOOKUP(AU21,'シフト記号表（勤務時間帯）'!$D$6:$Z$47,23,FALSE))</f>
        <v/>
      </c>
      <c r="AV23" s="162" t="str">
        <f>IF(AV21="","",VLOOKUP(AV21,'シフト記号表（勤務時間帯）'!$D$6:$Z$47,23,FALSE))</f>
        <v/>
      </c>
      <c r="AW23" s="160" t="str">
        <f>IF(AW21="","",VLOOKUP(AW21,'シフト記号表（勤務時間帯）'!$D$6:$Z$47,23,FALSE))</f>
        <v/>
      </c>
      <c r="AX23" s="161" t="str">
        <f>IF(AX21="","",VLOOKUP(AX21,'シフト記号表（勤務時間帯）'!$D$6:$Z$47,23,FALSE))</f>
        <v/>
      </c>
      <c r="AY23" s="161" t="str">
        <f>IF(AY21="","",VLOOKUP(AY21,'シフト記号表（勤務時間帯）'!$D$6:$Z$47,23,FALSE))</f>
        <v/>
      </c>
      <c r="AZ23" s="1010">
        <f>IF($BC$3="４週",SUM(U23:AV23),IF($BC$3="暦月",SUM(U23:AY23),""))</f>
        <v>0</v>
      </c>
      <c r="BA23" s="1011"/>
      <c r="BB23" s="1012">
        <f>IF($BC$3="４週",AZ23/4,IF($BC$3="暦月",(AZ23/($BC$8/7)),""))</f>
        <v>0</v>
      </c>
      <c r="BC23" s="1011"/>
      <c r="BD23" s="1004"/>
      <c r="BE23" s="1005"/>
      <c r="BF23" s="1005"/>
      <c r="BG23" s="1005"/>
      <c r="BH23" s="1006"/>
    </row>
    <row r="24" spans="2:60" ht="20.25" customHeight="1" x14ac:dyDescent="0.15">
      <c r="B24" s="163"/>
      <c r="C24" s="953"/>
      <c r="D24" s="954"/>
      <c r="E24" s="955"/>
      <c r="F24" s="164"/>
      <c r="G24" s="165"/>
      <c r="H24" s="962"/>
      <c r="I24" s="965"/>
      <c r="J24" s="966"/>
      <c r="K24" s="966"/>
      <c r="L24" s="967"/>
      <c r="M24" s="974"/>
      <c r="N24" s="975"/>
      <c r="O24" s="976"/>
      <c r="P24" s="166" t="s">
        <v>179</v>
      </c>
      <c r="Q24" s="167"/>
      <c r="R24" s="167"/>
      <c r="S24" s="168"/>
      <c r="T24" s="169"/>
      <c r="U24" s="170"/>
      <c r="V24" s="171"/>
      <c r="W24" s="171"/>
      <c r="X24" s="171"/>
      <c r="Y24" s="171"/>
      <c r="Z24" s="171"/>
      <c r="AA24" s="172"/>
      <c r="AB24" s="170"/>
      <c r="AC24" s="171"/>
      <c r="AD24" s="171"/>
      <c r="AE24" s="171"/>
      <c r="AF24" s="171"/>
      <c r="AG24" s="171"/>
      <c r="AH24" s="172"/>
      <c r="AI24" s="170"/>
      <c r="AJ24" s="171"/>
      <c r="AK24" s="171"/>
      <c r="AL24" s="171"/>
      <c r="AM24" s="171"/>
      <c r="AN24" s="171"/>
      <c r="AO24" s="172"/>
      <c r="AP24" s="170"/>
      <c r="AQ24" s="171"/>
      <c r="AR24" s="171"/>
      <c r="AS24" s="171"/>
      <c r="AT24" s="171"/>
      <c r="AU24" s="171"/>
      <c r="AV24" s="172"/>
      <c r="AW24" s="170"/>
      <c r="AX24" s="171"/>
      <c r="AY24" s="171"/>
      <c r="AZ24" s="983"/>
      <c r="BA24" s="984"/>
      <c r="BB24" s="997"/>
      <c r="BC24" s="984"/>
      <c r="BD24" s="998"/>
      <c r="BE24" s="999"/>
      <c r="BF24" s="999"/>
      <c r="BG24" s="999"/>
      <c r="BH24" s="1000"/>
    </row>
    <row r="25" spans="2:60" ht="20.25" customHeight="1" x14ac:dyDescent="0.15">
      <c r="B25" s="143">
        <f>B22+1</f>
        <v>2</v>
      </c>
      <c r="C25" s="956"/>
      <c r="D25" s="957"/>
      <c r="E25" s="958"/>
      <c r="F25" s="144">
        <f>C24</f>
        <v>0</v>
      </c>
      <c r="G25" s="145"/>
      <c r="H25" s="963"/>
      <c r="I25" s="968"/>
      <c r="J25" s="969"/>
      <c r="K25" s="969"/>
      <c r="L25" s="970"/>
      <c r="M25" s="977"/>
      <c r="N25" s="978"/>
      <c r="O25" s="979"/>
      <c r="P25" s="146" t="s">
        <v>182</v>
      </c>
      <c r="Q25" s="147"/>
      <c r="R25" s="147"/>
      <c r="S25" s="148"/>
      <c r="T25" s="149"/>
      <c r="U25" s="150" t="str">
        <f>IF(U24="","",VLOOKUP(U24,'シフト記号表（勤務時間帯）'!$D$6:$X$47,21,FALSE))</f>
        <v/>
      </c>
      <c r="V25" s="151" t="str">
        <f>IF(V24="","",VLOOKUP(V24,'シフト記号表（勤務時間帯）'!$D$6:$X$47,21,FALSE))</f>
        <v/>
      </c>
      <c r="W25" s="151" t="str">
        <f>IF(W24="","",VLOOKUP(W24,'シフト記号表（勤務時間帯）'!$D$6:$X$47,21,FALSE))</f>
        <v/>
      </c>
      <c r="X25" s="151" t="str">
        <f>IF(X24="","",VLOOKUP(X24,'シフト記号表（勤務時間帯）'!$D$6:$X$47,21,FALSE))</f>
        <v/>
      </c>
      <c r="Y25" s="151" t="str">
        <f>IF(Y24="","",VLOOKUP(Y24,'シフト記号表（勤務時間帯）'!$D$6:$X$47,21,FALSE))</f>
        <v/>
      </c>
      <c r="Z25" s="151" t="str">
        <f>IF(Z24="","",VLOOKUP(Z24,'シフト記号表（勤務時間帯）'!$D$6:$X$47,21,FALSE))</f>
        <v/>
      </c>
      <c r="AA25" s="152" t="str">
        <f>IF(AA24="","",VLOOKUP(AA24,'シフト記号表（勤務時間帯）'!$D$6:$X$47,21,FALSE))</f>
        <v/>
      </c>
      <c r="AB25" s="150" t="str">
        <f>IF(AB24="","",VLOOKUP(AB24,'シフト記号表（勤務時間帯）'!$D$6:$X$47,21,FALSE))</f>
        <v/>
      </c>
      <c r="AC25" s="151" t="str">
        <f>IF(AC24="","",VLOOKUP(AC24,'シフト記号表（勤務時間帯）'!$D$6:$X$47,21,FALSE))</f>
        <v/>
      </c>
      <c r="AD25" s="151" t="str">
        <f>IF(AD24="","",VLOOKUP(AD24,'シフト記号表（勤務時間帯）'!$D$6:$X$47,21,FALSE))</f>
        <v/>
      </c>
      <c r="AE25" s="151" t="str">
        <f>IF(AE24="","",VLOOKUP(AE24,'シフト記号表（勤務時間帯）'!$D$6:$X$47,21,FALSE))</f>
        <v/>
      </c>
      <c r="AF25" s="151" t="str">
        <f>IF(AF24="","",VLOOKUP(AF24,'シフト記号表（勤務時間帯）'!$D$6:$X$47,21,FALSE))</f>
        <v/>
      </c>
      <c r="AG25" s="151" t="str">
        <f>IF(AG24="","",VLOOKUP(AG24,'シフト記号表（勤務時間帯）'!$D$6:$X$47,21,FALSE))</f>
        <v/>
      </c>
      <c r="AH25" s="152" t="str">
        <f>IF(AH24="","",VLOOKUP(AH24,'シフト記号表（勤務時間帯）'!$D$6:$X$47,21,FALSE))</f>
        <v/>
      </c>
      <c r="AI25" s="150" t="str">
        <f>IF(AI24="","",VLOOKUP(AI24,'シフト記号表（勤務時間帯）'!$D$6:$X$47,21,FALSE))</f>
        <v/>
      </c>
      <c r="AJ25" s="151" t="str">
        <f>IF(AJ24="","",VLOOKUP(AJ24,'シフト記号表（勤務時間帯）'!$D$6:$X$47,21,FALSE))</f>
        <v/>
      </c>
      <c r="AK25" s="151" t="str">
        <f>IF(AK24="","",VLOOKUP(AK24,'シフト記号表（勤務時間帯）'!$D$6:$X$47,21,FALSE))</f>
        <v/>
      </c>
      <c r="AL25" s="151" t="str">
        <f>IF(AL24="","",VLOOKUP(AL24,'シフト記号表（勤務時間帯）'!$D$6:$X$47,21,FALSE))</f>
        <v/>
      </c>
      <c r="AM25" s="151" t="str">
        <f>IF(AM24="","",VLOOKUP(AM24,'シフト記号表（勤務時間帯）'!$D$6:$X$47,21,FALSE))</f>
        <v/>
      </c>
      <c r="AN25" s="151" t="str">
        <f>IF(AN24="","",VLOOKUP(AN24,'シフト記号表（勤務時間帯）'!$D$6:$X$47,21,FALSE))</f>
        <v/>
      </c>
      <c r="AO25" s="152" t="str">
        <f>IF(AO24="","",VLOOKUP(AO24,'シフト記号表（勤務時間帯）'!$D$6:$X$47,21,FALSE))</f>
        <v/>
      </c>
      <c r="AP25" s="150" t="str">
        <f>IF(AP24="","",VLOOKUP(AP24,'シフト記号表（勤務時間帯）'!$D$6:$X$47,21,FALSE))</f>
        <v/>
      </c>
      <c r="AQ25" s="151" t="str">
        <f>IF(AQ24="","",VLOOKUP(AQ24,'シフト記号表（勤務時間帯）'!$D$6:$X$47,21,FALSE))</f>
        <v/>
      </c>
      <c r="AR25" s="151" t="str">
        <f>IF(AR24="","",VLOOKUP(AR24,'シフト記号表（勤務時間帯）'!$D$6:$X$47,21,FALSE))</f>
        <v/>
      </c>
      <c r="AS25" s="151" t="str">
        <f>IF(AS24="","",VLOOKUP(AS24,'シフト記号表（勤務時間帯）'!$D$6:$X$47,21,FALSE))</f>
        <v/>
      </c>
      <c r="AT25" s="151" t="str">
        <f>IF(AT24="","",VLOOKUP(AT24,'シフト記号表（勤務時間帯）'!$D$6:$X$47,21,FALSE))</f>
        <v/>
      </c>
      <c r="AU25" s="151" t="str">
        <f>IF(AU24="","",VLOOKUP(AU24,'シフト記号表（勤務時間帯）'!$D$6:$X$47,21,FALSE))</f>
        <v/>
      </c>
      <c r="AV25" s="152" t="str">
        <f>IF(AV24="","",VLOOKUP(AV24,'シフト記号表（勤務時間帯）'!$D$6:$X$47,21,FALSE))</f>
        <v/>
      </c>
      <c r="AW25" s="150" t="str">
        <f>IF(AW24="","",VLOOKUP(AW24,'シフト記号表（勤務時間帯）'!$D$6:$X$47,21,FALSE))</f>
        <v/>
      </c>
      <c r="AX25" s="151" t="str">
        <f>IF(AX24="","",VLOOKUP(AX24,'シフト記号表（勤務時間帯）'!$D$6:$X$47,21,FALSE))</f>
        <v/>
      </c>
      <c r="AY25" s="151" t="str">
        <f>IF(AY24="","",VLOOKUP(AY24,'シフト記号表（勤務時間帯）'!$D$6:$X$47,21,FALSE))</f>
        <v/>
      </c>
      <c r="AZ25" s="1007">
        <f>IF($BC$3="４週",SUM(U25:AV25),IF($BC$3="暦月",SUM(U25:AY25),""))</f>
        <v>0</v>
      </c>
      <c r="BA25" s="1008"/>
      <c r="BB25" s="1009">
        <f>IF($BC$3="４週",AZ25/4,IF($BC$3="暦月",(AZ25/($BC$8/7)),""))</f>
        <v>0</v>
      </c>
      <c r="BC25" s="1008"/>
      <c r="BD25" s="1001"/>
      <c r="BE25" s="1002"/>
      <c r="BF25" s="1002"/>
      <c r="BG25" s="1002"/>
      <c r="BH25" s="1003"/>
    </row>
    <row r="26" spans="2:60" ht="20.25" customHeight="1" x14ac:dyDescent="0.15">
      <c r="B26" s="153"/>
      <c r="C26" s="959"/>
      <c r="D26" s="960"/>
      <c r="E26" s="961"/>
      <c r="F26" s="154"/>
      <c r="G26" s="155">
        <f>C24</f>
        <v>0</v>
      </c>
      <c r="H26" s="964"/>
      <c r="I26" s="971"/>
      <c r="J26" s="972"/>
      <c r="K26" s="972"/>
      <c r="L26" s="973"/>
      <c r="M26" s="980"/>
      <c r="N26" s="981"/>
      <c r="O26" s="982"/>
      <c r="P26" s="156" t="s">
        <v>183</v>
      </c>
      <c r="Q26" s="157"/>
      <c r="R26" s="157"/>
      <c r="S26" s="158"/>
      <c r="T26" s="159"/>
      <c r="U26" s="160" t="str">
        <f>IF(U24="","",VLOOKUP(U24,'シフト記号表（勤務時間帯）'!$D$6:$Z$47,23,FALSE))</f>
        <v/>
      </c>
      <c r="V26" s="161" t="str">
        <f>IF(V24="","",VLOOKUP(V24,'シフト記号表（勤務時間帯）'!$D$6:$Z$47,23,FALSE))</f>
        <v/>
      </c>
      <c r="W26" s="161" t="str">
        <f>IF(W24="","",VLOOKUP(W24,'シフト記号表（勤務時間帯）'!$D$6:$Z$47,23,FALSE))</f>
        <v/>
      </c>
      <c r="X26" s="161" t="str">
        <f>IF(X24="","",VLOOKUP(X24,'シフト記号表（勤務時間帯）'!$D$6:$Z$47,23,FALSE))</f>
        <v/>
      </c>
      <c r="Y26" s="161" t="str">
        <f>IF(Y24="","",VLOOKUP(Y24,'シフト記号表（勤務時間帯）'!$D$6:$Z$47,23,FALSE))</f>
        <v/>
      </c>
      <c r="Z26" s="161" t="str">
        <f>IF(Z24="","",VLOOKUP(Z24,'シフト記号表（勤務時間帯）'!$D$6:$Z$47,23,FALSE))</f>
        <v/>
      </c>
      <c r="AA26" s="162" t="str">
        <f>IF(AA24="","",VLOOKUP(AA24,'シフト記号表（勤務時間帯）'!$D$6:$Z$47,23,FALSE))</f>
        <v/>
      </c>
      <c r="AB26" s="160" t="str">
        <f>IF(AB24="","",VLOOKUP(AB24,'シフト記号表（勤務時間帯）'!$D$6:$Z$47,23,FALSE))</f>
        <v/>
      </c>
      <c r="AC26" s="161" t="str">
        <f>IF(AC24="","",VLOOKUP(AC24,'シフト記号表（勤務時間帯）'!$D$6:$Z$47,23,FALSE))</f>
        <v/>
      </c>
      <c r="AD26" s="161" t="str">
        <f>IF(AD24="","",VLOOKUP(AD24,'シフト記号表（勤務時間帯）'!$D$6:$Z$47,23,FALSE))</f>
        <v/>
      </c>
      <c r="AE26" s="161" t="str">
        <f>IF(AE24="","",VLOOKUP(AE24,'シフト記号表（勤務時間帯）'!$D$6:$Z$47,23,FALSE))</f>
        <v/>
      </c>
      <c r="AF26" s="161" t="str">
        <f>IF(AF24="","",VLOOKUP(AF24,'シフト記号表（勤務時間帯）'!$D$6:$Z$47,23,FALSE))</f>
        <v/>
      </c>
      <c r="AG26" s="161" t="str">
        <f>IF(AG24="","",VLOOKUP(AG24,'シフト記号表（勤務時間帯）'!$D$6:$Z$47,23,FALSE))</f>
        <v/>
      </c>
      <c r="AH26" s="162" t="str">
        <f>IF(AH24="","",VLOOKUP(AH24,'シフト記号表（勤務時間帯）'!$D$6:$Z$47,23,FALSE))</f>
        <v/>
      </c>
      <c r="AI26" s="160" t="str">
        <f>IF(AI24="","",VLOOKUP(AI24,'シフト記号表（勤務時間帯）'!$D$6:$Z$47,23,FALSE))</f>
        <v/>
      </c>
      <c r="AJ26" s="161" t="str">
        <f>IF(AJ24="","",VLOOKUP(AJ24,'シフト記号表（勤務時間帯）'!$D$6:$Z$47,23,FALSE))</f>
        <v/>
      </c>
      <c r="AK26" s="161" t="str">
        <f>IF(AK24="","",VLOOKUP(AK24,'シフト記号表（勤務時間帯）'!$D$6:$Z$47,23,FALSE))</f>
        <v/>
      </c>
      <c r="AL26" s="161" t="str">
        <f>IF(AL24="","",VLOOKUP(AL24,'シフト記号表（勤務時間帯）'!$D$6:$Z$47,23,FALSE))</f>
        <v/>
      </c>
      <c r="AM26" s="161" t="str">
        <f>IF(AM24="","",VLOOKUP(AM24,'シフト記号表（勤務時間帯）'!$D$6:$Z$47,23,FALSE))</f>
        <v/>
      </c>
      <c r="AN26" s="161" t="str">
        <f>IF(AN24="","",VLOOKUP(AN24,'シフト記号表（勤務時間帯）'!$D$6:$Z$47,23,FALSE))</f>
        <v/>
      </c>
      <c r="AO26" s="162" t="str">
        <f>IF(AO24="","",VLOOKUP(AO24,'シフト記号表（勤務時間帯）'!$D$6:$Z$47,23,FALSE))</f>
        <v/>
      </c>
      <c r="AP26" s="160" t="str">
        <f>IF(AP24="","",VLOOKUP(AP24,'シフト記号表（勤務時間帯）'!$D$6:$Z$47,23,FALSE))</f>
        <v/>
      </c>
      <c r="AQ26" s="161" t="str">
        <f>IF(AQ24="","",VLOOKUP(AQ24,'シフト記号表（勤務時間帯）'!$D$6:$Z$47,23,FALSE))</f>
        <v/>
      </c>
      <c r="AR26" s="161" t="str">
        <f>IF(AR24="","",VLOOKUP(AR24,'シフト記号表（勤務時間帯）'!$D$6:$Z$47,23,FALSE))</f>
        <v/>
      </c>
      <c r="AS26" s="161" t="str">
        <f>IF(AS24="","",VLOOKUP(AS24,'シフト記号表（勤務時間帯）'!$D$6:$Z$47,23,FALSE))</f>
        <v/>
      </c>
      <c r="AT26" s="161" t="str">
        <f>IF(AT24="","",VLOOKUP(AT24,'シフト記号表（勤務時間帯）'!$D$6:$Z$47,23,FALSE))</f>
        <v/>
      </c>
      <c r="AU26" s="161" t="str">
        <f>IF(AU24="","",VLOOKUP(AU24,'シフト記号表（勤務時間帯）'!$D$6:$Z$47,23,FALSE))</f>
        <v/>
      </c>
      <c r="AV26" s="162" t="str">
        <f>IF(AV24="","",VLOOKUP(AV24,'シフト記号表（勤務時間帯）'!$D$6:$Z$47,23,FALSE))</f>
        <v/>
      </c>
      <c r="AW26" s="160" t="str">
        <f>IF(AW24="","",VLOOKUP(AW24,'シフト記号表（勤務時間帯）'!$D$6:$Z$47,23,FALSE))</f>
        <v/>
      </c>
      <c r="AX26" s="161" t="str">
        <f>IF(AX24="","",VLOOKUP(AX24,'シフト記号表（勤務時間帯）'!$D$6:$Z$47,23,FALSE))</f>
        <v/>
      </c>
      <c r="AY26" s="161" t="str">
        <f>IF(AY24="","",VLOOKUP(AY24,'シフト記号表（勤務時間帯）'!$D$6:$Z$47,23,FALSE))</f>
        <v/>
      </c>
      <c r="AZ26" s="1010">
        <f>IF($BC$3="４週",SUM(U26:AV26),IF($BC$3="暦月",SUM(U26:AY26),""))</f>
        <v>0</v>
      </c>
      <c r="BA26" s="1011"/>
      <c r="BB26" s="1012">
        <f>IF($BC$3="４週",AZ26/4,IF($BC$3="暦月",(AZ26/($BC$8/7)),""))</f>
        <v>0</v>
      </c>
      <c r="BC26" s="1011"/>
      <c r="BD26" s="1004"/>
      <c r="BE26" s="1005"/>
      <c r="BF26" s="1005"/>
      <c r="BG26" s="1005"/>
      <c r="BH26" s="1006"/>
    </row>
    <row r="27" spans="2:60" ht="20.25" customHeight="1" x14ac:dyDescent="0.15">
      <c r="B27" s="163"/>
      <c r="C27" s="953"/>
      <c r="D27" s="954"/>
      <c r="E27" s="955"/>
      <c r="F27" s="144"/>
      <c r="G27" s="145"/>
      <c r="H27" s="1017"/>
      <c r="I27" s="965"/>
      <c r="J27" s="966"/>
      <c r="K27" s="966"/>
      <c r="L27" s="967"/>
      <c r="M27" s="974"/>
      <c r="N27" s="975"/>
      <c r="O27" s="976"/>
      <c r="P27" s="166" t="s">
        <v>179</v>
      </c>
      <c r="Q27" s="167"/>
      <c r="R27" s="167"/>
      <c r="S27" s="168"/>
      <c r="T27" s="169"/>
      <c r="U27" s="170"/>
      <c r="V27" s="171"/>
      <c r="W27" s="171"/>
      <c r="X27" s="171"/>
      <c r="Y27" s="171"/>
      <c r="Z27" s="171"/>
      <c r="AA27" s="172"/>
      <c r="AB27" s="170"/>
      <c r="AC27" s="171"/>
      <c r="AD27" s="171"/>
      <c r="AE27" s="171"/>
      <c r="AF27" s="171"/>
      <c r="AG27" s="171"/>
      <c r="AH27" s="172"/>
      <c r="AI27" s="170"/>
      <c r="AJ27" s="171"/>
      <c r="AK27" s="171"/>
      <c r="AL27" s="171"/>
      <c r="AM27" s="171"/>
      <c r="AN27" s="171"/>
      <c r="AO27" s="172"/>
      <c r="AP27" s="170"/>
      <c r="AQ27" s="171"/>
      <c r="AR27" s="171"/>
      <c r="AS27" s="171"/>
      <c r="AT27" s="171"/>
      <c r="AU27" s="171"/>
      <c r="AV27" s="172"/>
      <c r="AW27" s="170"/>
      <c r="AX27" s="171"/>
      <c r="AY27" s="171"/>
      <c r="AZ27" s="983"/>
      <c r="BA27" s="984"/>
      <c r="BB27" s="997"/>
      <c r="BC27" s="984"/>
      <c r="BD27" s="998"/>
      <c r="BE27" s="999"/>
      <c r="BF27" s="999"/>
      <c r="BG27" s="999"/>
      <c r="BH27" s="1000"/>
    </row>
    <row r="28" spans="2:60" ht="20.25" customHeight="1" x14ac:dyDescent="0.15">
      <c r="B28" s="143">
        <f>B25+1</f>
        <v>3</v>
      </c>
      <c r="C28" s="956"/>
      <c r="D28" s="957"/>
      <c r="E28" s="958"/>
      <c r="F28" s="144">
        <f>C27</f>
        <v>0</v>
      </c>
      <c r="G28" s="145"/>
      <c r="H28" s="963"/>
      <c r="I28" s="968"/>
      <c r="J28" s="969"/>
      <c r="K28" s="969"/>
      <c r="L28" s="970"/>
      <c r="M28" s="977"/>
      <c r="N28" s="978"/>
      <c r="O28" s="979"/>
      <c r="P28" s="146" t="s">
        <v>182</v>
      </c>
      <c r="Q28" s="147"/>
      <c r="R28" s="147"/>
      <c r="S28" s="148"/>
      <c r="T28" s="149"/>
      <c r="U28" s="150" t="str">
        <f>IF(U27="","",VLOOKUP(U27,'シフト記号表（勤務時間帯）'!$D$6:$X$47,21,FALSE))</f>
        <v/>
      </c>
      <c r="V28" s="151" t="str">
        <f>IF(V27="","",VLOOKUP(V27,'シフト記号表（勤務時間帯）'!$D$6:$X$47,21,FALSE))</f>
        <v/>
      </c>
      <c r="W28" s="151" t="str">
        <f>IF(W27="","",VLOOKUP(W27,'シフト記号表（勤務時間帯）'!$D$6:$X$47,21,FALSE))</f>
        <v/>
      </c>
      <c r="X28" s="151" t="str">
        <f>IF(X27="","",VLOOKUP(X27,'シフト記号表（勤務時間帯）'!$D$6:$X$47,21,FALSE))</f>
        <v/>
      </c>
      <c r="Y28" s="151" t="str">
        <f>IF(Y27="","",VLOOKUP(Y27,'シフト記号表（勤務時間帯）'!$D$6:$X$47,21,FALSE))</f>
        <v/>
      </c>
      <c r="Z28" s="151" t="str">
        <f>IF(Z27="","",VLOOKUP(Z27,'シフト記号表（勤務時間帯）'!$D$6:$X$47,21,FALSE))</f>
        <v/>
      </c>
      <c r="AA28" s="152" t="str">
        <f>IF(AA27="","",VLOOKUP(AA27,'シフト記号表（勤務時間帯）'!$D$6:$X$47,21,FALSE))</f>
        <v/>
      </c>
      <c r="AB28" s="150" t="str">
        <f>IF(AB27="","",VLOOKUP(AB27,'シフト記号表（勤務時間帯）'!$D$6:$X$47,21,FALSE))</f>
        <v/>
      </c>
      <c r="AC28" s="151" t="str">
        <f>IF(AC27="","",VLOOKUP(AC27,'シフト記号表（勤務時間帯）'!$D$6:$X$47,21,FALSE))</f>
        <v/>
      </c>
      <c r="AD28" s="151" t="str">
        <f>IF(AD27="","",VLOOKUP(AD27,'シフト記号表（勤務時間帯）'!$D$6:$X$47,21,FALSE))</f>
        <v/>
      </c>
      <c r="AE28" s="151" t="str">
        <f>IF(AE27="","",VLOOKUP(AE27,'シフト記号表（勤務時間帯）'!$D$6:$X$47,21,FALSE))</f>
        <v/>
      </c>
      <c r="AF28" s="151" t="str">
        <f>IF(AF27="","",VLOOKUP(AF27,'シフト記号表（勤務時間帯）'!$D$6:$X$47,21,FALSE))</f>
        <v/>
      </c>
      <c r="AG28" s="151" t="str">
        <f>IF(AG27="","",VLOOKUP(AG27,'シフト記号表（勤務時間帯）'!$D$6:$X$47,21,FALSE))</f>
        <v/>
      </c>
      <c r="AH28" s="152" t="str">
        <f>IF(AH27="","",VLOOKUP(AH27,'シフト記号表（勤務時間帯）'!$D$6:$X$47,21,FALSE))</f>
        <v/>
      </c>
      <c r="AI28" s="150" t="str">
        <f>IF(AI27="","",VLOOKUP(AI27,'シフト記号表（勤務時間帯）'!$D$6:$X$47,21,FALSE))</f>
        <v/>
      </c>
      <c r="AJ28" s="151" t="str">
        <f>IF(AJ27="","",VLOOKUP(AJ27,'シフト記号表（勤務時間帯）'!$D$6:$X$47,21,FALSE))</f>
        <v/>
      </c>
      <c r="AK28" s="151" t="str">
        <f>IF(AK27="","",VLOOKUP(AK27,'シフト記号表（勤務時間帯）'!$D$6:$X$47,21,FALSE))</f>
        <v/>
      </c>
      <c r="AL28" s="151" t="str">
        <f>IF(AL27="","",VLOOKUP(AL27,'シフト記号表（勤務時間帯）'!$D$6:$X$47,21,FALSE))</f>
        <v/>
      </c>
      <c r="AM28" s="151" t="str">
        <f>IF(AM27="","",VLOOKUP(AM27,'シフト記号表（勤務時間帯）'!$D$6:$X$47,21,FALSE))</f>
        <v/>
      </c>
      <c r="AN28" s="151" t="str">
        <f>IF(AN27="","",VLOOKUP(AN27,'シフト記号表（勤務時間帯）'!$D$6:$X$47,21,FALSE))</f>
        <v/>
      </c>
      <c r="AO28" s="152" t="str">
        <f>IF(AO27="","",VLOOKUP(AO27,'シフト記号表（勤務時間帯）'!$D$6:$X$47,21,FALSE))</f>
        <v/>
      </c>
      <c r="AP28" s="150" t="str">
        <f>IF(AP27="","",VLOOKUP(AP27,'シフト記号表（勤務時間帯）'!$D$6:$X$47,21,FALSE))</f>
        <v/>
      </c>
      <c r="AQ28" s="151" t="str">
        <f>IF(AQ27="","",VLOOKUP(AQ27,'シフト記号表（勤務時間帯）'!$D$6:$X$47,21,FALSE))</f>
        <v/>
      </c>
      <c r="AR28" s="151" t="str">
        <f>IF(AR27="","",VLOOKUP(AR27,'シフト記号表（勤務時間帯）'!$D$6:$X$47,21,FALSE))</f>
        <v/>
      </c>
      <c r="AS28" s="151" t="str">
        <f>IF(AS27="","",VLOOKUP(AS27,'シフト記号表（勤務時間帯）'!$D$6:$X$47,21,FALSE))</f>
        <v/>
      </c>
      <c r="AT28" s="151" t="str">
        <f>IF(AT27="","",VLOOKUP(AT27,'シフト記号表（勤務時間帯）'!$D$6:$X$47,21,FALSE))</f>
        <v/>
      </c>
      <c r="AU28" s="151" t="str">
        <f>IF(AU27="","",VLOOKUP(AU27,'シフト記号表（勤務時間帯）'!$D$6:$X$47,21,FALSE))</f>
        <v/>
      </c>
      <c r="AV28" s="152" t="str">
        <f>IF(AV27="","",VLOOKUP(AV27,'シフト記号表（勤務時間帯）'!$D$6:$X$47,21,FALSE))</f>
        <v/>
      </c>
      <c r="AW28" s="150" t="str">
        <f>IF(AW27="","",VLOOKUP(AW27,'シフト記号表（勤務時間帯）'!$D$6:$X$47,21,FALSE))</f>
        <v/>
      </c>
      <c r="AX28" s="151" t="str">
        <f>IF(AX27="","",VLOOKUP(AX27,'シフト記号表（勤務時間帯）'!$D$6:$X$47,21,FALSE))</f>
        <v/>
      </c>
      <c r="AY28" s="151" t="str">
        <f>IF(AY27="","",VLOOKUP(AY27,'シフト記号表（勤務時間帯）'!$D$6:$X$47,21,FALSE))</f>
        <v/>
      </c>
      <c r="AZ28" s="1007">
        <f>IF($BC$3="４週",SUM(U28:AV28),IF($BC$3="暦月",SUM(U28:AY28),""))</f>
        <v>0</v>
      </c>
      <c r="BA28" s="1008"/>
      <c r="BB28" s="1009">
        <f>IF($BC$3="４週",AZ28/4,IF($BC$3="暦月",(AZ28/($BC$8/7)),""))</f>
        <v>0</v>
      </c>
      <c r="BC28" s="1008"/>
      <c r="BD28" s="1001"/>
      <c r="BE28" s="1002"/>
      <c r="BF28" s="1002"/>
      <c r="BG28" s="1002"/>
      <c r="BH28" s="1003"/>
    </row>
    <row r="29" spans="2:60" ht="20.25" customHeight="1" x14ac:dyDescent="0.15">
      <c r="B29" s="153"/>
      <c r="C29" s="959"/>
      <c r="D29" s="960"/>
      <c r="E29" s="961"/>
      <c r="F29" s="154"/>
      <c r="G29" s="155">
        <f>C27</f>
        <v>0</v>
      </c>
      <c r="H29" s="964"/>
      <c r="I29" s="971"/>
      <c r="J29" s="972"/>
      <c r="K29" s="972"/>
      <c r="L29" s="973"/>
      <c r="M29" s="980"/>
      <c r="N29" s="981"/>
      <c r="O29" s="982"/>
      <c r="P29" s="156" t="s">
        <v>183</v>
      </c>
      <c r="Q29" s="173"/>
      <c r="R29" s="173"/>
      <c r="S29" s="174"/>
      <c r="T29" s="175"/>
      <c r="U29" s="160" t="str">
        <f>IF(U27="","",VLOOKUP(U27,'シフト記号表（勤務時間帯）'!$D$6:$Z$47,23,FALSE))</f>
        <v/>
      </c>
      <c r="V29" s="161" t="str">
        <f>IF(V27="","",VLOOKUP(V27,'シフト記号表（勤務時間帯）'!$D$6:$Z$47,23,FALSE))</f>
        <v/>
      </c>
      <c r="W29" s="161" t="str">
        <f>IF(W27="","",VLOOKUP(W27,'シフト記号表（勤務時間帯）'!$D$6:$Z$47,23,FALSE))</f>
        <v/>
      </c>
      <c r="X29" s="161" t="str">
        <f>IF(X27="","",VLOOKUP(X27,'シフト記号表（勤務時間帯）'!$D$6:$Z$47,23,FALSE))</f>
        <v/>
      </c>
      <c r="Y29" s="161" t="str">
        <f>IF(Y27="","",VLOOKUP(Y27,'シフト記号表（勤務時間帯）'!$D$6:$Z$47,23,FALSE))</f>
        <v/>
      </c>
      <c r="Z29" s="161" t="str">
        <f>IF(Z27="","",VLOOKUP(Z27,'シフト記号表（勤務時間帯）'!$D$6:$Z$47,23,FALSE))</f>
        <v/>
      </c>
      <c r="AA29" s="162" t="str">
        <f>IF(AA27="","",VLOOKUP(AA27,'シフト記号表（勤務時間帯）'!$D$6:$Z$47,23,FALSE))</f>
        <v/>
      </c>
      <c r="AB29" s="160" t="str">
        <f>IF(AB27="","",VLOOKUP(AB27,'シフト記号表（勤務時間帯）'!$D$6:$Z$47,23,FALSE))</f>
        <v/>
      </c>
      <c r="AC29" s="161" t="str">
        <f>IF(AC27="","",VLOOKUP(AC27,'シフト記号表（勤務時間帯）'!$D$6:$Z$47,23,FALSE))</f>
        <v/>
      </c>
      <c r="AD29" s="161" t="str">
        <f>IF(AD27="","",VLOOKUP(AD27,'シフト記号表（勤務時間帯）'!$D$6:$Z$47,23,FALSE))</f>
        <v/>
      </c>
      <c r="AE29" s="161" t="str">
        <f>IF(AE27="","",VLOOKUP(AE27,'シフト記号表（勤務時間帯）'!$D$6:$Z$47,23,FALSE))</f>
        <v/>
      </c>
      <c r="AF29" s="161" t="str">
        <f>IF(AF27="","",VLOOKUP(AF27,'シフト記号表（勤務時間帯）'!$D$6:$Z$47,23,FALSE))</f>
        <v/>
      </c>
      <c r="AG29" s="161" t="str">
        <f>IF(AG27="","",VLOOKUP(AG27,'シフト記号表（勤務時間帯）'!$D$6:$Z$47,23,FALSE))</f>
        <v/>
      </c>
      <c r="AH29" s="162" t="str">
        <f>IF(AH27="","",VLOOKUP(AH27,'シフト記号表（勤務時間帯）'!$D$6:$Z$47,23,FALSE))</f>
        <v/>
      </c>
      <c r="AI29" s="160" t="str">
        <f>IF(AI27="","",VLOOKUP(AI27,'シフト記号表（勤務時間帯）'!$D$6:$Z$47,23,FALSE))</f>
        <v/>
      </c>
      <c r="AJ29" s="161" t="str">
        <f>IF(AJ27="","",VLOOKUP(AJ27,'シフト記号表（勤務時間帯）'!$D$6:$Z$47,23,FALSE))</f>
        <v/>
      </c>
      <c r="AK29" s="161" t="str">
        <f>IF(AK27="","",VLOOKUP(AK27,'シフト記号表（勤務時間帯）'!$D$6:$Z$47,23,FALSE))</f>
        <v/>
      </c>
      <c r="AL29" s="161" t="str">
        <f>IF(AL27="","",VLOOKUP(AL27,'シフト記号表（勤務時間帯）'!$D$6:$Z$47,23,FALSE))</f>
        <v/>
      </c>
      <c r="AM29" s="161" t="str">
        <f>IF(AM27="","",VLOOKUP(AM27,'シフト記号表（勤務時間帯）'!$D$6:$Z$47,23,FALSE))</f>
        <v/>
      </c>
      <c r="AN29" s="161" t="str">
        <f>IF(AN27="","",VLOOKUP(AN27,'シフト記号表（勤務時間帯）'!$D$6:$Z$47,23,FALSE))</f>
        <v/>
      </c>
      <c r="AO29" s="162" t="str">
        <f>IF(AO27="","",VLOOKUP(AO27,'シフト記号表（勤務時間帯）'!$D$6:$Z$47,23,FALSE))</f>
        <v/>
      </c>
      <c r="AP29" s="160" t="str">
        <f>IF(AP27="","",VLOOKUP(AP27,'シフト記号表（勤務時間帯）'!$D$6:$Z$47,23,FALSE))</f>
        <v/>
      </c>
      <c r="AQ29" s="161" t="str">
        <f>IF(AQ27="","",VLOOKUP(AQ27,'シフト記号表（勤務時間帯）'!$D$6:$Z$47,23,FALSE))</f>
        <v/>
      </c>
      <c r="AR29" s="161" t="str">
        <f>IF(AR27="","",VLOOKUP(AR27,'シフト記号表（勤務時間帯）'!$D$6:$Z$47,23,FALSE))</f>
        <v/>
      </c>
      <c r="AS29" s="161" t="str">
        <f>IF(AS27="","",VLOOKUP(AS27,'シフト記号表（勤務時間帯）'!$D$6:$Z$47,23,FALSE))</f>
        <v/>
      </c>
      <c r="AT29" s="161" t="str">
        <f>IF(AT27="","",VLOOKUP(AT27,'シフト記号表（勤務時間帯）'!$D$6:$Z$47,23,FALSE))</f>
        <v/>
      </c>
      <c r="AU29" s="161" t="str">
        <f>IF(AU27="","",VLOOKUP(AU27,'シフト記号表（勤務時間帯）'!$D$6:$Z$47,23,FALSE))</f>
        <v/>
      </c>
      <c r="AV29" s="162" t="str">
        <f>IF(AV27="","",VLOOKUP(AV27,'シフト記号表（勤務時間帯）'!$D$6:$Z$47,23,FALSE))</f>
        <v/>
      </c>
      <c r="AW29" s="160" t="str">
        <f>IF(AW27="","",VLOOKUP(AW27,'シフト記号表（勤務時間帯）'!$D$6:$Z$47,23,FALSE))</f>
        <v/>
      </c>
      <c r="AX29" s="161" t="str">
        <f>IF(AX27="","",VLOOKUP(AX27,'シフト記号表（勤務時間帯）'!$D$6:$Z$47,23,FALSE))</f>
        <v/>
      </c>
      <c r="AY29" s="161" t="str">
        <f>IF(AY27="","",VLOOKUP(AY27,'シフト記号表（勤務時間帯）'!$D$6:$Z$47,23,FALSE))</f>
        <v/>
      </c>
      <c r="AZ29" s="1010">
        <f>IF($BC$3="４週",SUM(U29:AV29),IF($BC$3="暦月",SUM(U29:AY29),""))</f>
        <v>0</v>
      </c>
      <c r="BA29" s="1011"/>
      <c r="BB29" s="1012">
        <f>IF($BC$3="４週",AZ29/4,IF($BC$3="暦月",(AZ29/($BC$8/7)),""))</f>
        <v>0</v>
      </c>
      <c r="BC29" s="1011"/>
      <c r="BD29" s="1004"/>
      <c r="BE29" s="1005"/>
      <c r="BF29" s="1005"/>
      <c r="BG29" s="1005"/>
      <c r="BH29" s="1006"/>
    </row>
    <row r="30" spans="2:60" ht="20.25" customHeight="1" x14ac:dyDescent="0.15">
      <c r="B30" s="163"/>
      <c r="C30" s="953"/>
      <c r="D30" s="954"/>
      <c r="E30" s="955"/>
      <c r="F30" s="144"/>
      <c r="G30" s="145"/>
      <c r="H30" s="1017"/>
      <c r="I30" s="965"/>
      <c r="J30" s="966"/>
      <c r="K30" s="966"/>
      <c r="L30" s="967"/>
      <c r="M30" s="974"/>
      <c r="N30" s="975"/>
      <c r="O30" s="976"/>
      <c r="P30" s="166" t="s">
        <v>179</v>
      </c>
      <c r="Q30" s="167"/>
      <c r="R30" s="167"/>
      <c r="S30" s="168"/>
      <c r="T30" s="169"/>
      <c r="U30" s="170"/>
      <c r="V30" s="171"/>
      <c r="W30" s="171"/>
      <c r="X30" s="171"/>
      <c r="Y30" s="171"/>
      <c r="Z30" s="171"/>
      <c r="AA30" s="172"/>
      <c r="AB30" s="170"/>
      <c r="AC30" s="171"/>
      <c r="AD30" s="171"/>
      <c r="AE30" s="171"/>
      <c r="AF30" s="171"/>
      <c r="AG30" s="171"/>
      <c r="AH30" s="172"/>
      <c r="AI30" s="170"/>
      <c r="AJ30" s="171"/>
      <c r="AK30" s="171"/>
      <c r="AL30" s="171"/>
      <c r="AM30" s="171"/>
      <c r="AN30" s="171"/>
      <c r="AO30" s="172"/>
      <c r="AP30" s="170"/>
      <c r="AQ30" s="171"/>
      <c r="AR30" s="171"/>
      <c r="AS30" s="171"/>
      <c r="AT30" s="171"/>
      <c r="AU30" s="171"/>
      <c r="AV30" s="172"/>
      <c r="AW30" s="170"/>
      <c r="AX30" s="171"/>
      <c r="AY30" s="171"/>
      <c r="AZ30" s="983"/>
      <c r="BA30" s="984"/>
      <c r="BB30" s="997"/>
      <c r="BC30" s="984"/>
      <c r="BD30" s="998"/>
      <c r="BE30" s="999"/>
      <c r="BF30" s="999"/>
      <c r="BG30" s="999"/>
      <c r="BH30" s="1000"/>
    </row>
    <row r="31" spans="2:60" ht="20.25" customHeight="1" x14ac:dyDescent="0.15">
      <c r="B31" s="143">
        <f>B28+1</f>
        <v>4</v>
      </c>
      <c r="C31" s="956"/>
      <c r="D31" s="957"/>
      <c r="E31" s="958"/>
      <c r="F31" s="144">
        <f>C30</f>
        <v>0</v>
      </c>
      <c r="G31" s="145"/>
      <c r="H31" s="963"/>
      <c r="I31" s="968"/>
      <c r="J31" s="969"/>
      <c r="K31" s="969"/>
      <c r="L31" s="970"/>
      <c r="M31" s="977"/>
      <c r="N31" s="978"/>
      <c r="O31" s="979"/>
      <c r="P31" s="146" t="s">
        <v>182</v>
      </c>
      <c r="Q31" s="147"/>
      <c r="R31" s="147"/>
      <c r="S31" s="148"/>
      <c r="T31" s="149"/>
      <c r="U31" s="150" t="str">
        <f>IF(U30="","",VLOOKUP(U30,'シフト記号表（勤務時間帯）'!$D$6:$X$47,21,FALSE))</f>
        <v/>
      </c>
      <c r="V31" s="151" t="str">
        <f>IF(V30="","",VLOOKUP(V30,'シフト記号表（勤務時間帯）'!$D$6:$X$47,21,FALSE))</f>
        <v/>
      </c>
      <c r="W31" s="151" t="str">
        <f>IF(W30="","",VLOOKUP(W30,'シフト記号表（勤務時間帯）'!$D$6:$X$47,21,FALSE))</f>
        <v/>
      </c>
      <c r="X31" s="151" t="str">
        <f>IF(X30="","",VLOOKUP(X30,'シフト記号表（勤務時間帯）'!$D$6:$X$47,21,FALSE))</f>
        <v/>
      </c>
      <c r="Y31" s="151" t="str">
        <f>IF(Y30="","",VLOOKUP(Y30,'シフト記号表（勤務時間帯）'!$D$6:$X$47,21,FALSE))</f>
        <v/>
      </c>
      <c r="Z31" s="151" t="str">
        <f>IF(Z30="","",VLOOKUP(Z30,'シフト記号表（勤務時間帯）'!$D$6:$X$47,21,FALSE))</f>
        <v/>
      </c>
      <c r="AA31" s="152" t="str">
        <f>IF(AA30="","",VLOOKUP(AA30,'シフト記号表（勤務時間帯）'!$D$6:$X$47,21,FALSE))</f>
        <v/>
      </c>
      <c r="AB31" s="150" t="str">
        <f>IF(AB30="","",VLOOKUP(AB30,'シフト記号表（勤務時間帯）'!$D$6:$X$47,21,FALSE))</f>
        <v/>
      </c>
      <c r="AC31" s="151" t="str">
        <f>IF(AC30="","",VLOOKUP(AC30,'シフト記号表（勤務時間帯）'!$D$6:$X$47,21,FALSE))</f>
        <v/>
      </c>
      <c r="AD31" s="151" t="str">
        <f>IF(AD30="","",VLOOKUP(AD30,'シフト記号表（勤務時間帯）'!$D$6:$X$47,21,FALSE))</f>
        <v/>
      </c>
      <c r="AE31" s="151" t="str">
        <f>IF(AE30="","",VLOOKUP(AE30,'シフト記号表（勤務時間帯）'!$D$6:$X$47,21,FALSE))</f>
        <v/>
      </c>
      <c r="AF31" s="151" t="str">
        <f>IF(AF30="","",VLOOKUP(AF30,'シフト記号表（勤務時間帯）'!$D$6:$X$47,21,FALSE))</f>
        <v/>
      </c>
      <c r="AG31" s="151" t="str">
        <f>IF(AG30="","",VLOOKUP(AG30,'シフト記号表（勤務時間帯）'!$D$6:$X$47,21,FALSE))</f>
        <v/>
      </c>
      <c r="AH31" s="152" t="str">
        <f>IF(AH30="","",VLOOKUP(AH30,'シフト記号表（勤務時間帯）'!$D$6:$X$47,21,FALSE))</f>
        <v/>
      </c>
      <c r="AI31" s="150" t="str">
        <f>IF(AI30="","",VLOOKUP(AI30,'シフト記号表（勤務時間帯）'!$D$6:$X$47,21,FALSE))</f>
        <v/>
      </c>
      <c r="AJ31" s="151" t="str">
        <f>IF(AJ30="","",VLOOKUP(AJ30,'シフト記号表（勤務時間帯）'!$D$6:$X$47,21,FALSE))</f>
        <v/>
      </c>
      <c r="AK31" s="151" t="str">
        <f>IF(AK30="","",VLOOKUP(AK30,'シフト記号表（勤務時間帯）'!$D$6:$X$47,21,FALSE))</f>
        <v/>
      </c>
      <c r="AL31" s="151" t="str">
        <f>IF(AL30="","",VLOOKUP(AL30,'シフト記号表（勤務時間帯）'!$D$6:$X$47,21,FALSE))</f>
        <v/>
      </c>
      <c r="AM31" s="151" t="str">
        <f>IF(AM30="","",VLOOKUP(AM30,'シフト記号表（勤務時間帯）'!$D$6:$X$47,21,FALSE))</f>
        <v/>
      </c>
      <c r="AN31" s="151" t="str">
        <f>IF(AN30="","",VLOOKUP(AN30,'シフト記号表（勤務時間帯）'!$D$6:$X$47,21,FALSE))</f>
        <v/>
      </c>
      <c r="AO31" s="152" t="str">
        <f>IF(AO30="","",VLOOKUP(AO30,'シフト記号表（勤務時間帯）'!$D$6:$X$47,21,FALSE))</f>
        <v/>
      </c>
      <c r="AP31" s="150" t="str">
        <f>IF(AP30="","",VLOOKUP(AP30,'シフト記号表（勤務時間帯）'!$D$6:$X$47,21,FALSE))</f>
        <v/>
      </c>
      <c r="AQ31" s="151" t="str">
        <f>IF(AQ30="","",VLOOKUP(AQ30,'シフト記号表（勤務時間帯）'!$D$6:$X$47,21,FALSE))</f>
        <v/>
      </c>
      <c r="AR31" s="151" t="str">
        <f>IF(AR30="","",VLOOKUP(AR30,'シフト記号表（勤務時間帯）'!$D$6:$X$47,21,FALSE))</f>
        <v/>
      </c>
      <c r="AS31" s="151" t="str">
        <f>IF(AS30="","",VLOOKUP(AS30,'シフト記号表（勤務時間帯）'!$D$6:$X$47,21,FALSE))</f>
        <v/>
      </c>
      <c r="AT31" s="151" t="str">
        <f>IF(AT30="","",VLOOKUP(AT30,'シフト記号表（勤務時間帯）'!$D$6:$X$47,21,FALSE))</f>
        <v/>
      </c>
      <c r="AU31" s="151" t="str">
        <f>IF(AU30="","",VLOOKUP(AU30,'シフト記号表（勤務時間帯）'!$D$6:$X$47,21,FALSE))</f>
        <v/>
      </c>
      <c r="AV31" s="152" t="str">
        <f>IF(AV30="","",VLOOKUP(AV30,'シフト記号表（勤務時間帯）'!$D$6:$X$47,21,FALSE))</f>
        <v/>
      </c>
      <c r="AW31" s="150" t="str">
        <f>IF(AW30="","",VLOOKUP(AW30,'シフト記号表（勤務時間帯）'!$D$6:$X$47,21,FALSE))</f>
        <v/>
      </c>
      <c r="AX31" s="151" t="str">
        <f>IF(AX30="","",VLOOKUP(AX30,'シフト記号表（勤務時間帯）'!$D$6:$X$47,21,FALSE))</f>
        <v/>
      </c>
      <c r="AY31" s="151" t="str">
        <f>IF(AY30="","",VLOOKUP(AY30,'シフト記号表（勤務時間帯）'!$D$6:$X$47,21,FALSE))</f>
        <v/>
      </c>
      <c r="AZ31" s="1007">
        <f>IF($BC$3="４週",SUM(U31:AV31),IF($BC$3="暦月",SUM(U31:AY31),""))</f>
        <v>0</v>
      </c>
      <c r="BA31" s="1008"/>
      <c r="BB31" s="1009">
        <f>IF($BC$3="４週",AZ31/4,IF($BC$3="暦月",(AZ31/($BC$8/7)),""))</f>
        <v>0</v>
      </c>
      <c r="BC31" s="1008"/>
      <c r="BD31" s="1001"/>
      <c r="BE31" s="1002"/>
      <c r="BF31" s="1002"/>
      <c r="BG31" s="1002"/>
      <c r="BH31" s="1003"/>
    </row>
    <row r="32" spans="2:60" ht="20.25" customHeight="1" x14ac:dyDescent="0.15">
      <c r="B32" s="153"/>
      <c r="C32" s="959"/>
      <c r="D32" s="960"/>
      <c r="E32" s="961"/>
      <c r="F32" s="154"/>
      <c r="G32" s="155">
        <f>C30</f>
        <v>0</v>
      </c>
      <c r="H32" s="964"/>
      <c r="I32" s="971"/>
      <c r="J32" s="972"/>
      <c r="K32" s="972"/>
      <c r="L32" s="973"/>
      <c r="M32" s="980"/>
      <c r="N32" s="981"/>
      <c r="O32" s="982"/>
      <c r="P32" s="156" t="s">
        <v>183</v>
      </c>
      <c r="Q32" s="176"/>
      <c r="R32" s="176"/>
      <c r="S32" s="158"/>
      <c r="T32" s="159"/>
      <c r="U32" s="160" t="str">
        <f>IF(U30="","",VLOOKUP(U30,'シフト記号表（勤務時間帯）'!$D$6:$Z$47,23,FALSE))</f>
        <v/>
      </c>
      <c r="V32" s="161" t="str">
        <f>IF(V30="","",VLOOKUP(V30,'シフト記号表（勤務時間帯）'!$D$6:$Z$47,23,FALSE))</f>
        <v/>
      </c>
      <c r="W32" s="161" t="str">
        <f>IF(W30="","",VLOOKUP(W30,'シフト記号表（勤務時間帯）'!$D$6:$Z$47,23,FALSE))</f>
        <v/>
      </c>
      <c r="X32" s="161" t="str">
        <f>IF(X30="","",VLOOKUP(X30,'シフト記号表（勤務時間帯）'!$D$6:$Z$47,23,FALSE))</f>
        <v/>
      </c>
      <c r="Y32" s="161" t="str">
        <f>IF(Y30="","",VLOOKUP(Y30,'シフト記号表（勤務時間帯）'!$D$6:$Z$47,23,FALSE))</f>
        <v/>
      </c>
      <c r="Z32" s="161" t="str">
        <f>IF(Z30="","",VLOOKUP(Z30,'シフト記号表（勤務時間帯）'!$D$6:$Z$47,23,FALSE))</f>
        <v/>
      </c>
      <c r="AA32" s="162" t="str">
        <f>IF(AA30="","",VLOOKUP(AA30,'シフト記号表（勤務時間帯）'!$D$6:$Z$47,23,FALSE))</f>
        <v/>
      </c>
      <c r="AB32" s="160" t="str">
        <f>IF(AB30="","",VLOOKUP(AB30,'シフト記号表（勤務時間帯）'!$D$6:$Z$47,23,FALSE))</f>
        <v/>
      </c>
      <c r="AC32" s="161" t="str">
        <f>IF(AC30="","",VLOOKUP(AC30,'シフト記号表（勤務時間帯）'!$D$6:$Z$47,23,FALSE))</f>
        <v/>
      </c>
      <c r="AD32" s="161" t="str">
        <f>IF(AD30="","",VLOOKUP(AD30,'シフト記号表（勤務時間帯）'!$D$6:$Z$47,23,FALSE))</f>
        <v/>
      </c>
      <c r="AE32" s="161" t="str">
        <f>IF(AE30="","",VLOOKUP(AE30,'シフト記号表（勤務時間帯）'!$D$6:$Z$47,23,FALSE))</f>
        <v/>
      </c>
      <c r="AF32" s="161" t="str">
        <f>IF(AF30="","",VLOOKUP(AF30,'シフト記号表（勤務時間帯）'!$D$6:$Z$47,23,FALSE))</f>
        <v/>
      </c>
      <c r="AG32" s="161" t="str">
        <f>IF(AG30="","",VLOOKUP(AG30,'シフト記号表（勤務時間帯）'!$D$6:$Z$47,23,FALSE))</f>
        <v/>
      </c>
      <c r="AH32" s="162" t="str">
        <f>IF(AH30="","",VLOOKUP(AH30,'シフト記号表（勤務時間帯）'!$D$6:$Z$47,23,FALSE))</f>
        <v/>
      </c>
      <c r="AI32" s="160" t="str">
        <f>IF(AI30="","",VLOOKUP(AI30,'シフト記号表（勤務時間帯）'!$D$6:$Z$47,23,FALSE))</f>
        <v/>
      </c>
      <c r="AJ32" s="161" t="str">
        <f>IF(AJ30="","",VLOOKUP(AJ30,'シフト記号表（勤務時間帯）'!$D$6:$Z$47,23,FALSE))</f>
        <v/>
      </c>
      <c r="AK32" s="161" t="str">
        <f>IF(AK30="","",VLOOKUP(AK30,'シフト記号表（勤務時間帯）'!$D$6:$Z$47,23,FALSE))</f>
        <v/>
      </c>
      <c r="AL32" s="161" t="str">
        <f>IF(AL30="","",VLOOKUP(AL30,'シフト記号表（勤務時間帯）'!$D$6:$Z$47,23,FALSE))</f>
        <v/>
      </c>
      <c r="AM32" s="161" t="str">
        <f>IF(AM30="","",VLOOKUP(AM30,'シフト記号表（勤務時間帯）'!$D$6:$Z$47,23,FALSE))</f>
        <v/>
      </c>
      <c r="AN32" s="161" t="str">
        <f>IF(AN30="","",VLOOKUP(AN30,'シフト記号表（勤務時間帯）'!$D$6:$Z$47,23,FALSE))</f>
        <v/>
      </c>
      <c r="AO32" s="162" t="str">
        <f>IF(AO30="","",VLOOKUP(AO30,'シフト記号表（勤務時間帯）'!$D$6:$Z$47,23,FALSE))</f>
        <v/>
      </c>
      <c r="AP32" s="160" t="str">
        <f>IF(AP30="","",VLOOKUP(AP30,'シフト記号表（勤務時間帯）'!$D$6:$Z$47,23,FALSE))</f>
        <v/>
      </c>
      <c r="AQ32" s="161" t="str">
        <f>IF(AQ30="","",VLOOKUP(AQ30,'シフト記号表（勤務時間帯）'!$D$6:$Z$47,23,FALSE))</f>
        <v/>
      </c>
      <c r="AR32" s="161" t="str">
        <f>IF(AR30="","",VLOOKUP(AR30,'シフト記号表（勤務時間帯）'!$D$6:$Z$47,23,FALSE))</f>
        <v/>
      </c>
      <c r="AS32" s="161" t="str">
        <f>IF(AS30="","",VLOOKUP(AS30,'シフト記号表（勤務時間帯）'!$D$6:$Z$47,23,FALSE))</f>
        <v/>
      </c>
      <c r="AT32" s="161" t="str">
        <f>IF(AT30="","",VLOOKUP(AT30,'シフト記号表（勤務時間帯）'!$D$6:$Z$47,23,FALSE))</f>
        <v/>
      </c>
      <c r="AU32" s="161" t="str">
        <f>IF(AU30="","",VLOOKUP(AU30,'シフト記号表（勤務時間帯）'!$D$6:$Z$47,23,FALSE))</f>
        <v/>
      </c>
      <c r="AV32" s="162" t="str">
        <f>IF(AV30="","",VLOOKUP(AV30,'シフト記号表（勤務時間帯）'!$D$6:$Z$47,23,FALSE))</f>
        <v/>
      </c>
      <c r="AW32" s="160" t="str">
        <f>IF(AW30="","",VLOOKUP(AW30,'シフト記号表（勤務時間帯）'!$D$6:$Z$47,23,FALSE))</f>
        <v/>
      </c>
      <c r="AX32" s="161" t="str">
        <f>IF(AX30="","",VLOOKUP(AX30,'シフト記号表（勤務時間帯）'!$D$6:$Z$47,23,FALSE))</f>
        <v/>
      </c>
      <c r="AY32" s="161" t="str">
        <f>IF(AY30="","",VLOOKUP(AY30,'シフト記号表（勤務時間帯）'!$D$6:$Z$47,23,FALSE))</f>
        <v/>
      </c>
      <c r="AZ32" s="1010">
        <f>IF($BC$3="４週",SUM(U32:AV32),IF($BC$3="暦月",SUM(U32:AY32),""))</f>
        <v>0</v>
      </c>
      <c r="BA32" s="1011"/>
      <c r="BB32" s="1012">
        <f>IF($BC$3="４週",AZ32/4,IF($BC$3="暦月",(AZ32/($BC$8/7)),""))</f>
        <v>0</v>
      </c>
      <c r="BC32" s="1011"/>
      <c r="BD32" s="1004"/>
      <c r="BE32" s="1005"/>
      <c r="BF32" s="1005"/>
      <c r="BG32" s="1005"/>
      <c r="BH32" s="1006"/>
    </row>
    <row r="33" spans="2:60" ht="20.25" customHeight="1" x14ac:dyDescent="0.15">
      <c r="B33" s="163"/>
      <c r="C33" s="953"/>
      <c r="D33" s="954"/>
      <c r="E33" s="955"/>
      <c r="F33" s="144"/>
      <c r="G33" s="145"/>
      <c r="H33" s="1017"/>
      <c r="I33" s="965"/>
      <c r="J33" s="966"/>
      <c r="K33" s="966"/>
      <c r="L33" s="967"/>
      <c r="M33" s="974"/>
      <c r="N33" s="975"/>
      <c r="O33" s="976"/>
      <c r="P33" s="166" t="s">
        <v>179</v>
      </c>
      <c r="Q33" s="167"/>
      <c r="R33" s="167"/>
      <c r="S33" s="168"/>
      <c r="T33" s="169"/>
      <c r="U33" s="170"/>
      <c r="V33" s="171"/>
      <c r="W33" s="171"/>
      <c r="X33" s="171"/>
      <c r="Y33" s="171"/>
      <c r="Z33" s="171"/>
      <c r="AA33" s="172"/>
      <c r="AB33" s="170"/>
      <c r="AC33" s="171"/>
      <c r="AD33" s="171"/>
      <c r="AE33" s="171"/>
      <c r="AF33" s="171"/>
      <c r="AG33" s="171"/>
      <c r="AH33" s="172"/>
      <c r="AI33" s="170"/>
      <c r="AJ33" s="171"/>
      <c r="AK33" s="171"/>
      <c r="AL33" s="171"/>
      <c r="AM33" s="171"/>
      <c r="AN33" s="171"/>
      <c r="AO33" s="172"/>
      <c r="AP33" s="170"/>
      <c r="AQ33" s="171"/>
      <c r="AR33" s="171"/>
      <c r="AS33" s="171"/>
      <c r="AT33" s="171"/>
      <c r="AU33" s="171"/>
      <c r="AV33" s="172"/>
      <c r="AW33" s="170"/>
      <c r="AX33" s="171"/>
      <c r="AY33" s="171"/>
      <c r="AZ33" s="983"/>
      <c r="BA33" s="984"/>
      <c r="BB33" s="997"/>
      <c r="BC33" s="984"/>
      <c r="BD33" s="998"/>
      <c r="BE33" s="999"/>
      <c r="BF33" s="999"/>
      <c r="BG33" s="999"/>
      <c r="BH33" s="1000"/>
    </row>
    <row r="34" spans="2:60" ht="20.25" customHeight="1" x14ac:dyDescent="0.15">
      <c r="B34" s="143">
        <f>B31+1</f>
        <v>5</v>
      </c>
      <c r="C34" s="956"/>
      <c r="D34" s="957"/>
      <c r="E34" s="958"/>
      <c r="F34" s="144">
        <f>C33</f>
        <v>0</v>
      </c>
      <c r="G34" s="145"/>
      <c r="H34" s="963"/>
      <c r="I34" s="968"/>
      <c r="J34" s="969"/>
      <c r="K34" s="969"/>
      <c r="L34" s="970"/>
      <c r="M34" s="977"/>
      <c r="N34" s="978"/>
      <c r="O34" s="979"/>
      <c r="P34" s="146" t="s">
        <v>182</v>
      </c>
      <c r="Q34" s="147"/>
      <c r="R34" s="147"/>
      <c r="S34" s="148"/>
      <c r="T34" s="149"/>
      <c r="U34" s="150" t="str">
        <f>IF(U33="","",VLOOKUP(U33,'シフト記号表（勤務時間帯）'!$D$6:$X$47,21,FALSE))</f>
        <v/>
      </c>
      <c r="V34" s="151" t="str">
        <f>IF(V33="","",VLOOKUP(V33,'シフト記号表（勤務時間帯）'!$D$6:$X$47,21,FALSE))</f>
        <v/>
      </c>
      <c r="W34" s="151" t="str">
        <f>IF(W33="","",VLOOKUP(W33,'シフト記号表（勤務時間帯）'!$D$6:$X$47,21,FALSE))</f>
        <v/>
      </c>
      <c r="X34" s="151" t="str">
        <f>IF(X33="","",VLOOKUP(X33,'シフト記号表（勤務時間帯）'!$D$6:$X$47,21,FALSE))</f>
        <v/>
      </c>
      <c r="Y34" s="151" t="str">
        <f>IF(Y33="","",VLOOKUP(Y33,'シフト記号表（勤務時間帯）'!$D$6:$X$47,21,FALSE))</f>
        <v/>
      </c>
      <c r="Z34" s="151" t="str">
        <f>IF(Z33="","",VLOOKUP(Z33,'シフト記号表（勤務時間帯）'!$D$6:$X$47,21,FALSE))</f>
        <v/>
      </c>
      <c r="AA34" s="152" t="str">
        <f>IF(AA33="","",VLOOKUP(AA33,'シフト記号表（勤務時間帯）'!$D$6:$X$47,21,FALSE))</f>
        <v/>
      </c>
      <c r="AB34" s="150" t="str">
        <f>IF(AB33="","",VLOOKUP(AB33,'シフト記号表（勤務時間帯）'!$D$6:$X$47,21,FALSE))</f>
        <v/>
      </c>
      <c r="AC34" s="151" t="str">
        <f>IF(AC33="","",VLOOKUP(AC33,'シフト記号表（勤務時間帯）'!$D$6:$X$47,21,FALSE))</f>
        <v/>
      </c>
      <c r="AD34" s="151" t="str">
        <f>IF(AD33="","",VLOOKUP(AD33,'シフト記号表（勤務時間帯）'!$D$6:$X$47,21,FALSE))</f>
        <v/>
      </c>
      <c r="AE34" s="151" t="str">
        <f>IF(AE33="","",VLOOKUP(AE33,'シフト記号表（勤務時間帯）'!$D$6:$X$47,21,FALSE))</f>
        <v/>
      </c>
      <c r="AF34" s="151" t="str">
        <f>IF(AF33="","",VLOOKUP(AF33,'シフト記号表（勤務時間帯）'!$D$6:$X$47,21,FALSE))</f>
        <v/>
      </c>
      <c r="AG34" s="151" t="str">
        <f>IF(AG33="","",VLOOKUP(AG33,'シフト記号表（勤務時間帯）'!$D$6:$X$47,21,FALSE))</f>
        <v/>
      </c>
      <c r="AH34" s="152" t="str">
        <f>IF(AH33="","",VLOOKUP(AH33,'シフト記号表（勤務時間帯）'!$D$6:$X$47,21,FALSE))</f>
        <v/>
      </c>
      <c r="AI34" s="150" t="str">
        <f>IF(AI33="","",VLOOKUP(AI33,'シフト記号表（勤務時間帯）'!$D$6:$X$47,21,FALSE))</f>
        <v/>
      </c>
      <c r="AJ34" s="151" t="str">
        <f>IF(AJ33="","",VLOOKUP(AJ33,'シフト記号表（勤務時間帯）'!$D$6:$X$47,21,FALSE))</f>
        <v/>
      </c>
      <c r="AK34" s="151" t="str">
        <f>IF(AK33="","",VLOOKUP(AK33,'シフト記号表（勤務時間帯）'!$D$6:$X$47,21,FALSE))</f>
        <v/>
      </c>
      <c r="AL34" s="151" t="str">
        <f>IF(AL33="","",VLOOKUP(AL33,'シフト記号表（勤務時間帯）'!$D$6:$X$47,21,FALSE))</f>
        <v/>
      </c>
      <c r="AM34" s="151" t="str">
        <f>IF(AM33="","",VLOOKUP(AM33,'シフト記号表（勤務時間帯）'!$D$6:$X$47,21,FALSE))</f>
        <v/>
      </c>
      <c r="AN34" s="151" t="str">
        <f>IF(AN33="","",VLOOKUP(AN33,'シフト記号表（勤務時間帯）'!$D$6:$X$47,21,FALSE))</f>
        <v/>
      </c>
      <c r="AO34" s="152" t="str">
        <f>IF(AO33="","",VLOOKUP(AO33,'シフト記号表（勤務時間帯）'!$D$6:$X$47,21,FALSE))</f>
        <v/>
      </c>
      <c r="AP34" s="150" t="str">
        <f>IF(AP33="","",VLOOKUP(AP33,'シフト記号表（勤務時間帯）'!$D$6:$X$47,21,FALSE))</f>
        <v/>
      </c>
      <c r="AQ34" s="151" t="str">
        <f>IF(AQ33="","",VLOOKUP(AQ33,'シフト記号表（勤務時間帯）'!$D$6:$X$47,21,FALSE))</f>
        <v/>
      </c>
      <c r="AR34" s="151" t="str">
        <f>IF(AR33="","",VLOOKUP(AR33,'シフト記号表（勤務時間帯）'!$D$6:$X$47,21,FALSE))</f>
        <v/>
      </c>
      <c r="AS34" s="151" t="str">
        <f>IF(AS33="","",VLOOKUP(AS33,'シフト記号表（勤務時間帯）'!$D$6:$X$47,21,FALSE))</f>
        <v/>
      </c>
      <c r="AT34" s="151" t="str">
        <f>IF(AT33="","",VLOOKUP(AT33,'シフト記号表（勤務時間帯）'!$D$6:$X$47,21,FALSE))</f>
        <v/>
      </c>
      <c r="AU34" s="151" t="str">
        <f>IF(AU33="","",VLOOKUP(AU33,'シフト記号表（勤務時間帯）'!$D$6:$X$47,21,FALSE))</f>
        <v/>
      </c>
      <c r="AV34" s="152" t="str">
        <f>IF(AV33="","",VLOOKUP(AV33,'シフト記号表（勤務時間帯）'!$D$6:$X$47,21,FALSE))</f>
        <v/>
      </c>
      <c r="AW34" s="150" t="str">
        <f>IF(AW33="","",VLOOKUP(AW33,'シフト記号表（勤務時間帯）'!$D$6:$X$47,21,FALSE))</f>
        <v/>
      </c>
      <c r="AX34" s="151" t="str">
        <f>IF(AX33="","",VLOOKUP(AX33,'シフト記号表（勤務時間帯）'!$D$6:$X$47,21,FALSE))</f>
        <v/>
      </c>
      <c r="AY34" s="151" t="str">
        <f>IF(AY33="","",VLOOKUP(AY33,'シフト記号表（勤務時間帯）'!$D$6:$X$47,21,FALSE))</f>
        <v/>
      </c>
      <c r="AZ34" s="1007">
        <f>IF($BC$3="４週",SUM(U34:AV34),IF($BC$3="暦月",SUM(U34:AY34),""))</f>
        <v>0</v>
      </c>
      <c r="BA34" s="1008"/>
      <c r="BB34" s="1009">
        <f>IF($BC$3="４週",AZ34/4,IF($BC$3="暦月",(AZ34/($BC$8/7)),""))</f>
        <v>0</v>
      </c>
      <c r="BC34" s="1008"/>
      <c r="BD34" s="1001"/>
      <c r="BE34" s="1002"/>
      <c r="BF34" s="1002"/>
      <c r="BG34" s="1002"/>
      <c r="BH34" s="1003"/>
    </row>
    <row r="35" spans="2:60" ht="20.25" customHeight="1" x14ac:dyDescent="0.15">
      <c r="B35" s="153"/>
      <c r="C35" s="959"/>
      <c r="D35" s="960"/>
      <c r="E35" s="961"/>
      <c r="F35" s="154"/>
      <c r="G35" s="155">
        <f>C33</f>
        <v>0</v>
      </c>
      <c r="H35" s="964"/>
      <c r="I35" s="971"/>
      <c r="J35" s="972"/>
      <c r="K35" s="972"/>
      <c r="L35" s="973"/>
      <c r="M35" s="980"/>
      <c r="N35" s="981"/>
      <c r="O35" s="982"/>
      <c r="P35" s="156" t="s">
        <v>183</v>
      </c>
      <c r="Q35" s="157"/>
      <c r="R35" s="157"/>
      <c r="S35" s="177"/>
      <c r="T35" s="178"/>
      <c r="U35" s="160" t="str">
        <f>IF(U33="","",VLOOKUP(U33,'シフト記号表（勤務時間帯）'!$D$6:$Z$47,23,FALSE))</f>
        <v/>
      </c>
      <c r="V35" s="161" t="str">
        <f>IF(V33="","",VLOOKUP(V33,'シフト記号表（勤務時間帯）'!$D$6:$Z$47,23,FALSE))</f>
        <v/>
      </c>
      <c r="W35" s="161" t="str">
        <f>IF(W33="","",VLOOKUP(W33,'シフト記号表（勤務時間帯）'!$D$6:$Z$47,23,FALSE))</f>
        <v/>
      </c>
      <c r="X35" s="161" t="str">
        <f>IF(X33="","",VLOOKUP(X33,'シフト記号表（勤務時間帯）'!$D$6:$Z$47,23,FALSE))</f>
        <v/>
      </c>
      <c r="Y35" s="161" t="str">
        <f>IF(Y33="","",VLOOKUP(Y33,'シフト記号表（勤務時間帯）'!$D$6:$Z$47,23,FALSE))</f>
        <v/>
      </c>
      <c r="Z35" s="161" t="str">
        <f>IF(Z33="","",VLOOKUP(Z33,'シフト記号表（勤務時間帯）'!$D$6:$Z$47,23,FALSE))</f>
        <v/>
      </c>
      <c r="AA35" s="162" t="str">
        <f>IF(AA33="","",VLOOKUP(AA33,'シフト記号表（勤務時間帯）'!$D$6:$Z$47,23,FALSE))</f>
        <v/>
      </c>
      <c r="AB35" s="160" t="str">
        <f>IF(AB33="","",VLOOKUP(AB33,'シフト記号表（勤務時間帯）'!$D$6:$Z$47,23,FALSE))</f>
        <v/>
      </c>
      <c r="AC35" s="161" t="str">
        <f>IF(AC33="","",VLOOKUP(AC33,'シフト記号表（勤務時間帯）'!$D$6:$Z$47,23,FALSE))</f>
        <v/>
      </c>
      <c r="AD35" s="161" t="str">
        <f>IF(AD33="","",VLOOKUP(AD33,'シフト記号表（勤務時間帯）'!$D$6:$Z$47,23,FALSE))</f>
        <v/>
      </c>
      <c r="AE35" s="161" t="str">
        <f>IF(AE33="","",VLOOKUP(AE33,'シフト記号表（勤務時間帯）'!$D$6:$Z$47,23,FALSE))</f>
        <v/>
      </c>
      <c r="AF35" s="161" t="str">
        <f>IF(AF33="","",VLOOKUP(AF33,'シフト記号表（勤務時間帯）'!$D$6:$Z$47,23,FALSE))</f>
        <v/>
      </c>
      <c r="AG35" s="161" t="str">
        <f>IF(AG33="","",VLOOKUP(AG33,'シフト記号表（勤務時間帯）'!$D$6:$Z$47,23,FALSE))</f>
        <v/>
      </c>
      <c r="AH35" s="162" t="str">
        <f>IF(AH33="","",VLOOKUP(AH33,'シフト記号表（勤務時間帯）'!$D$6:$Z$47,23,FALSE))</f>
        <v/>
      </c>
      <c r="AI35" s="160" t="str">
        <f>IF(AI33="","",VLOOKUP(AI33,'シフト記号表（勤務時間帯）'!$D$6:$Z$47,23,FALSE))</f>
        <v/>
      </c>
      <c r="AJ35" s="161" t="str">
        <f>IF(AJ33="","",VLOOKUP(AJ33,'シフト記号表（勤務時間帯）'!$D$6:$Z$47,23,FALSE))</f>
        <v/>
      </c>
      <c r="AK35" s="161" t="str">
        <f>IF(AK33="","",VLOOKUP(AK33,'シフト記号表（勤務時間帯）'!$D$6:$Z$47,23,FALSE))</f>
        <v/>
      </c>
      <c r="AL35" s="161" t="str">
        <f>IF(AL33="","",VLOOKUP(AL33,'シフト記号表（勤務時間帯）'!$D$6:$Z$47,23,FALSE))</f>
        <v/>
      </c>
      <c r="AM35" s="161" t="str">
        <f>IF(AM33="","",VLOOKUP(AM33,'シフト記号表（勤務時間帯）'!$D$6:$Z$47,23,FALSE))</f>
        <v/>
      </c>
      <c r="AN35" s="161" t="str">
        <f>IF(AN33="","",VLOOKUP(AN33,'シフト記号表（勤務時間帯）'!$D$6:$Z$47,23,FALSE))</f>
        <v/>
      </c>
      <c r="AO35" s="162" t="str">
        <f>IF(AO33="","",VLOOKUP(AO33,'シフト記号表（勤務時間帯）'!$D$6:$Z$47,23,FALSE))</f>
        <v/>
      </c>
      <c r="AP35" s="160" t="str">
        <f>IF(AP33="","",VLOOKUP(AP33,'シフト記号表（勤務時間帯）'!$D$6:$Z$47,23,FALSE))</f>
        <v/>
      </c>
      <c r="AQ35" s="161" t="str">
        <f>IF(AQ33="","",VLOOKUP(AQ33,'シフト記号表（勤務時間帯）'!$D$6:$Z$47,23,FALSE))</f>
        <v/>
      </c>
      <c r="AR35" s="161" t="str">
        <f>IF(AR33="","",VLOOKUP(AR33,'シフト記号表（勤務時間帯）'!$D$6:$Z$47,23,FALSE))</f>
        <v/>
      </c>
      <c r="AS35" s="161" t="str">
        <f>IF(AS33="","",VLOOKUP(AS33,'シフト記号表（勤務時間帯）'!$D$6:$Z$47,23,FALSE))</f>
        <v/>
      </c>
      <c r="AT35" s="161" t="str">
        <f>IF(AT33="","",VLOOKUP(AT33,'シフト記号表（勤務時間帯）'!$D$6:$Z$47,23,FALSE))</f>
        <v/>
      </c>
      <c r="AU35" s="161" t="str">
        <f>IF(AU33="","",VLOOKUP(AU33,'シフト記号表（勤務時間帯）'!$D$6:$Z$47,23,FALSE))</f>
        <v/>
      </c>
      <c r="AV35" s="162" t="str">
        <f>IF(AV33="","",VLOOKUP(AV33,'シフト記号表（勤務時間帯）'!$D$6:$Z$47,23,FALSE))</f>
        <v/>
      </c>
      <c r="AW35" s="160" t="str">
        <f>IF(AW33="","",VLOOKUP(AW33,'シフト記号表（勤務時間帯）'!$D$6:$Z$47,23,FALSE))</f>
        <v/>
      </c>
      <c r="AX35" s="161" t="str">
        <f>IF(AX33="","",VLOOKUP(AX33,'シフト記号表（勤務時間帯）'!$D$6:$Z$47,23,FALSE))</f>
        <v/>
      </c>
      <c r="AY35" s="161" t="str">
        <f>IF(AY33="","",VLOOKUP(AY33,'シフト記号表（勤務時間帯）'!$D$6:$Z$47,23,FALSE))</f>
        <v/>
      </c>
      <c r="AZ35" s="1010">
        <f>IF($BC$3="４週",SUM(U35:AV35),IF($BC$3="暦月",SUM(U35:AY35),""))</f>
        <v>0</v>
      </c>
      <c r="BA35" s="1011"/>
      <c r="BB35" s="1012">
        <f>IF($BC$3="４週",AZ35/4,IF($BC$3="暦月",(AZ35/($BC$8/7)),""))</f>
        <v>0</v>
      </c>
      <c r="BC35" s="1011"/>
      <c r="BD35" s="1004"/>
      <c r="BE35" s="1005"/>
      <c r="BF35" s="1005"/>
      <c r="BG35" s="1005"/>
      <c r="BH35" s="1006"/>
    </row>
    <row r="36" spans="2:60" ht="20.25" customHeight="1" x14ac:dyDescent="0.15">
      <c r="B36" s="163"/>
      <c r="C36" s="953"/>
      <c r="D36" s="954"/>
      <c r="E36" s="955"/>
      <c r="F36" s="144"/>
      <c r="G36" s="145"/>
      <c r="H36" s="1017"/>
      <c r="I36" s="965"/>
      <c r="J36" s="966"/>
      <c r="K36" s="966"/>
      <c r="L36" s="967"/>
      <c r="M36" s="974"/>
      <c r="N36" s="975"/>
      <c r="O36" s="976"/>
      <c r="P36" s="166" t="s">
        <v>179</v>
      </c>
      <c r="Q36" s="173"/>
      <c r="R36" s="173"/>
      <c r="S36" s="174"/>
      <c r="T36" s="179"/>
      <c r="U36" s="170"/>
      <c r="V36" s="171"/>
      <c r="W36" s="171"/>
      <c r="X36" s="171"/>
      <c r="Y36" s="171"/>
      <c r="Z36" s="171"/>
      <c r="AA36" s="172"/>
      <c r="AB36" s="170"/>
      <c r="AC36" s="171"/>
      <c r="AD36" s="171"/>
      <c r="AE36" s="171"/>
      <c r="AF36" s="171"/>
      <c r="AG36" s="171"/>
      <c r="AH36" s="172"/>
      <c r="AI36" s="170"/>
      <c r="AJ36" s="171"/>
      <c r="AK36" s="171"/>
      <c r="AL36" s="171"/>
      <c r="AM36" s="171"/>
      <c r="AN36" s="171"/>
      <c r="AO36" s="172"/>
      <c r="AP36" s="170"/>
      <c r="AQ36" s="171"/>
      <c r="AR36" s="171"/>
      <c r="AS36" s="171"/>
      <c r="AT36" s="171"/>
      <c r="AU36" s="171"/>
      <c r="AV36" s="172"/>
      <c r="AW36" s="170"/>
      <c r="AX36" s="171"/>
      <c r="AY36" s="171"/>
      <c r="AZ36" s="983"/>
      <c r="BA36" s="984"/>
      <c r="BB36" s="997"/>
      <c r="BC36" s="984"/>
      <c r="BD36" s="998"/>
      <c r="BE36" s="999"/>
      <c r="BF36" s="999"/>
      <c r="BG36" s="999"/>
      <c r="BH36" s="1000"/>
    </row>
    <row r="37" spans="2:60" ht="20.25" customHeight="1" x14ac:dyDescent="0.15">
      <c r="B37" s="143">
        <f>B34+1</f>
        <v>6</v>
      </c>
      <c r="C37" s="956"/>
      <c r="D37" s="957"/>
      <c r="E37" s="958"/>
      <c r="F37" s="144">
        <f>C36</f>
        <v>0</v>
      </c>
      <c r="G37" s="145"/>
      <c r="H37" s="963"/>
      <c r="I37" s="968"/>
      <c r="J37" s="969"/>
      <c r="K37" s="969"/>
      <c r="L37" s="970"/>
      <c r="M37" s="977"/>
      <c r="N37" s="978"/>
      <c r="O37" s="979"/>
      <c r="P37" s="146" t="s">
        <v>182</v>
      </c>
      <c r="Q37" s="147"/>
      <c r="R37" s="147"/>
      <c r="S37" s="148"/>
      <c r="T37" s="149"/>
      <c r="U37" s="150" t="str">
        <f>IF(U36="","",VLOOKUP(U36,'シフト記号表（勤務時間帯）'!$D$6:$X$47,21,FALSE))</f>
        <v/>
      </c>
      <c r="V37" s="151" t="str">
        <f>IF(V36="","",VLOOKUP(V36,'シフト記号表（勤務時間帯）'!$D$6:$X$47,21,FALSE))</f>
        <v/>
      </c>
      <c r="W37" s="151" t="str">
        <f>IF(W36="","",VLOOKUP(W36,'シフト記号表（勤務時間帯）'!$D$6:$X$47,21,FALSE))</f>
        <v/>
      </c>
      <c r="X37" s="151" t="str">
        <f>IF(X36="","",VLOOKUP(X36,'シフト記号表（勤務時間帯）'!$D$6:$X$47,21,FALSE))</f>
        <v/>
      </c>
      <c r="Y37" s="151" t="str">
        <f>IF(Y36="","",VLOOKUP(Y36,'シフト記号表（勤務時間帯）'!$D$6:$X$47,21,FALSE))</f>
        <v/>
      </c>
      <c r="Z37" s="151" t="str">
        <f>IF(Z36="","",VLOOKUP(Z36,'シフト記号表（勤務時間帯）'!$D$6:$X$47,21,FALSE))</f>
        <v/>
      </c>
      <c r="AA37" s="152" t="str">
        <f>IF(AA36="","",VLOOKUP(AA36,'シフト記号表（勤務時間帯）'!$D$6:$X$47,21,FALSE))</f>
        <v/>
      </c>
      <c r="AB37" s="150" t="str">
        <f>IF(AB36="","",VLOOKUP(AB36,'シフト記号表（勤務時間帯）'!$D$6:$X$47,21,FALSE))</f>
        <v/>
      </c>
      <c r="AC37" s="151" t="str">
        <f>IF(AC36="","",VLOOKUP(AC36,'シフト記号表（勤務時間帯）'!$D$6:$X$47,21,FALSE))</f>
        <v/>
      </c>
      <c r="AD37" s="151" t="str">
        <f>IF(AD36="","",VLOOKUP(AD36,'シフト記号表（勤務時間帯）'!$D$6:$X$47,21,FALSE))</f>
        <v/>
      </c>
      <c r="AE37" s="151" t="str">
        <f>IF(AE36="","",VLOOKUP(AE36,'シフト記号表（勤務時間帯）'!$D$6:$X$47,21,FALSE))</f>
        <v/>
      </c>
      <c r="AF37" s="151" t="str">
        <f>IF(AF36="","",VLOOKUP(AF36,'シフト記号表（勤務時間帯）'!$D$6:$X$47,21,FALSE))</f>
        <v/>
      </c>
      <c r="AG37" s="151" t="str">
        <f>IF(AG36="","",VLOOKUP(AG36,'シフト記号表（勤務時間帯）'!$D$6:$X$47,21,FALSE))</f>
        <v/>
      </c>
      <c r="AH37" s="152" t="str">
        <f>IF(AH36="","",VLOOKUP(AH36,'シフト記号表（勤務時間帯）'!$D$6:$X$47,21,FALSE))</f>
        <v/>
      </c>
      <c r="AI37" s="150" t="str">
        <f>IF(AI36="","",VLOOKUP(AI36,'シフト記号表（勤務時間帯）'!$D$6:$X$47,21,FALSE))</f>
        <v/>
      </c>
      <c r="AJ37" s="151" t="str">
        <f>IF(AJ36="","",VLOOKUP(AJ36,'シフト記号表（勤務時間帯）'!$D$6:$X$47,21,FALSE))</f>
        <v/>
      </c>
      <c r="AK37" s="151" t="str">
        <f>IF(AK36="","",VLOOKUP(AK36,'シフト記号表（勤務時間帯）'!$D$6:$X$47,21,FALSE))</f>
        <v/>
      </c>
      <c r="AL37" s="151" t="str">
        <f>IF(AL36="","",VLOOKUP(AL36,'シフト記号表（勤務時間帯）'!$D$6:$X$47,21,FALSE))</f>
        <v/>
      </c>
      <c r="AM37" s="151" t="str">
        <f>IF(AM36="","",VLOOKUP(AM36,'シフト記号表（勤務時間帯）'!$D$6:$X$47,21,FALSE))</f>
        <v/>
      </c>
      <c r="AN37" s="151" t="str">
        <f>IF(AN36="","",VLOOKUP(AN36,'シフト記号表（勤務時間帯）'!$D$6:$X$47,21,FALSE))</f>
        <v/>
      </c>
      <c r="AO37" s="152" t="str">
        <f>IF(AO36="","",VLOOKUP(AO36,'シフト記号表（勤務時間帯）'!$D$6:$X$47,21,FALSE))</f>
        <v/>
      </c>
      <c r="AP37" s="150" t="str">
        <f>IF(AP36="","",VLOOKUP(AP36,'シフト記号表（勤務時間帯）'!$D$6:$X$47,21,FALSE))</f>
        <v/>
      </c>
      <c r="AQ37" s="151" t="str">
        <f>IF(AQ36="","",VLOOKUP(AQ36,'シフト記号表（勤務時間帯）'!$D$6:$X$47,21,FALSE))</f>
        <v/>
      </c>
      <c r="AR37" s="151" t="str">
        <f>IF(AR36="","",VLOOKUP(AR36,'シフト記号表（勤務時間帯）'!$D$6:$X$47,21,FALSE))</f>
        <v/>
      </c>
      <c r="AS37" s="151" t="str">
        <f>IF(AS36="","",VLOOKUP(AS36,'シフト記号表（勤務時間帯）'!$D$6:$X$47,21,FALSE))</f>
        <v/>
      </c>
      <c r="AT37" s="151" t="str">
        <f>IF(AT36="","",VLOOKUP(AT36,'シフト記号表（勤務時間帯）'!$D$6:$X$47,21,FALSE))</f>
        <v/>
      </c>
      <c r="AU37" s="151" t="str">
        <f>IF(AU36="","",VLOOKUP(AU36,'シフト記号表（勤務時間帯）'!$D$6:$X$47,21,FALSE))</f>
        <v/>
      </c>
      <c r="AV37" s="152" t="str">
        <f>IF(AV36="","",VLOOKUP(AV36,'シフト記号表（勤務時間帯）'!$D$6:$X$47,21,FALSE))</f>
        <v/>
      </c>
      <c r="AW37" s="150" t="str">
        <f>IF(AW36="","",VLOOKUP(AW36,'シフト記号表（勤務時間帯）'!$D$6:$X$47,21,FALSE))</f>
        <v/>
      </c>
      <c r="AX37" s="151" t="str">
        <f>IF(AX36="","",VLOOKUP(AX36,'シフト記号表（勤務時間帯）'!$D$6:$X$47,21,FALSE))</f>
        <v/>
      </c>
      <c r="AY37" s="151" t="str">
        <f>IF(AY36="","",VLOOKUP(AY36,'シフト記号表（勤務時間帯）'!$D$6:$X$47,21,FALSE))</f>
        <v/>
      </c>
      <c r="AZ37" s="1007">
        <f>IF($BC$3="４週",SUM(U37:AV37),IF($BC$3="暦月",SUM(U37:AY37),""))</f>
        <v>0</v>
      </c>
      <c r="BA37" s="1008"/>
      <c r="BB37" s="1009">
        <f>IF($BC$3="４週",AZ37/4,IF($BC$3="暦月",(AZ37/($BC$8/7)),""))</f>
        <v>0</v>
      </c>
      <c r="BC37" s="1008"/>
      <c r="BD37" s="1001"/>
      <c r="BE37" s="1002"/>
      <c r="BF37" s="1002"/>
      <c r="BG37" s="1002"/>
      <c r="BH37" s="1003"/>
    </row>
    <row r="38" spans="2:60" ht="20.25" customHeight="1" x14ac:dyDescent="0.15">
      <c r="B38" s="153"/>
      <c r="C38" s="959"/>
      <c r="D38" s="960"/>
      <c r="E38" s="961"/>
      <c r="F38" s="154"/>
      <c r="G38" s="155">
        <f>C36</f>
        <v>0</v>
      </c>
      <c r="H38" s="964"/>
      <c r="I38" s="971"/>
      <c r="J38" s="972"/>
      <c r="K38" s="972"/>
      <c r="L38" s="973"/>
      <c r="M38" s="980"/>
      <c r="N38" s="981"/>
      <c r="O38" s="982"/>
      <c r="P38" s="156" t="s">
        <v>183</v>
      </c>
      <c r="Q38" s="176"/>
      <c r="R38" s="176"/>
      <c r="S38" s="158"/>
      <c r="T38" s="159"/>
      <c r="U38" s="160" t="str">
        <f>IF(U36="","",VLOOKUP(U36,'シフト記号表（勤務時間帯）'!$D$6:$Z$47,23,FALSE))</f>
        <v/>
      </c>
      <c r="V38" s="161" t="str">
        <f>IF(V36="","",VLOOKUP(V36,'シフト記号表（勤務時間帯）'!$D$6:$Z$47,23,FALSE))</f>
        <v/>
      </c>
      <c r="W38" s="161" t="str">
        <f>IF(W36="","",VLOOKUP(W36,'シフト記号表（勤務時間帯）'!$D$6:$Z$47,23,FALSE))</f>
        <v/>
      </c>
      <c r="X38" s="161" t="str">
        <f>IF(X36="","",VLOOKUP(X36,'シフト記号表（勤務時間帯）'!$D$6:$Z$47,23,FALSE))</f>
        <v/>
      </c>
      <c r="Y38" s="161" t="str">
        <f>IF(Y36="","",VLOOKUP(Y36,'シフト記号表（勤務時間帯）'!$D$6:$Z$47,23,FALSE))</f>
        <v/>
      </c>
      <c r="Z38" s="161" t="str">
        <f>IF(Z36="","",VLOOKUP(Z36,'シフト記号表（勤務時間帯）'!$D$6:$Z$47,23,FALSE))</f>
        <v/>
      </c>
      <c r="AA38" s="162" t="str">
        <f>IF(AA36="","",VLOOKUP(AA36,'シフト記号表（勤務時間帯）'!$D$6:$Z$47,23,FALSE))</f>
        <v/>
      </c>
      <c r="AB38" s="160" t="str">
        <f>IF(AB36="","",VLOOKUP(AB36,'シフト記号表（勤務時間帯）'!$D$6:$Z$47,23,FALSE))</f>
        <v/>
      </c>
      <c r="AC38" s="161" t="str">
        <f>IF(AC36="","",VLOOKUP(AC36,'シフト記号表（勤務時間帯）'!$D$6:$Z$47,23,FALSE))</f>
        <v/>
      </c>
      <c r="AD38" s="161" t="str">
        <f>IF(AD36="","",VLOOKUP(AD36,'シフト記号表（勤務時間帯）'!$D$6:$Z$47,23,FALSE))</f>
        <v/>
      </c>
      <c r="AE38" s="161" t="str">
        <f>IF(AE36="","",VLOOKUP(AE36,'シフト記号表（勤務時間帯）'!$D$6:$Z$47,23,FALSE))</f>
        <v/>
      </c>
      <c r="AF38" s="161" t="str">
        <f>IF(AF36="","",VLOOKUP(AF36,'シフト記号表（勤務時間帯）'!$D$6:$Z$47,23,FALSE))</f>
        <v/>
      </c>
      <c r="AG38" s="161" t="str">
        <f>IF(AG36="","",VLOOKUP(AG36,'シフト記号表（勤務時間帯）'!$D$6:$Z$47,23,FALSE))</f>
        <v/>
      </c>
      <c r="AH38" s="162" t="str">
        <f>IF(AH36="","",VLOOKUP(AH36,'シフト記号表（勤務時間帯）'!$D$6:$Z$47,23,FALSE))</f>
        <v/>
      </c>
      <c r="AI38" s="160" t="str">
        <f>IF(AI36="","",VLOOKUP(AI36,'シフト記号表（勤務時間帯）'!$D$6:$Z$47,23,FALSE))</f>
        <v/>
      </c>
      <c r="AJ38" s="161" t="str">
        <f>IF(AJ36="","",VLOOKUP(AJ36,'シフト記号表（勤務時間帯）'!$D$6:$Z$47,23,FALSE))</f>
        <v/>
      </c>
      <c r="AK38" s="161" t="str">
        <f>IF(AK36="","",VLOOKUP(AK36,'シフト記号表（勤務時間帯）'!$D$6:$Z$47,23,FALSE))</f>
        <v/>
      </c>
      <c r="AL38" s="161" t="str">
        <f>IF(AL36="","",VLOOKUP(AL36,'シフト記号表（勤務時間帯）'!$D$6:$Z$47,23,FALSE))</f>
        <v/>
      </c>
      <c r="AM38" s="161" t="str">
        <f>IF(AM36="","",VLOOKUP(AM36,'シフト記号表（勤務時間帯）'!$D$6:$Z$47,23,FALSE))</f>
        <v/>
      </c>
      <c r="AN38" s="161" t="str">
        <f>IF(AN36="","",VLOOKUP(AN36,'シフト記号表（勤務時間帯）'!$D$6:$Z$47,23,FALSE))</f>
        <v/>
      </c>
      <c r="AO38" s="162" t="str">
        <f>IF(AO36="","",VLOOKUP(AO36,'シフト記号表（勤務時間帯）'!$D$6:$Z$47,23,FALSE))</f>
        <v/>
      </c>
      <c r="AP38" s="160" t="str">
        <f>IF(AP36="","",VLOOKUP(AP36,'シフト記号表（勤務時間帯）'!$D$6:$Z$47,23,FALSE))</f>
        <v/>
      </c>
      <c r="AQ38" s="161" t="str">
        <f>IF(AQ36="","",VLOOKUP(AQ36,'シフト記号表（勤務時間帯）'!$D$6:$Z$47,23,FALSE))</f>
        <v/>
      </c>
      <c r="AR38" s="161" t="str">
        <f>IF(AR36="","",VLOOKUP(AR36,'シフト記号表（勤務時間帯）'!$D$6:$Z$47,23,FALSE))</f>
        <v/>
      </c>
      <c r="AS38" s="161" t="str">
        <f>IF(AS36="","",VLOOKUP(AS36,'シフト記号表（勤務時間帯）'!$D$6:$Z$47,23,FALSE))</f>
        <v/>
      </c>
      <c r="AT38" s="161" t="str">
        <f>IF(AT36="","",VLOOKUP(AT36,'シフト記号表（勤務時間帯）'!$D$6:$Z$47,23,FALSE))</f>
        <v/>
      </c>
      <c r="AU38" s="161" t="str">
        <f>IF(AU36="","",VLOOKUP(AU36,'シフト記号表（勤務時間帯）'!$D$6:$Z$47,23,FALSE))</f>
        <v/>
      </c>
      <c r="AV38" s="162" t="str">
        <f>IF(AV36="","",VLOOKUP(AV36,'シフト記号表（勤務時間帯）'!$D$6:$Z$47,23,FALSE))</f>
        <v/>
      </c>
      <c r="AW38" s="160" t="str">
        <f>IF(AW36="","",VLOOKUP(AW36,'シフト記号表（勤務時間帯）'!$D$6:$Z$47,23,FALSE))</f>
        <v/>
      </c>
      <c r="AX38" s="161" t="str">
        <f>IF(AX36="","",VLOOKUP(AX36,'シフト記号表（勤務時間帯）'!$D$6:$Z$47,23,FALSE))</f>
        <v/>
      </c>
      <c r="AY38" s="161" t="str">
        <f>IF(AY36="","",VLOOKUP(AY36,'シフト記号表（勤務時間帯）'!$D$6:$Z$47,23,FALSE))</f>
        <v/>
      </c>
      <c r="AZ38" s="1010">
        <f>IF($BC$3="４週",SUM(U38:AV38),IF($BC$3="暦月",SUM(U38:AY38),""))</f>
        <v>0</v>
      </c>
      <c r="BA38" s="1011"/>
      <c r="BB38" s="1012">
        <f>IF($BC$3="４週",AZ38/4,IF($BC$3="暦月",(AZ38/($BC$8/7)),""))</f>
        <v>0</v>
      </c>
      <c r="BC38" s="1011"/>
      <c r="BD38" s="1004"/>
      <c r="BE38" s="1005"/>
      <c r="BF38" s="1005"/>
      <c r="BG38" s="1005"/>
      <c r="BH38" s="1006"/>
    </row>
    <row r="39" spans="2:60" ht="20.25" customHeight="1" x14ac:dyDescent="0.15">
      <c r="B39" s="163"/>
      <c r="C39" s="953"/>
      <c r="D39" s="954"/>
      <c r="E39" s="955"/>
      <c r="F39" s="144"/>
      <c r="G39" s="145"/>
      <c r="H39" s="1017"/>
      <c r="I39" s="965"/>
      <c r="J39" s="966"/>
      <c r="K39" s="966"/>
      <c r="L39" s="967"/>
      <c r="M39" s="974"/>
      <c r="N39" s="975"/>
      <c r="O39" s="976"/>
      <c r="P39" s="166" t="s">
        <v>179</v>
      </c>
      <c r="Q39" s="167"/>
      <c r="R39" s="167"/>
      <c r="S39" s="168"/>
      <c r="T39" s="169"/>
      <c r="U39" s="170"/>
      <c r="V39" s="171"/>
      <c r="W39" s="171"/>
      <c r="X39" s="171"/>
      <c r="Y39" s="171"/>
      <c r="Z39" s="171"/>
      <c r="AA39" s="172"/>
      <c r="AB39" s="170"/>
      <c r="AC39" s="171"/>
      <c r="AD39" s="171"/>
      <c r="AE39" s="171"/>
      <c r="AF39" s="171"/>
      <c r="AG39" s="171"/>
      <c r="AH39" s="172"/>
      <c r="AI39" s="170"/>
      <c r="AJ39" s="171"/>
      <c r="AK39" s="171"/>
      <c r="AL39" s="171"/>
      <c r="AM39" s="171"/>
      <c r="AN39" s="171"/>
      <c r="AO39" s="172"/>
      <c r="AP39" s="170"/>
      <c r="AQ39" s="171"/>
      <c r="AR39" s="171"/>
      <c r="AS39" s="171"/>
      <c r="AT39" s="171"/>
      <c r="AU39" s="171"/>
      <c r="AV39" s="172"/>
      <c r="AW39" s="170"/>
      <c r="AX39" s="171"/>
      <c r="AY39" s="171"/>
      <c r="AZ39" s="983"/>
      <c r="BA39" s="984"/>
      <c r="BB39" s="997"/>
      <c r="BC39" s="984"/>
      <c r="BD39" s="998"/>
      <c r="BE39" s="999"/>
      <c r="BF39" s="999"/>
      <c r="BG39" s="999"/>
      <c r="BH39" s="1000"/>
    </row>
    <row r="40" spans="2:60" ht="20.25" customHeight="1" x14ac:dyDescent="0.15">
      <c r="B40" s="143">
        <f>B37+1</f>
        <v>7</v>
      </c>
      <c r="C40" s="956"/>
      <c r="D40" s="957"/>
      <c r="E40" s="958"/>
      <c r="F40" s="144">
        <f>C39</f>
        <v>0</v>
      </c>
      <c r="G40" s="145"/>
      <c r="H40" s="963"/>
      <c r="I40" s="968"/>
      <c r="J40" s="969"/>
      <c r="K40" s="969"/>
      <c r="L40" s="970"/>
      <c r="M40" s="977"/>
      <c r="N40" s="978"/>
      <c r="O40" s="979"/>
      <c r="P40" s="146" t="s">
        <v>182</v>
      </c>
      <c r="Q40" s="147"/>
      <c r="R40" s="147"/>
      <c r="S40" s="148"/>
      <c r="T40" s="149"/>
      <c r="U40" s="150" t="str">
        <f>IF(U39="","",VLOOKUP(U39,'シフト記号表（勤務時間帯）'!$D$6:$X$47,21,FALSE))</f>
        <v/>
      </c>
      <c r="V40" s="151" t="str">
        <f>IF(V39="","",VLOOKUP(V39,'シフト記号表（勤務時間帯）'!$D$6:$X$47,21,FALSE))</f>
        <v/>
      </c>
      <c r="W40" s="151" t="str">
        <f>IF(W39="","",VLOOKUP(W39,'シフト記号表（勤務時間帯）'!$D$6:$X$47,21,FALSE))</f>
        <v/>
      </c>
      <c r="X40" s="151" t="str">
        <f>IF(X39="","",VLOOKUP(X39,'シフト記号表（勤務時間帯）'!$D$6:$X$47,21,FALSE))</f>
        <v/>
      </c>
      <c r="Y40" s="151" t="str">
        <f>IF(Y39="","",VLOOKUP(Y39,'シフト記号表（勤務時間帯）'!$D$6:$X$47,21,FALSE))</f>
        <v/>
      </c>
      <c r="Z40" s="151" t="str">
        <f>IF(Z39="","",VLOOKUP(Z39,'シフト記号表（勤務時間帯）'!$D$6:$X$47,21,FALSE))</f>
        <v/>
      </c>
      <c r="AA40" s="152" t="str">
        <f>IF(AA39="","",VLOOKUP(AA39,'シフト記号表（勤務時間帯）'!$D$6:$X$47,21,FALSE))</f>
        <v/>
      </c>
      <c r="AB40" s="150" t="str">
        <f>IF(AB39="","",VLOOKUP(AB39,'シフト記号表（勤務時間帯）'!$D$6:$X$47,21,FALSE))</f>
        <v/>
      </c>
      <c r="AC40" s="151" t="str">
        <f>IF(AC39="","",VLOOKUP(AC39,'シフト記号表（勤務時間帯）'!$D$6:$X$47,21,FALSE))</f>
        <v/>
      </c>
      <c r="AD40" s="151" t="str">
        <f>IF(AD39="","",VLOOKUP(AD39,'シフト記号表（勤務時間帯）'!$D$6:$X$47,21,FALSE))</f>
        <v/>
      </c>
      <c r="AE40" s="151" t="str">
        <f>IF(AE39="","",VLOOKUP(AE39,'シフト記号表（勤務時間帯）'!$D$6:$X$47,21,FALSE))</f>
        <v/>
      </c>
      <c r="AF40" s="151" t="str">
        <f>IF(AF39="","",VLOOKUP(AF39,'シフト記号表（勤務時間帯）'!$D$6:$X$47,21,FALSE))</f>
        <v/>
      </c>
      <c r="AG40" s="151" t="str">
        <f>IF(AG39="","",VLOOKUP(AG39,'シフト記号表（勤務時間帯）'!$D$6:$X$47,21,FALSE))</f>
        <v/>
      </c>
      <c r="AH40" s="152" t="str">
        <f>IF(AH39="","",VLOOKUP(AH39,'シフト記号表（勤務時間帯）'!$D$6:$X$47,21,FALSE))</f>
        <v/>
      </c>
      <c r="AI40" s="150" t="str">
        <f>IF(AI39="","",VLOOKUP(AI39,'シフト記号表（勤務時間帯）'!$D$6:$X$47,21,FALSE))</f>
        <v/>
      </c>
      <c r="AJ40" s="151" t="str">
        <f>IF(AJ39="","",VLOOKUP(AJ39,'シフト記号表（勤務時間帯）'!$D$6:$X$47,21,FALSE))</f>
        <v/>
      </c>
      <c r="AK40" s="151" t="str">
        <f>IF(AK39="","",VLOOKUP(AK39,'シフト記号表（勤務時間帯）'!$D$6:$X$47,21,FALSE))</f>
        <v/>
      </c>
      <c r="AL40" s="151" t="str">
        <f>IF(AL39="","",VLOOKUP(AL39,'シフト記号表（勤務時間帯）'!$D$6:$X$47,21,FALSE))</f>
        <v/>
      </c>
      <c r="AM40" s="151" t="str">
        <f>IF(AM39="","",VLOOKUP(AM39,'シフト記号表（勤務時間帯）'!$D$6:$X$47,21,FALSE))</f>
        <v/>
      </c>
      <c r="AN40" s="151" t="str">
        <f>IF(AN39="","",VLOOKUP(AN39,'シフト記号表（勤務時間帯）'!$D$6:$X$47,21,FALSE))</f>
        <v/>
      </c>
      <c r="AO40" s="152" t="str">
        <f>IF(AO39="","",VLOOKUP(AO39,'シフト記号表（勤務時間帯）'!$D$6:$X$47,21,FALSE))</f>
        <v/>
      </c>
      <c r="AP40" s="150" t="str">
        <f>IF(AP39="","",VLOOKUP(AP39,'シフト記号表（勤務時間帯）'!$D$6:$X$47,21,FALSE))</f>
        <v/>
      </c>
      <c r="AQ40" s="151" t="str">
        <f>IF(AQ39="","",VLOOKUP(AQ39,'シフト記号表（勤務時間帯）'!$D$6:$X$47,21,FALSE))</f>
        <v/>
      </c>
      <c r="AR40" s="151" t="str">
        <f>IF(AR39="","",VLOOKUP(AR39,'シフト記号表（勤務時間帯）'!$D$6:$X$47,21,FALSE))</f>
        <v/>
      </c>
      <c r="AS40" s="151" t="str">
        <f>IF(AS39="","",VLOOKUP(AS39,'シフト記号表（勤務時間帯）'!$D$6:$X$47,21,FALSE))</f>
        <v/>
      </c>
      <c r="AT40" s="151" t="str">
        <f>IF(AT39="","",VLOOKUP(AT39,'シフト記号表（勤務時間帯）'!$D$6:$X$47,21,FALSE))</f>
        <v/>
      </c>
      <c r="AU40" s="151" t="str">
        <f>IF(AU39="","",VLOOKUP(AU39,'シフト記号表（勤務時間帯）'!$D$6:$X$47,21,FALSE))</f>
        <v/>
      </c>
      <c r="AV40" s="152" t="str">
        <f>IF(AV39="","",VLOOKUP(AV39,'シフト記号表（勤務時間帯）'!$D$6:$X$47,21,FALSE))</f>
        <v/>
      </c>
      <c r="AW40" s="150" t="str">
        <f>IF(AW39="","",VLOOKUP(AW39,'シフト記号表（勤務時間帯）'!$D$6:$X$47,21,FALSE))</f>
        <v/>
      </c>
      <c r="AX40" s="151" t="str">
        <f>IF(AX39="","",VLOOKUP(AX39,'シフト記号表（勤務時間帯）'!$D$6:$X$47,21,FALSE))</f>
        <v/>
      </c>
      <c r="AY40" s="151" t="str">
        <f>IF(AY39="","",VLOOKUP(AY39,'シフト記号表（勤務時間帯）'!$D$6:$X$47,21,FALSE))</f>
        <v/>
      </c>
      <c r="AZ40" s="1007">
        <f>IF($BC$3="４週",SUM(U40:AV40),IF($BC$3="暦月",SUM(U40:AY40),""))</f>
        <v>0</v>
      </c>
      <c r="BA40" s="1008"/>
      <c r="BB40" s="1009">
        <f>IF($BC$3="４週",AZ40/4,IF($BC$3="暦月",(AZ40/($BC$8/7)),""))</f>
        <v>0</v>
      </c>
      <c r="BC40" s="1008"/>
      <c r="BD40" s="1001"/>
      <c r="BE40" s="1002"/>
      <c r="BF40" s="1002"/>
      <c r="BG40" s="1002"/>
      <c r="BH40" s="1003"/>
    </row>
    <row r="41" spans="2:60" ht="20.25" customHeight="1" x14ac:dyDescent="0.15">
      <c r="B41" s="153"/>
      <c r="C41" s="959"/>
      <c r="D41" s="960"/>
      <c r="E41" s="961"/>
      <c r="F41" s="154"/>
      <c r="G41" s="155">
        <f>C39</f>
        <v>0</v>
      </c>
      <c r="H41" s="964"/>
      <c r="I41" s="971"/>
      <c r="J41" s="972"/>
      <c r="K41" s="972"/>
      <c r="L41" s="973"/>
      <c r="M41" s="980"/>
      <c r="N41" s="981"/>
      <c r="O41" s="982"/>
      <c r="P41" s="156" t="s">
        <v>183</v>
      </c>
      <c r="Q41" s="173"/>
      <c r="R41" s="173"/>
      <c r="S41" s="174"/>
      <c r="T41" s="175"/>
      <c r="U41" s="160" t="str">
        <f>IF(U39="","",VLOOKUP(U39,'シフト記号表（勤務時間帯）'!$D$6:$Z$47,23,FALSE))</f>
        <v/>
      </c>
      <c r="V41" s="161" t="str">
        <f>IF(V39="","",VLOOKUP(V39,'シフト記号表（勤務時間帯）'!$D$6:$Z$47,23,FALSE))</f>
        <v/>
      </c>
      <c r="W41" s="161" t="str">
        <f>IF(W39="","",VLOOKUP(W39,'シフト記号表（勤務時間帯）'!$D$6:$Z$47,23,FALSE))</f>
        <v/>
      </c>
      <c r="X41" s="161" t="str">
        <f>IF(X39="","",VLOOKUP(X39,'シフト記号表（勤務時間帯）'!$D$6:$Z$47,23,FALSE))</f>
        <v/>
      </c>
      <c r="Y41" s="161" t="str">
        <f>IF(Y39="","",VLOOKUP(Y39,'シフト記号表（勤務時間帯）'!$D$6:$Z$47,23,FALSE))</f>
        <v/>
      </c>
      <c r="Z41" s="161" t="str">
        <f>IF(Z39="","",VLOOKUP(Z39,'シフト記号表（勤務時間帯）'!$D$6:$Z$47,23,FALSE))</f>
        <v/>
      </c>
      <c r="AA41" s="162" t="str">
        <f>IF(AA39="","",VLOOKUP(AA39,'シフト記号表（勤務時間帯）'!$D$6:$Z$47,23,FALSE))</f>
        <v/>
      </c>
      <c r="AB41" s="160" t="str">
        <f>IF(AB39="","",VLOOKUP(AB39,'シフト記号表（勤務時間帯）'!$D$6:$Z$47,23,FALSE))</f>
        <v/>
      </c>
      <c r="AC41" s="161" t="str">
        <f>IF(AC39="","",VLOOKUP(AC39,'シフト記号表（勤務時間帯）'!$D$6:$Z$47,23,FALSE))</f>
        <v/>
      </c>
      <c r="AD41" s="161" t="str">
        <f>IF(AD39="","",VLOOKUP(AD39,'シフト記号表（勤務時間帯）'!$D$6:$Z$47,23,FALSE))</f>
        <v/>
      </c>
      <c r="AE41" s="161" t="str">
        <f>IF(AE39="","",VLOOKUP(AE39,'シフト記号表（勤務時間帯）'!$D$6:$Z$47,23,FALSE))</f>
        <v/>
      </c>
      <c r="AF41" s="161" t="str">
        <f>IF(AF39="","",VLOOKUP(AF39,'シフト記号表（勤務時間帯）'!$D$6:$Z$47,23,FALSE))</f>
        <v/>
      </c>
      <c r="AG41" s="161" t="str">
        <f>IF(AG39="","",VLOOKUP(AG39,'シフト記号表（勤務時間帯）'!$D$6:$Z$47,23,FALSE))</f>
        <v/>
      </c>
      <c r="AH41" s="162" t="str">
        <f>IF(AH39="","",VLOOKUP(AH39,'シフト記号表（勤務時間帯）'!$D$6:$Z$47,23,FALSE))</f>
        <v/>
      </c>
      <c r="AI41" s="160" t="str">
        <f>IF(AI39="","",VLOOKUP(AI39,'シフト記号表（勤務時間帯）'!$D$6:$Z$47,23,FALSE))</f>
        <v/>
      </c>
      <c r="AJ41" s="161" t="str">
        <f>IF(AJ39="","",VLOOKUP(AJ39,'シフト記号表（勤務時間帯）'!$D$6:$Z$47,23,FALSE))</f>
        <v/>
      </c>
      <c r="AK41" s="161" t="str">
        <f>IF(AK39="","",VLOOKUP(AK39,'シフト記号表（勤務時間帯）'!$D$6:$Z$47,23,FALSE))</f>
        <v/>
      </c>
      <c r="AL41" s="161" t="str">
        <f>IF(AL39="","",VLOOKUP(AL39,'シフト記号表（勤務時間帯）'!$D$6:$Z$47,23,FALSE))</f>
        <v/>
      </c>
      <c r="AM41" s="161" t="str">
        <f>IF(AM39="","",VLOOKUP(AM39,'シフト記号表（勤務時間帯）'!$D$6:$Z$47,23,FALSE))</f>
        <v/>
      </c>
      <c r="AN41" s="161" t="str">
        <f>IF(AN39="","",VLOOKUP(AN39,'シフト記号表（勤務時間帯）'!$D$6:$Z$47,23,FALSE))</f>
        <v/>
      </c>
      <c r="AO41" s="162" t="str">
        <f>IF(AO39="","",VLOOKUP(AO39,'シフト記号表（勤務時間帯）'!$D$6:$Z$47,23,FALSE))</f>
        <v/>
      </c>
      <c r="AP41" s="160" t="str">
        <f>IF(AP39="","",VLOOKUP(AP39,'シフト記号表（勤務時間帯）'!$D$6:$Z$47,23,FALSE))</f>
        <v/>
      </c>
      <c r="AQ41" s="161" t="str">
        <f>IF(AQ39="","",VLOOKUP(AQ39,'シフト記号表（勤務時間帯）'!$D$6:$Z$47,23,FALSE))</f>
        <v/>
      </c>
      <c r="AR41" s="161" t="str">
        <f>IF(AR39="","",VLOOKUP(AR39,'シフト記号表（勤務時間帯）'!$D$6:$Z$47,23,FALSE))</f>
        <v/>
      </c>
      <c r="AS41" s="161" t="str">
        <f>IF(AS39="","",VLOOKUP(AS39,'シフト記号表（勤務時間帯）'!$D$6:$Z$47,23,FALSE))</f>
        <v/>
      </c>
      <c r="AT41" s="161" t="str">
        <f>IF(AT39="","",VLOOKUP(AT39,'シフト記号表（勤務時間帯）'!$D$6:$Z$47,23,FALSE))</f>
        <v/>
      </c>
      <c r="AU41" s="161" t="str">
        <f>IF(AU39="","",VLOOKUP(AU39,'シフト記号表（勤務時間帯）'!$D$6:$Z$47,23,FALSE))</f>
        <v/>
      </c>
      <c r="AV41" s="162" t="str">
        <f>IF(AV39="","",VLOOKUP(AV39,'シフト記号表（勤務時間帯）'!$D$6:$Z$47,23,FALSE))</f>
        <v/>
      </c>
      <c r="AW41" s="160" t="str">
        <f>IF(AW39="","",VLOOKUP(AW39,'シフト記号表（勤務時間帯）'!$D$6:$Z$47,23,FALSE))</f>
        <v/>
      </c>
      <c r="AX41" s="161" t="str">
        <f>IF(AX39="","",VLOOKUP(AX39,'シフト記号表（勤務時間帯）'!$D$6:$Z$47,23,FALSE))</f>
        <v/>
      </c>
      <c r="AY41" s="161" t="str">
        <f>IF(AY39="","",VLOOKUP(AY39,'シフト記号表（勤務時間帯）'!$D$6:$Z$47,23,FALSE))</f>
        <v/>
      </c>
      <c r="AZ41" s="1010">
        <f>IF($BC$3="４週",SUM(U41:AV41),IF($BC$3="暦月",SUM(U41:AY41),""))</f>
        <v>0</v>
      </c>
      <c r="BA41" s="1011"/>
      <c r="BB41" s="1012">
        <f>IF($BC$3="４週",AZ41/4,IF($BC$3="暦月",(AZ41/($BC$8/7)),""))</f>
        <v>0</v>
      </c>
      <c r="BC41" s="1011"/>
      <c r="BD41" s="1004"/>
      <c r="BE41" s="1005"/>
      <c r="BF41" s="1005"/>
      <c r="BG41" s="1005"/>
      <c r="BH41" s="1006"/>
    </row>
    <row r="42" spans="2:60" ht="20.25" customHeight="1" x14ac:dyDescent="0.15">
      <c r="B42" s="163"/>
      <c r="C42" s="953"/>
      <c r="D42" s="954"/>
      <c r="E42" s="955"/>
      <c r="F42" s="144"/>
      <c r="G42" s="145"/>
      <c r="H42" s="1017"/>
      <c r="I42" s="965"/>
      <c r="J42" s="966"/>
      <c r="K42" s="966"/>
      <c r="L42" s="967"/>
      <c r="M42" s="974"/>
      <c r="N42" s="975"/>
      <c r="O42" s="976"/>
      <c r="P42" s="166" t="s">
        <v>179</v>
      </c>
      <c r="Q42" s="167"/>
      <c r="R42" s="167"/>
      <c r="S42" s="168"/>
      <c r="T42" s="169"/>
      <c r="U42" s="170"/>
      <c r="V42" s="171"/>
      <c r="W42" s="171"/>
      <c r="X42" s="171"/>
      <c r="Y42" s="171"/>
      <c r="Z42" s="171"/>
      <c r="AA42" s="172"/>
      <c r="AB42" s="170"/>
      <c r="AC42" s="171"/>
      <c r="AD42" s="171"/>
      <c r="AE42" s="171"/>
      <c r="AF42" s="171"/>
      <c r="AG42" s="171"/>
      <c r="AH42" s="172"/>
      <c r="AI42" s="170"/>
      <c r="AJ42" s="171"/>
      <c r="AK42" s="171"/>
      <c r="AL42" s="171"/>
      <c r="AM42" s="171"/>
      <c r="AN42" s="171"/>
      <c r="AO42" s="172"/>
      <c r="AP42" s="170"/>
      <c r="AQ42" s="171"/>
      <c r="AR42" s="171"/>
      <c r="AS42" s="171"/>
      <c r="AT42" s="171"/>
      <c r="AU42" s="171"/>
      <c r="AV42" s="172"/>
      <c r="AW42" s="170"/>
      <c r="AX42" s="171"/>
      <c r="AY42" s="171"/>
      <c r="AZ42" s="983"/>
      <c r="BA42" s="984"/>
      <c r="BB42" s="997"/>
      <c r="BC42" s="984"/>
      <c r="BD42" s="998"/>
      <c r="BE42" s="999"/>
      <c r="BF42" s="999"/>
      <c r="BG42" s="999"/>
      <c r="BH42" s="1000"/>
    </row>
    <row r="43" spans="2:60" ht="20.25" customHeight="1" x14ac:dyDescent="0.15">
      <c r="B43" s="143">
        <f>B40+1</f>
        <v>8</v>
      </c>
      <c r="C43" s="956"/>
      <c r="D43" s="957"/>
      <c r="E43" s="958"/>
      <c r="F43" s="144">
        <f>C42</f>
        <v>0</v>
      </c>
      <c r="G43" s="145"/>
      <c r="H43" s="963"/>
      <c r="I43" s="968"/>
      <c r="J43" s="969"/>
      <c r="K43" s="969"/>
      <c r="L43" s="970"/>
      <c r="M43" s="977"/>
      <c r="N43" s="978"/>
      <c r="O43" s="979"/>
      <c r="P43" s="146" t="s">
        <v>182</v>
      </c>
      <c r="Q43" s="147"/>
      <c r="R43" s="147"/>
      <c r="S43" s="148"/>
      <c r="T43" s="149"/>
      <c r="U43" s="150" t="str">
        <f>IF(U42="","",VLOOKUP(U42,'シフト記号表（勤務時間帯）'!$D$6:$X$47,21,FALSE))</f>
        <v/>
      </c>
      <c r="V43" s="151" t="str">
        <f>IF(V42="","",VLOOKUP(V42,'シフト記号表（勤務時間帯）'!$D$6:$X$47,21,FALSE))</f>
        <v/>
      </c>
      <c r="W43" s="151" t="str">
        <f>IF(W42="","",VLOOKUP(W42,'シフト記号表（勤務時間帯）'!$D$6:$X$47,21,FALSE))</f>
        <v/>
      </c>
      <c r="X43" s="151" t="str">
        <f>IF(X42="","",VLOOKUP(X42,'シフト記号表（勤務時間帯）'!$D$6:$X$47,21,FALSE))</f>
        <v/>
      </c>
      <c r="Y43" s="151" t="str">
        <f>IF(Y42="","",VLOOKUP(Y42,'シフト記号表（勤務時間帯）'!$D$6:$X$47,21,FALSE))</f>
        <v/>
      </c>
      <c r="Z43" s="151" t="str">
        <f>IF(Z42="","",VLOOKUP(Z42,'シフト記号表（勤務時間帯）'!$D$6:$X$47,21,FALSE))</f>
        <v/>
      </c>
      <c r="AA43" s="152" t="str">
        <f>IF(AA42="","",VLOOKUP(AA42,'シフト記号表（勤務時間帯）'!$D$6:$X$47,21,FALSE))</f>
        <v/>
      </c>
      <c r="AB43" s="150" t="str">
        <f>IF(AB42="","",VLOOKUP(AB42,'シフト記号表（勤務時間帯）'!$D$6:$X$47,21,FALSE))</f>
        <v/>
      </c>
      <c r="AC43" s="151" t="str">
        <f>IF(AC42="","",VLOOKUP(AC42,'シフト記号表（勤務時間帯）'!$D$6:$X$47,21,FALSE))</f>
        <v/>
      </c>
      <c r="AD43" s="151" t="str">
        <f>IF(AD42="","",VLOOKUP(AD42,'シフト記号表（勤務時間帯）'!$D$6:$X$47,21,FALSE))</f>
        <v/>
      </c>
      <c r="AE43" s="151" t="str">
        <f>IF(AE42="","",VLOOKUP(AE42,'シフト記号表（勤務時間帯）'!$D$6:$X$47,21,FALSE))</f>
        <v/>
      </c>
      <c r="AF43" s="151" t="str">
        <f>IF(AF42="","",VLOOKUP(AF42,'シフト記号表（勤務時間帯）'!$D$6:$X$47,21,FALSE))</f>
        <v/>
      </c>
      <c r="AG43" s="151" t="str">
        <f>IF(AG42="","",VLOOKUP(AG42,'シフト記号表（勤務時間帯）'!$D$6:$X$47,21,FALSE))</f>
        <v/>
      </c>
      <c r="AH43" s="152" t="str">
        <f>IF(AH42="","",VLOOKUP(AH42,'シフト記号表（勤務時間帯）'!$D$6:$X$47,21,FALSE))</f>
        <v/>
      </c>
      <c r="AI43" s="150" t="str">
        <f>IF(AI42="","",VLOOKUP(AI42,'シフト記号表（勤務時間帯）'!$D$6:$X$47,21,FALSE))</f>
        <v/>
      </c>
      <c r="AJ43" s="151" t="str">
        <f>IF(AJ42="","",VLOOKUP(AJ42,'シフト記号表（勤務時間帯）'!$D$6:$X$47,21,FALSE))</f>
        <v/>
      </c>
      <c r="AK43" s="151" t="str">
        <f>IF(AK42="","",VLOOKUP(AK42,'シフト記号表（勤務時間帯）'!$D$6:$X$47,21,FALSE))</f>
        <v/>
      </c>
      <c r="AL43" s="151" t="str">
        <f>IF(AL42="","",VLOOKUP(AL42,'シフト記号表（勤務時間帯）'!$D$6:$X$47,21,FALSE))</f>
        <v/>
      </c>
      <c r="AM43" s="151" t="str">
        <f>IF(AM42="","",VLOOKUP(AM42,'シフト記号表（勤務時間帯）'!$D$6:$X$47,21,FALSE))</f>
        <v/>
      </c>
      <c r="AN43" s="151" t="str">
        <f>IF(AN42="","",VLOOKUP(AN42,'シフト記号表（勤務時間帯）'!$D$6:$X$47,21,FALSE))</f>
        <v/>
      </c>
      <c r="AO43" s="152" t="str">
        <f>IF(AO42="","",VLOOKUP(AO42,'シフト記号表（勤務時間帯）'!$D$6:$X$47,21,FALSE))</f>
        <v/>
      </c>
      <c r="AP43" s="150" t="str">
        <f>IF(AP42="","",VLOOKUP(AP42,'シフト記号表（勤務時間帯）'!$D$6:$X$47,21,FALSE))</f>
        <v/>
      </c>
      <c r="AQ43" s="151" t="str">
        <f>IF(AQ42="","",VLOOKUP(AQ42,'シフト記号表（勤務時間帯）'!$D$6:$X$47,21,FALSE))</f>
        <v/>
      </c>
      <c r="AR43" s="151" t="str">
        <f>IF(AR42="","",VLOOKUP(AR42,'シフト記号表（勤務時間帯）'!$D$6:$X$47,21,FALSE))</f>
        <v/>
      </c>
      <c r="AS43" s="151" t="str">
        <f>IF(AS42="","",VLOOKUP(AS42,'シフト記号表（勤務時間帯）'!$D$6:$X$47,21,FALSE))</f>
        <v/>
      </c>
      <c r="AT43" s="151" t="str">
        <f>IF(AT42="","",VLOOKUP(AT42,'シフト記号表（勤務時間帯）'!$D$6:$X$47,21,FALSE))</f>
        <v/>
      </c>
      <c r="AU43" s="151" t="str">
        <f>IF(AU42="","",VLOOKUP(AU42,'シフト記号表（勤務時間帯）'!$D$6:$X$47,21,FALSE))</f>
        <v/>
      </c>
      <c r="AV43" s="152" t="str">
        <f>IF(AV42="","",VLOOKUP(AV42,'シフト記号表（勤務時間帯）'!$D$6:$X$47,21,FALSE))</f>
        <v/>
      </c>
      <c r="AW43" s="150" t="str">
        <f>IF(AW42="","",VLOOKUP(AW42,'シフト記号表（勤務時間帯）'!$D$6:$X$47,21,FALSE))</f>
        <v/>
      </c>
      <c r="AX43" s="151" t="str">
        <f>IF(AX42="","",VLOOKUP(AX42,'シフト記号表（勤務時間帯）'!$D$6:$X$47,21,FALSE))</f>
        <v/>
      </c>
      <c r="AY43" s="151" t="str">
        <f>IF(AY42="","",VLOOKUP(AY42,'シフト記号表（勤務時間帯）'!$D$6:$X$47,21,FALSE))</f>
        <v/>
      </c>
      <c r="AZ43" s="1007">
        <f>IF($BC$3="４週",SUM(U43:AV43),IF($BC$3="暦月",SUM(U43:AY43),""))</f>
        <v>0</v>
      </c>
      <c r="BA43" s="1008"/>
      <c r="BB43" s="1009">
        <f>IF($BC$3="４週",AZ43/4,IF($BC$3="暦月",(AZ43/($BC$8/7)),""))</f>
        <v>0</v>
      </c>
      <c r="BC43" s="1008"/>
      <c r="BD43" s="1001"/>
      <c r="BE43" s="1002"/>
      <c r="BF43" s="1002"/>
      <c r="BG43" s="1002"/>
      <c r="BH43" s="1003"/>
    </row>
    <row r="44" spans="2:60" ht="20.25" customHeight="1" x14ac:dyDescent="0.15">
      <c r="B44" s="153"/>
      <c r="C44" s="959"/>
      <c r="D44" s="960"/>
      <c r="E44" s="961"/>
      <c r="F44" s="154"/>
      <c r="G44" s="155">
        <f>C42</f>
        <v>0</v>
      </c>
      <c r="H44" s="964"/>
      <c r="I44" s="971"/>
      <c r="J44" s="972"/>
      <c r="K44" s="972"/>
      <c r="L44" s="973"/>
      <c r="M44" s="980"/>
      <c r="N44" s="981"/>
      <c r="O44" s="982"/>
      <c r="P44" s="156" t="s">
        <v>183</v>
      </c>
      <c r="Q44" s="176"/>
      <c r="R44" s="176"/>
      <c r="S44" s="158"/>
      <c r="T44" s="159"/>
      <c r="U44" s="160" t="str">
        <f>IF(U42="","",VLOOKUP(U42,'シフト記号表（勤務時間帯）'!$D$6:$Z$47,23,FALSE))</f>
        <v/>
      </c>
      <c r="V44" s="161" t="str">
        <f>IF(V42="","",VLOOKUP(V42,'シフト記号表（勤務時間帯）'!$D$6:$Z$47,23,FALSE))</f>
        <v/>
      </c>
      <c r="W44" s="161" t="str">
        <f>IF(W42="","",VLOOKUP(W42,'シフト記号表（勤務時間帯）'!$D$6:$Z$47,23,FALSE))</f>
        <v/>
      </c>
      <c r="X44" s="161" t="str">
        <f>IF(X42="","",VLOOKUP(X42,'シフト記号表（勤務時間帯）'!$D$6:$Z$47,23,FALSE))</f>
        <v/>
      </c>
      <c r="Y44" s="161" t="str">
        <f>IF(Y42="","",VLOOKUP(Y42,'シフト記号表（勤務時間帯）'!$D$6:$Z$47,23,FALSE))</f>
        <v/>
      </c>
      <c r="Z44" s="161" t="str">
        <f>IF(Z42="","",VLOOKUP(Z42,'シフト記号表（勤務時間帯）'!$D$6:$Z$47,23,FALSE))</f>
        <v/>
      </c>
      <c r="AA44" s="162" t="str">
        <f>IF(AA42="","",VLOOKUP(AA42,'シフト記号表（勤務時間帯）'!$D$6:$Z$47,23,FALSE))</f>
        <v/>
      </c>
      <c r="AB44" s="160" t="str">
        <f>IF(AB42="","",VLOOKUP(AB42,'シフト記号表（勤務時間帯）'!$D$6:$Z$47,23,FALSE))</f>
        <v/>
      </c>
      <c r="AC44" s="161" t="str">
        <f>IF(AC42="","",VLOOKUP(AC42,'シフト記号表（勤務時間帯）'!$D$6:$Z$47,23,FALSE))</f>
        <v/>
      </c>
      <c r="AD44" s="161" t="str">
        <f>IF(AD42="","",VLOOKUP(AD42,'シフト記号表（勤務時間帯）'!$D$6:$Z$47,23,FALSE))</f>
        <v/>
      </c>
      <c r="AE44" s="161" t="str">
        <f>IF(AE42="","",VLOOKUP(AE42,'シフト記号表（勤務時間帯）'!$D$6:$Z$47,23,FALSE))</f>
        <v/>
      </c>
      <c r="AF44" s="161" t="str">
        <f>IF(AF42="","",VLOOKUP(AF42,'シフト記号表（勤務時間帯）'!$D$6:$Z$47,23,FALSE))</f>
        <v/>
      </c>
      <c r="AG44" s="161" t="str">
        <f>IF(AG42="","",VLOOKUP(AG42,'シフト記号表（勤務時間帯）'!$D$6:$Z$47,23,FALSE))</f>
        <v/>
      </c>
      <c r="AH44" s="162" t="str">
        <f>IF(AH42="","",VLOOKUP(AH42,'シフト記号表（勤務時間帯）'!$D$6:$Z$47,23,FALSE))</f>
        <v/>
      </c>
      <c r="AI44" s="160" t="str">
        <f>IF(AI42="","",VLOOKUP(AI42,'シフト記号表（勤務時間帯）'!$D$6:$Z$47,23,FALSE))</f>
        <v/>
      </c>
      <c r="AJ44" s="161" t="str">
        <f>IF(AJ42="","",VLOOKUP(AJ42,'シフト記号表（勤務時間帯）'!$D$6:$Z$47,23,FALSE))</f>
        <v/>
      </c>
      <c r="AK44" s="161" t="str">
        <f>IF(AK42="","",VLOOKUP(AK42,'シフト記号表（勤務時間帯）'!$D$6:$Z$47,23,FALSE))</f>
        <v/>
      </c>
      <c r="AL44" s="161" t="str">
        <f>IF(AL42="","",VLOOKUP(AL42,'シフト記号表（勤務時間帯）'!$D$6:$Z$47,23,FALSE))</f>
        <v/>
      </c>
      <c r="AM44" s="161" t="str">
        <f>IF(AM42="","",VLOOKUP(AM42,'シフト記号表（勤務時間帯）'!$D$6:$Z$47,23,FALSE))</f>
        <v/>
      </c>
      <c r="AN44" s="161" t="str">
        <f>IF(AN42="","",VLOOKUP(AN42,'シフト記号表（勤務時間帯）'!$D$6:$Z$47,23,FALSE))</f>
        <v/>
      </c>
      <c r="AO44" s="162" t="str">
        <f>IF(AO42="","",VLOOKUP(AO42,'シフト記号表（勤務時間帯）'!$D$6:$Z$47,23,FALSE))</f>
        <v/>
      </c>
      <c r="AP44" s="160" t="str">
        <f>IF(AP42="","",VLOOKUP(AP42,'シフト記号表（勤務時間帯）'!$D$6:$Z$47,23,FALSE))</f>
        <v/>
      </c>
      <c r="AQ44" s="161" t="str">
        <f>IF(AQ42="","",VLOOKUP(AQ42,'シフト記号表（勤務時間帯）'!$D$6:$Z$47,23,FALSE))</f>
        <v/>
      </c>
      <c r="AR44" s="161" t="str">
        <f>IF(AR42="","",VLOOKUP(AR42,'シフト記号表（勤務時間帯）'!$D$6:$Z$47,23,FALSE))</f>
        <v/>
      </c>
      <c r="AS44" s="161" t="str">
        <f>IF(AS42="","",VLOOKUP(AS42,'シフト記号表（勤務時間帯）'!$D$6:$Z$47,23,FALSE))</f>
        <v/>
      </c>
      <c r="AT44" s="161" t="str">
        <f>IF(AT42="","",VLOOKUP(AT42,'シフト記号表（勤務時間帯）'!$D$6:$Z$47,23,FALSE))</f>
        <v/>
      </c>
      <c r="AU44" s="161" t="str">
        <f>IF(AU42="","",VLOOKUP(AU42,'シフト記号表（勤務時間帯）'!$D$6:$Z$47,23,FALSE))</f>
        <v/>
      </c>
      <c r="AV44" s="162" t="str">
        <f>IF(AV42="","",VLOOKUP(AV42,'シフト記号表（勤務時間帯）'!$D$6:$Z$47,23,FALSE))</f>
        <v/>
      </c>
      <c r="AW44" s="160" t="str">
        <f>IF(AW42="","",VLOOKUP(AW42,'シフト記号表（勤務時間帯）'!$D$6:$Z$47,23,FALSE))</f>
        <v/>
      </c>
      <c r="AX44" s="161" t="str">
        <f>IF(AX42="","",VLOOKUP(AX42,'シフト記号表（勤務時間帯）'!$D$6:$Z$47,23,FALSE))</f>
        <v/>
      </c>
      <c r="AY44" s="161" t="str">
        <f>IF(AY42="","",VLOOKUP(AY42,'シフト記号表（勤務時間帯）'!$D$6:$Z$47,23,FALSE))</f>
        <v/>
      </c>
      <c r="AZ44" s="1010">
        <f>IF($BC$3="４週",SUM(U44:AV44),IF($BC$3="暦月",SUM(U44:AY44),""))</f>
        <v>0</v>
      </c>
      <c r="BA44" s="1011"/>
      <c r="BB44" s="1012">
        <f>IF($BC$3="４週",AZ44/4,IF($BC$3="暦月",(AZ44/($BC$8/7)),""))</f>
        <v>0</v>
      </c>
      <c r="BC44" s="1011"/>
      <c r="BD44" s="1004"/>
      <c r="BE44" s="1005"/>
      <c r="BF44" s="1005"/>
      <c r="BG44" s="1005"/>
      <c r="BH44" s="1006"/>
    </row>
    <row r="45" spans="2:60" ht="20.25" customHeight="1" x14ac:dyDescent="0.15">
      <c r="B45" s="163"/>
      <c r="C45" s="953"/>
      <c r="D45" s="954"/>
      <c r="E45" s="955"/>
      <c r="F45" s="144"/>
      <c r="G45" s="145"/>
      <c r="H45" s="1017"/>
      <c r="I45" s="965"/>
      <c r="J45" s="966"/>
      <c r="K45" s="966"/>
      <c r="L45" s="967"/>
      <c r="M45" s="974"/>
      <c r="N45" s="975"/>
      <c r="O45" s="976"/>
      <c r="P45" s="166" t="s">
        <v>179</v>
      </c>
      <c r="Q45" s="167"/>
      <c r="R45" s="167"/>
      <c r="S45" s="168"/>
      <c r="T45" s="169"/>
      <c r="U45" s="170"/>
      <c r="V45" s="171"/>
      <c r="W45" s="171"/>
      <c r="X45" s="171"/>
      <c r="Y45" s="171"/>
      <c r="Z45" s="171"/>
      <c r="AA45" s="172"/>
      <c r="AB45" s="170"/>
      <c r="AC45" s="171"/>
      <c r="AD45" s="171"/>
      <c r="AE45" s="171"/>
      <c r="AF45" s="171"/>
      <c r="AG45" s="171"/>
      <c r="AH45" s="172"/>
      <c r="AI45" s="170"/>
      <c r="AJ45" s="171"/>
      <c r="AK45" s="171"/>
      <c r="AL45" s="171"/>
      <c r="AM45" s="171"/>
      <c r="AN45" s="171"/>
      <c r="AO45" s="172"/>
      <c r="AP45" s="170"/>
      <c r="AQ45" s="171"/>
      <c r="AR45" s="171"/>
      <c r="AS45" s="171"/>
      <c r="AT45" s="171"/>
      <c r="AU45" s="171"/>
      <c r="AV45" s="172"/>
      <c r="AW45" s="170"/>
      <c r="AX45" s="171"/>
      <c r="AY45" s="171"/>
      <c r="AZ45" s="983"/>
      <c r="BA45" s="984"/>
      <c r="BB45" s="997"/>
      <c r="BC45" s="984"/>
      <c r="BD45" s="998"/>
      <c r="BE45" s="999"/>
      <c r="BF45" s="999"/>
      <c r="BG45" s="999"/>
      <c r="BH45" s="1000"/>
    </row>
    <row r="46" spans="2:60" ht="20.25" customHeight="1" x14ac:dyDescent="0.15">
      <c r="B46" s="143">
        <f>B43+1</f>
        <v>9</v>
      </c>
      <c r="C46" s="956"/>
      <c r="D46" s="957"/>
      <c r="E46" s="958"/>
      <c r="F46" s="144">
        <f>C45</f>
        <v>0</v>
      </c>
      <c r="G46" s="145"/>
      <c r="H46" s="963"/>
      <c r="I46" s="968"/>
      <c r="J46" s="969"/>
      <c r="K46" s="969"/>
      <c r="L46" s="970"/>
      <c r="M46" s="977"/>
      <c r="N46" s="978"/>
      <c r="O46" s="979"/>
      <c r="P46" s="146" t="s">
        <v>182</v>
      </c>
      <c r="Q46" s="147"/>
      <c r="R46" s="147"/>
      <c r="S46" s="148"/>
      <c r="T46" s="149"/>
      <c r="U46" s="150" t="str">
        <f>IF(U45="","",VLOOKUP(U45,'シフト記号表（勤務時間帯）'!$D$6:$X$47,21,FALSE))</f>
        <v/>
      </c>
      <c r="V46" s="151" t="str">
        <f>IF(V45="","",VLOOKUP(V45,'シフト記号表（勤務時間帯）'!$D$6:$X$47,21,FALSE))</f>
        <v/>
      </c>
      <c r="W46" s="151" t="str">
        <f>IF(W45="","",VLOOKUP(W45,'シフト記号表（勤務時間帯）'!$D$6:$X$47,21,FALSE))</f>
        <v/>
      </c>
      <c r="X46" s="151" t="str">
        <f>IF(X45="","",VLOOKUP(X45,'シフト記号表（勤務時間帯）'!$D$6:$X$47,21,FALSE))</f>
        <v/>
      </c>
      <c r="Y46" s="151" t="str">
        <f>IF(Y45="","",VLOOKUP(Y45,'シフト記号表（勤務時間帯）'!$D$6:$X$47,21,FALSE))</f>
        <v/>
      </c>
      <c r="Z46" s="151" t="str">
        <f>IF(Z45="","",VLOOKUP(Z45,'シフト記号表（勤務時間帯）'!$D$6:$X$47,21,FALSE))</f>
        <v/>
      </c>
      <c r="AA46" s="152" t="str">
        <f>IF(AA45="","",VLOOKUP(AA45,'シフト記号表（勤務時間帯）'!$D$6:$X$47,21,FALSE))</f>
        <v/>
      </c>
      <c r="AB46" s="150" t="str">
        <f>IF(AB45="","",VLOOKUP(AB45,'シフト記号表（勤務時間帯）'!$D$6:$X$47,21,FALSE))</f>
        <v/>
      </c>
      <c r="AC46" s="151" t="str">
        <f>IF(AC45="","",VLOOKUP(AC45,'シフト記号表（勤務時間帯）'!$D$6:$X$47,21,FALSE))</f>
        <v/>
      </c>
      <c r="AD46" s="151" t="str">
        <f>IF(AD45="","",VLOOKUP(AD45,'シフト記号表（勤務時間帯）'!$D$6:$X$47,21,FALSE))</f>
        <v/>
      </c>
      <c r="AE46" s="151" t="str">
        <f>IF(AE45="","",VLOOKUP(AE45,'シフト記号表（勤務時間帯）'!$D$6:$X$47,21,FALSE))</f>
        <v/>
      </c>
      <c r="AF46" s="151" t="str">
        <f>IF(AF45="","",VLOOKUP(AF45,'シフト記号表（勤務時間帯）'!$D$6:$X$47,21,FALSE))</f>
        <v/>
      </c>
      <c r="AG46" s="151" t="str">
        <f>IF(AG45="","",VLOOKUP(AG45,'シフト記号表（勤務時間帯）'!$D$6:$X$47,21,FALSE))</f>
        <v/>
      </c>
      <c r="AH46" s="152" t="str">
        <f>IF(AH45="","",VLOOKUP(AH45,'シフト記号表（勤務時間帯）'!$D$6:$X$47,21,FALSE))</f>
        <v/>
      </c>
      <c r="AI46" s="150" t="str">
        <f>IF(AI45="","",VLOOKUP(AI45,'シフト記号表（勤務時間帯）'!$D$6:$X$47,21,FALSE))</f>
        <v/>
      </c>
      <c r="AJ46" s="151" t="str">
        <f>IF(AJ45="","",VLOOKUP(AJ45,'シフト記号表（勤務時間帯）'!$D$6:$X$47,21,FALSE))</f>
        <v/>
      </c>
      <c r="AK46" s="151" t="str">
        <f>IF(AK45="","",VLOOKUP(AK45,'シフト記号表（勤務時間帯）'!$D$6:$X$47,21,FALSE))</f>
        <v/>
      </c>
      <c r="AL46" s="151" t="str">
        <f>IF(AL45="","",VLOOKUP(AL45,'シフト記号表（勤務時間帯）'!$D$6:$X$47,21,FALSE))</f>
        <v/>
      </c>
      <c r="AM46" s="151" t="str">
        <f>IF(AM45="","",VLOOKUP(AM45,'シフト記号表（勤務時間帯）'!$D$6:$X$47,21,FALSE))</f>
        <v/>
      </c>
      <c r="AN46" s="151" t="str">
        <f>IF(AN45="","",VLOOKUP(AN45,'シフト記号表（勤務時間帯）'!$D$6:$X$47,21,FALSE))</f>
        <v/>
      </c>
      <c r="AO46" s="152" t="str">
        <f>IF(AO45="","",VLOOKUP(AO45,'シフト記号表（勤務時間帯）'!$D$6:$X$47,21,FALSE))</f>
        <v/>
      </c>
      <c r="AP46" s="150" t="str">
        <f>IF(AP45="","",VLOOKUP(AP45,'シフト記号表（勤務時間帯）'!$D$6:$X$47,21,FALSE))</f>
        <v/>
      </c>
      <c r="AQ46" s="151" t="str">
        <f>IF(AQ45="","",VLOOKUP(AQ45,'シフト記号表（勤務時間帯）'!$D$6:$X$47,21,FALSE))</f>
        <v/>
      </c>
      <c r="AR46" s="151" t="str">
        <f>IF(AR45="","",VLOOKUP(AR45,'シフト記号表（勤務時間帯）'!$D$6:$X$47,21,FALSE))</f>
        <v/>
      </c>
      <c r="AS46" s="151" t="str">
        <f>IF(AS45="","",VLOOKUP(AS45,'シフト記号表（勤務時間帯）'!$D$6:$X$47,21,FALSE))</f>
        <v/>
      </c>
      <c r="AT46" s="151" t="str">
        <f>IF(AT45="","",VLOOKUP(AT45,'シフト記号表（勤務時間帯）'!$D$6:$X$47,21,FALSE))</f>
        <v/>
      </c>
      <c r="AU46" s="151" t="str">
        <f>IF(AU45="","",VLOOKUP(AU45,'シフト記号表（勤務時間帯）'!$D$6:$X$47,21,FALSE))</f>
        <v/>
      </c>
      <c r="AV46" s="152" t="str">
        <f>IF(AV45="","",VLOOKUP(AV45,'シフト記号表（勤務時間帯）'!$D$6:$X$47,21,FALSE))</f>
        <v/>
      </c>
      <c r="AW46" s="150" t="str">
        <f>IF(AW45="","",VLOOKUP(AW45,'シフト記号表（勤務時間帯）'!$D$6:$X$47,21,FALSE))</f>
        <v/>
      </c>
      <c r="AX46" s="151" t="str">
        <f>IF(AX45="","",VLOOKUP(AX45,'シフト記号表（勤務時間帯）'!$D$6:$X$47,21,FALSE))</f>
        <v/>
      </c>
      <c r="AY46" s="151" t="str">
        <f>IF(AY45="","",VLOOKUP(AY45,'シフト記号表（勤務時間帯）'!$D$6:$X$47,21,FALSE))</f>
        <v/>
      </c>
      <c r="AZ46" s="1007">
        <f>IF($BC$3="４週",SUM(U46:AV46),IF($BC$3="暦月",SUM(U46:AY46),""))</f>
        <v>0</v>
      </c>
      <c r="BA46" s="1008"/>
      <c r="BB46" s="1009">
        <f>IF($BC$3="４週",AZ46/4,IF($BC$3="暦月",(AZ46/($BC$8/7)),""))</f>
        <v>0</v>
      </c>
      <c r="BC46" s="1008"/>
      <c r="BD46" s="1001"/>
      <c r="BE46" s="1002"/>
      <c r="BF46" s="1002"/>
      <c r="BG46" s="1002"/>
      <c r="BH46" s="1003"/>
    </row>
    <row r="47" spans="2:60" ht="20.25" customHeight="1" x14ac:dyDescent="0.15">
      <c r="B47" s="153"/>
      <c r="C47" s="959"/>
      <c r="D47" s="960"/>
      <c r="E47" s="961"/>
      <c r="F47" s="154"/>
      <c r="G47" s="155">
        <f>C45</f>
        <v>0</v>
      </c>
      <c r="H47" s="964"/>
      <c r="I47" s="971"/>
      <c r="J47" s="972"/>
      <c r="K47" s="972"/>
      <c r="L47" s="973"/>
      <c r="M47" s="980"/>
      <c r="N47" s="981"/>
      <c r="O47" s="982"/>
      <c r="P47" s="156" t="s">
        <v>183</v>
      </c>
      <c r="Q47" s="157"/>
      <c r="R47" s="157"/>
      <c r="S47" s="177"/>
      <c r="T47" s="178"/>
      <c r="U47" s="160" t="str">
        <f>IF(U45="","",VLOOKUP(U45,'シフト記号表（勤務時間帯）'!$D$6:$Z$47,23,FALSE))</f>
        <v/>
      </c>
      <c r="V47" s="161" t="str">
        <f>IF(V45="","",VLOOKUP(V45,'シフト記号表（勤務時間帯）'!$D$6:$Z$47,23,FALSE))</f>
        <v/>
      </c>
      <c r="W47" s="161" t="str">
        <f>IF(W45="","",VLOOKUP(W45,'シフト記号表（勤務時間帯）'!$D$6:$Z$47,23,FALSE))</f>
        <v/>
      </c>
      <c r="X47" s="161" t="str">
        <f>IF(X45="","",VLOOKUP(X45,'シフト記号表（勤務時間帯）'!$D$6:$Z$47,23,FALSE))</f>
        <v/>
      </c>
      <c r="Y47" s="161" t="str">
        <f>IF(Y45="","",VLOOKUP(Y45,'シフト記号表（勤務時間帯）'!$D$6:$Z$47,23,FALSE))</f>
        <v/>
      </c>
      <c r="Z47" s="161" t="str">
        <f>IF(Z45="","",VLOOKUP(Z45,'シフト記号表（勤務時間帯）'!$D$6:$Z$47,23,FALSE))</f>
        <v/>
      </c>
      <c r="AA47" s="162" t="str">
        <f>IF(AA45="","",VLOOKUP(AA45,'シフト記号表（勤務時間帯）'!$D$6:$Z$47,23,FALSE))</f>
        <v/>
      </c>
      <c r="AB47" s="160" t="str">
        <f>IF(AB45="","",VLOOKUP(AB45,'シフト記号表（勤務時間帯）'!$D$6:$Z$47,23,FALSE))</f>
        <v/>
      </c>
      <c r="AC47" s="161" t="str">
        <f>IF(AC45="","",VLOOKUP(AC45,'シフト記号表（勤務時間帯）'!$D$6:$Z$47,23,FALSE))</f>
        <v/>
      </c>
      <c r="AD47" s="161" t="str">
        <f>IF(AD45="","",VLOOKUP(AD45,'シフト記号表（勤務時間帯）'!$D$6:$Z$47,23,FALSE))</f>
        <v/>
      </c>
      <c r="AE47" s="161" t="str">
        <f>IF(AE45="","",VLOOKUP(AE45,'シフト記号表（勤務時間帯）'!$D$6:$Z$47,23,FALSE))</f>
        <v/>
      </c>
      <c r="AF47" s="161" t="str">
        <f>IF(AF45="","",VLOOKUP(AF45,'シフト記号表（勤務時間帯）'!$D$6:$Z$47,23,FALSE))</f>
        <v/>
      </c>
      <c r="AG47" s="161" t="str">
        <f>IF(AG45="","",VLOOKUP(AG45,'シフト記号表（勤務時間帯）'!$D$6:$Z$47,23,FALSE))</f>
        <v/>
      </c>
      <c r="AH47" s="162" t="str">
        <f>IF(AH45="","",VLOOKUP(AH45,'シフト記号表（勤務時間帯）'!$D$6:$Z$47,23,FALSE))</f>
        <v/>
      </c>
      <c r="AI47" s="160" t="str">
        <f>IF(AI45="","",VLOOKUP(AI45,'シフト記号表（勤務時間帯）'!$D$6:$Z$47,23,FALSE))</f>
        <v/>
      </c>
      <c r="AJ47" s="161" t="str">
        <f>IF(AJ45="","",VLOOKUP(AJ45,'シフト記号表（勤務時間帯）'!$D$6:$Z$47,23,FALSE))</f>
        <v/>
      </c>
      <c r="AK47" s="161" t="str">
        <f>IF(AK45="","",VLOOKUP(AK45,'シフト記号表（勤務時間帯）'!$D$6:$Z$47,23,FALSE))</f>
        <v/>
      </c>
      <c r="AL47" s="161" t="str">
        <f>IF(AL45="","",VLOOKUP(AL45,'シフト記号表（勤務時間帯）'!$D$6:$Z$47,23,FALSE))</f>
        <v/>
      </c>
      <c r="AM47" s="161" t="str">
        <f>IF(AM45="","",VLOOKUP(AM45,'シフト記号表（勤務時間帯）'!$D$6:$Z$47,23,FALSE))</f>
        <v/>
      </c>
      <c r="AN47" s="161" t="str">
        <f>IF(AN45="","",VLOOKUP(AN45,'シフト記号表（勤務時間帯）'!$D$6:$Z$47,23,FALSE))</f>
        <v/>
      </c>
      <c r="AO47" s="162" t="str">
        <f>IF(AO45="","",VLOOKUP(AO45,'シフト記号表（勤務時間帯）'!$D$6:$Z$47,23,FALSE))</f>
        <v/>
      </c>
      <c r="AP47" s="160" t="str">
        <f>IF(AP45="","",VLOOKUP(AP45,'シフト記号表（勤務時間帯）'!$D$6:$Z$47,23,FALSE))</f>
        <v/>
      </c>
      <c r="AQ47" s="161" t="str">
        <f>IF(AQ45="","",VLOOKUP(AQ45,'シフト記号表（勤務時間帯）'!$D$6:$Z$47,23,FALSE))</f>
        <v/>
      </c>
      <c r="AR47" s="161" t="str">
        <f>IF(AR45="","",VLOOKUP(AR45,'シフト記号表（勤務時間帯）'!$D$6:$Z$47,23,FALSE))</f>
        <v/>
      </c>
      <c r="AS47" s="161" t="str">
        <f>IF(AS45="","",VLOOKUP(AS45,'シフト記号表（勤務時間帯）'!$D$6:$Z$47,23,FALSE))</f>
        <v/>
      </c>
      <c r="AT47" s="161" t="str">
        <f>IF(AT45="","",VLOOKUP(AT45,'シフト記号表（勤務時間帯）'!$D$6:$Z$47,23,FALSE))</f>
        <v/>
      </c>
      <c r="AU47" s="161" t="str">
        <f>IF(AU45="","",VLOOKUP(AU45,'シフト記号表（勤務時間帯）'!$D$6:$Z$47,23,FALSE))</f>
        <v/>
      </c>
      <c r="AV47" s="162" t="str">
        <f>IF(AV45="","",VLOOKUP(AV45,'シフト記号表（勤務時間帯）'!$D$6:$Z$47,23,FALSE))</f>
        <v/>
      </c>
      <c r="AW47" s="160" t="str">
        <f>IF(AW45="","",VLOOKUP(AW45,'シフト記号表（勤務時間帯）'!$D$6:$Z$47,23,FALSE))</f>
        <v/>
      </c>
      <c r="AX47" s="161" t="str">
        <f>IF(AX45="","",VLOOKUP(AX45,'シフト記号表（勤務時間帯）'!$D$6:$Z$47,23,FALSE))</f>
        <v/>
      </c>
      <c r="AY47" s="161" t="str">
        <f>IF(AY45="","",VLOOKUP(AY45,'シフト記号表（勤務時間帯）'!$D$6:$Z$47,23,FALSE))</f>
        <v/>
      </c>
      <c r="AZ47" s="1010">
        <f>IF($BC$3="４週",SUM(U47:AV47),IF($BC$3="暦月",SUM(U47:AY47),""))</f>
        <v>0</v>
      </c>
      <c r="BA47" s="1011"/>
      <c r="BB47" s="1012">
        <f>IF($BC$3="４週",AZ47/4,IF($BC$3="暦月",(AZ47/($BC$8/7)),""))</f>
        <v>0</v>
      </c>
      <c r="BC47" s="1011"/>
      <c r="BD47" s="1004"/>
      <c r="BE47" s="1005"/>
      <c r="BF47" s="1005"/>
      <c r="BG47" s="1005"/>
      <c r="BH47" s="1006"/>
    </row>
    <row r="48" spans="2:60" ht="20.25" customHeight="1" x14ac:dyDescent="0.15">
      <c r="B48" s="163"/>
      <c r="C48" s="953"/>
      <c r="D48" s="954"/>
      <c r="E48" s="955"/>
      <c r="F48" s="144"/>
      <c r="G48" s="145"/>
      <c r="H48" s="1017"/>
      <c r="I48" s="965"/>
      <c r="J48" s="966"/>
      <c r="K48" s="966"/>
      <c r="L48" s="967"/>
      <c r="M48" s="974"/>
      <c r="N48" s="975"/>
      <c r="O48" s="976"/>
      <c r="P48" s="166" t="s">
        <v>179</v>
      </c>
      <c r="Q48" s="173"/>
      <c r="R48" s="173"/>
      <c r="S48" s="174"/>
      <c r="T48" s="179"/>
      <c r="U48" s="170"/>
      <c r="V48" s="171"/>
      <c r="W48" s="171"/>
      <c r="X48" s="171"/>
      <c r="Y48" s="171"/>
      <c r="Z48" s="171"/>
      <c r="AA48" s="172"/>
      <c r="AB48" s="170"/>
      <c r="AC48" s="171"/>
      <c r="AD48" s="171"/>
      <c r="AE48" s="171"/>
      <c r="AF48" s="171"/>
      <c r="AG48" s="171"/>
      <c r="AH48" s="172"/>
      <c r="AI48" s="170"/>
      <c r="AJ48" s="171"/>
      <c r="AK48" s="171"/>
      <c r="AL48" s="171"/>
      <c r="AM48" s="171"/>
      <c r="AN48" s="171"/>
      <c r="AO48" s="172"/>
      <c r="AP48" s="170"/>
      <c r="AQ48" s="171"/>
      <c r="AR48" s="171"/>
      <c r="AS48" s="171"/>
      <c r="AT48" s="171"/>
      <c r="AU48" s="171"/>
      <c r="AV48" s="172"/>
      <c r="AW48" s="170"/>
      <c r="AX48" s="171"/>
      <c r="AY48" s="171"/>
      <c r="AZ48" s="983"/>
      <c r="BA48" s="984"/>
      <c r="BB48" s="997"/>
      <c r="BC48" s="984"/>
      <c r="BD48" s="998"/>
      <c r="BE48" s="999"/>
      <c r="BF48" s="999"/>
      <c r="BG48" s="999"/>
      <c r="BH48" s="1000"/>
    </row>
    <row r="49" spans="2:60" ht="20.25" customHeight="1" x14ac:dyDescent="0.15">
      <c r="B49" s="143">
        <f>B46+1</f>
        <v>10</v>
      </c>
      <c r="C49" s="956"/>
      <c r="D49" s="957"/>
      <c r="E49" s="958"/>
      <c r="F49" s="144">
        <f>C48</f>
        <v>0</v>
      </c>
      <c r="G49" s="145"/>
      <c r="H49" s="963"/>
      <c r="I49" s="968"/>
      <c r="J49" s="969"/>
      <c r="K49" s="969"/>
      <c r="L49" s="970"/>
      <c r="M49" s="977"/>
      <c r="N49" s="978"/>
      <c r="O49" s="979"/>
      <c r="P49" s="146" t="s">
        <v>182</v>
      </c>
      <c r="Q49" s="147"/>
      <c r="R49" s="147"/>
      <c r="S49" s="148"/>
      <c r="T49" s="149"/>
      <c r="U49" s="150" t="str">
        <f>IF(U48="","",VLOOKUP(U48,'シフト記号表（勤務時間帯）'!$D$6:$X$47,21,FALSE))</f>
        <v/>
      </c>
      <c r="V49" s="151" t="str">
        <f>IF(V48="","",VLOOKUP(V48,'シフト記号表（勤務時間帯）'!$D$6:$X$47,21,FALSE))</f>
        <v/>
      </c>
      <c r="W49" s="151" t="str">
        <f>IF(W48="","",VLOOKUP(W48,'シフト記号表（勤務時間帯）'!$D$6:$X$47,21,FALSE))</f>
        <v/>
      </c>
      <c r="X49" s="151" t="str">
        <f>IF(X48="","",VLOOKUP(X48,'シフト記号表（勤務時間帯）'!$D$6:$X$47,21,FALSE))</f>
        <v/>
      </c>
      <c r="Y49" s="151" t="str">
        <f>IF(Y48="","",VLOOKUP(Y48,'シフト記号表（勤務時間帯）'!$D$6:$X$47,21,FALSE))</f>
        <v/>
      </c>
      <c r="Z49" s="151" t="str">
        <f>IF(Z48="","",VLOOKUP(Z48,'シフト記号表（勤務時間帯）'!$D$6:$X$47,21,FALSE))</f>
        <v/>
      </c>
      <c r="AA49" s="152" t="str">
        <f>IF(AA48="","",VLOOKUP(AA48,'シフト記号表（勤務時間帯）'!$D$6:$X$47,21,FALSE))</f>
        <v/>
      </c>
      <c r="AB49" s="150" t="str">
        <f>IF(AB48="","",VLOOKUP(AB48,'シフト記号表（勤務時間帯）'!$D$6:$X$47,21,FALSE))</f>
        <v/>
      </c>
      <c r="AC49" s="151" t="str">
        <f>IF(AC48="","",VLOOKUP(AC48,'シフト記号表（勤務時間帯）'!$D$6:$X$47,21,FALSE))</f>
        <v/>
      </c>
      <c r="AD49" s="151" t="str">
        <f>IF(AD48="","",VLOOKUP(AD48,'シフト記号表（勤務時間帯）'!$D$6:$X$47,21,FALSE))</f>
        <v/>
      </c>
      <c r="AE49" s="151" t="str">
        <f>IF(AE48="","",VLOOKUP(AE48,'シフト記号表（勤務時間帯）'!$D$6:$X$47,21,FALSE))</f>
        <v/>
      </c>
      <c r="AF49" s="151" t="str">
        <f>IF(AF48="","",VLOOKUP(AF48,'シフト記号表（勤務時間帯）'!$D$6:$X$47,21,FALSE))</f>
        <v/>
      </c>
      <c r="AG49" s="151" t="str">
        <f>IF(AG48="","",VLOOKUP(AG48,'シフト記号表（勤務時間帯）'!$D$6:$X$47,21,FALSE))</f>
        <v/>
      </c>
      <c r="AH49" s="152" t="str">
        <f>IF(AH48="","",VLOOKUP(AH48,'シフト記号表（勤務時間帯）'!$D$6:$X$47,21,FALSE))</f>
        <v/>
      </c>
      <c r="AI49" s="150" t="str">
        <f>IF(AI48="","",VLOOKUP(AI48,'シフト記号表（勤務時間帯）'!$D$6:$X$47,21,FALSE))</f>
        <v/>
      </c>
      <c r="AJ49" s="151" t="str">
        <f>IF(AJ48="","",VLOOKUP(AJ48,'シフト記号表（勤務時間帯）'!$D$6:$X$47,21,FALSE))</f>
        <v/>
      </c>
      <c r="AK49" s="151" t="str">
        <f>IF(AK48="","",VLOOKUP(AK48,'シフト記号表（勤務時間帯）'!$D$6:$X$47,21,FALSE))</f>
        <v/>
      </c>
      <c r="AL49" s="151" t="str">
        <f>IF(AL48="","",VLOOKUP(AL48,'シフト記号表（勤務時間帯）'!$D$6:$X$47,21,FALSE))</f>
        <v/>
      </c>
      <c r="AM49" s="151" t="str">
        <f>IF(AM48="","",VLOOKUP(AM48,'シフト記号表（勤務時間帯）'!$D$6:$X$47,21,FALSE))</f>
        <v/>
      </c>
      <c r="AN49" s="151" t="str">
        <f>IF(AN48="","",VLOOKUP(AN48,'シフト記号表（勤務時間帯）'!$D$6:$X$47,21,FALSE))</f>
        <v/>
      </c>
      <c r="AO49" s="152" t="str">
        <f>IF(AO48="","",VLOOKUP(AO48,'シフト記号表（勤務時間帯）'!$D$6:$X$47,21,FALSE))</f>
        <v/>
      </c>
      <c r="AP49" s="150" t="str">
        <f>IF(AP48="","",VLOOKUP(AP48,'シフト記号表（勤務時間帯）'!$D$6:$X$47,21,FALSE))</f>
        <v/>
      </c>
      <c r="AQ49" s="151" t="str">
        <f>IF(AQ48="","",VLOOKUP(AQ48,'シフト記号表（勤務時間帯）'!$D$6:$X$47,21,FALSE))</f>
        <v/>
      </c>
      <c r="AR49" s="151" t="str">
        <f>IF(AR48="","",VLOOKUP(AR48,'シフト記号表（勤務時間帯）'!$D$6:$X$47,21,FALSE))</f>
        <v/>
      </c>
      <c r="AS49" s="151" t="str">
        <f>IF(AS48="","",VLOOKUP(AS48,'シフト記号表（勤務時間帯）'!$D$6:$X$47,21,FALSE))</f>
        <v/>
      </c>
      <c r="AT49" s="151" t="str">
        <f>IF(AT48="","",VLOOKUP(AT48,'シフト記号表（勤務時間帯）'!$D$6:$X$47,21,FALSE))</f>
        <v/>
      </c>
      <c r="AU49" s="151" t="str">
        <f>IF(AU48="","",VLOOKUP(AU48,'シフト記号表（勤務時間帯）'!$D$6:$X$47,21,FALSE))</f>
        <v/>
      </c>
      <c r="AV49" s="152" t="str">
        <f>IF(AV48="","",VLOOKUP(AV48,'シフト記号表（勤務時間帯）'!$D$6:$X$47,21,FALSE))</f>
        <v/>
      </c>
      <c r="AW49" s="150" t="str">
        <f>IF(AW48="","",VLOOKUP(AW48,'シフト記号表（勤務時間帯）'!$D$6:$X$47,21,FALSE))</f>
        <v/>
      </c>
      <c r="AX49" s="151" t="str">
        <f>IF(AX48="","",VLOOKUP(AX48,'シフト記号表（勤務時間帯）'!$D$6:$X$47,21,FALSE))</f>
        <v/>
      </c>
      <c r="AY49" s="151" t="str">
        <f>IF(AY48="","",VLOOKUP(AY48,'シフト記号表（勤務時間帯）'!$D$6:$X$47,21,FALSE))</f>
        <v/>
      </c>
      <c r="AZ49" s="1007">
        <f>IF($BC$3="４週",SUM(U49:AV49),IF($BC$3="暦月",SUM(U49:AY49),""))</f>
        <v>0</v>
      </c>
      <c r="BA49" s="1008"/>
      <c r="BB49" s="1009">
        <f>IF($BC$3="４週",AZ49/4,IF($BC$3="暦月",(AZ49/($BC$8/7)),""))</f>
        <v>0</v>
      </c>
      <c r="BC49" s="1008"/>
      <c r="BD49" s="1001"/>
      <c r="BE49" s="1002"/>
      <c r="BF49" s="1002"/>
      <c r="BG49" s="1002"/>
      <c r="BH49" s="1003"/>
    </row>
    <row r="50" spans="2:60" ht="20.25" customHeight="1" x14ac:dyDescent="0.15">
      <c r="B50" s="153"/>
      <c r="C50" s="959"/>
      <c r="D50" s="960"/>
      <c r="E50" s="961"/>
      <c r="F50" s="154"/>
      <c r="G50" s="155">
        <f>C48</f>
        <v>0</v>
      </c>
      <c r="H50" s="964"/>
      <c r="I50" s="971"/>
      <c r="J50" s="972"/>
      <c r="K50" s="972"/>
      <c r="L50" s="973"/>
      <c r="M50" s="980"/>
      <c r="N50" s="981"/>
      <c r="O50" s="982"/>
      <c r="P50" s="180" t="s">
        <v>183</v>
      </c>
      <c r="Q50" s="181"/>
      <c r="R50" s="181"/>
      <c r="S50" s="182"/>
      <c r="T50" s="183"/>
      <c r="U50" s="160" t="str">
        <f>IF(U48="","",VLOOKUP(U48,'シフト記号表（勤務時間帯）'!$D$6:$Z$47,23,FALSE))</f>
        <v/>
      </c>
      <c r="V50" s="161" t="str">
        <f>IF(V48="","",VLOOKUP(V48,'シフト記号表（勤務時間帯）'!$D$6:$Z$47,23,FALSE))</f>
        <v/>
      </c>
      <c r="W50" s="161" t="str">
        <f>IF(W48="","",VLOOKUP(W48,'シフト記号表（勤務時間帯）'!$D$6:$Z$47,23,FALSE))</f>
        <v/>
      </c>
      <c r="X50" s="161" t="str">
        <f>IF(X48="","",VLOOKUP(X48,'シフト記号表（勤務時間帯）'!$D$6:$Z$47,23,FALSE))</f>
        <v/>
      </c>
      <c r="Y50" s="161" t="str">
        <f>IF(Y48="","",VLOOKUP(Y48,'シフト記号表（勤務時間帯）'!$D$6:$Z$47,23,FALSE))</f>
        <v/>
      </c>
      <c r="Z50" s="161" t="str">
        <f>IF(Z48="","",VLOOKUP(Z48,'シフト記号表（勤務時間帯）'!$D$6:$Z$47,23,FALSE))</f>
        <v/>
      </c>
      <c r="AA50" s="162" t="str">
        <f>IF(AA48="","",VLOOKUP(AA48,'シフト記号表（勤務時間帯）'!$D$6:$Z$47,23,FALSE))</f>
        <v/>
      </c>
      <c r="AB50" s="160" t="str">
        <f>IF(AB48="","",VLOOKUP(AB48,'シフト記号表（勤務時間帯）'!$D$6:$Z$47,23,FALSE))</f>
        <v/>
      </c>
      <c r="AC50" s="161" t="str">
        <f>IF(AC48="","",VLOOKUP(AC48,'シフト記号表（勤務時間帯）'!$D$6:$Z$47,23,FALSE))</f>
        <v/>
      </c>
      <c r="AD50" s="161" t="str">
        <f>IF(AD48="","",VLOOKUP(AD48,'シフト記号表（勤務時間帯）'!$D$6:$Z$47,23,FALSE))</f>
        <v/>
      </c>
      <c r="AE50" s="161" t="str">
        <f>IF(AE48="","",VLOOKUP(AE48,'シフト記号表（勤務時間帯）'!$D$6:$Z$47,23,FALSE))</f>
        <v/>
      </c>
      <c r="AF50" s="161" t="str">
        <f>IF(AF48="","",VLOOKUP(AF48,'シフト記号表（勤務時間帯）'!$D$6:$Z$47,23,FALSE))</f>
        <v/>
      </c>
      <c r="AG50" s="161" t="str">
        <f>IF(AG48="","",VLOOKUP(AG48,'シフト記号表（勤務時間帯）'!$D$6:$Z$47,23,FALSE))</f>
        <v/>
      </c>
      <c r="AH50" s="162" t="str">
        <f>IF(AH48="","",VLOOKUP(AH48,'シフト記号表（勤務時間帯）'!$D$6:$Z$47,23,FALSE))</f>
        <v/>
      </c>
      <c r="AI50" s="160" t="str">
        <f>IF(AI48="","",VLOOKUP(AI48,'シフト記号表（勤務時間帯）'!$D$6:$Z$47,23,FALSE))</f>
        <v/>
      </c>
      <c r="AJ50" s="161" t="str">
        <f>IF(AJ48="","",VLOOKUP(AJ48,'シフト記号表（勤務時間帯）'!$D$6:$Z$47,23,FALSE))</f>
        <v/>
      </c>
      <c r="AK50" s="161" t="str">
        <f>IF(AK48="","",VLOOKUP(AK48,'シフト記号表（勤務時間帯）'!$D$6:$Z$47,23,FALSE))</f>
        <v/>
      </c>
      <c r="AL50" s="161" t="str">
        <f>IF(AL48="","",VLOOKUP(AL48,'シフト記号表（勤務時間帯）'!$D$6:$Z$47,23,FALSE))</f>
        <v/>
      </c>
      <c r="AM50" s="161" t="str">
        <f>IF(AM48="","",VLOOKUP(AM48,'シフト記号表（勤務時間帯）'!$D$6:$Z$47,23,FALSE))</f>
        <v/>
      </c>
      <c r="AN50" s="161" t="str">
        <f>IF(AN48="","",VLOOKUP(AN48,'シフト記号表（勤務時間帯）'!$D$6:$Z$47,23,FALSE))</f>
        <v/>
      </c>
      <c r="AO50" s="162" t="str">
        <f>IF(AO48="","",VLOOKUP(AO48,'シフト記号表（勤務時間帯）'!$D$6:$Z$47,23,FALSE))</f>
        <v/>
      </c>
      <c r="AP50" s="160" t="str">
        <f>IF(AP48="","",VLOOKUP(AP48,'シフト記号表（勤務時間帯）'!$D$6:$Z$47,23,FALSE))</f>
        <v/>
      </c>
      <c r="AQ50" s="161" t="str">
        <f>IF(AQ48="","",VLOOKUP(AQ48,'シフト記号表（勤務時間帯）'!$D$6:$Z$47,23,FALSE))</f>
        <v/>
      </c>
      <c r="AR50" s="161" t="str">
        <f>IF(AR48="","",VLOOKUP(AR48,'シフト記号表（勤務時間帯）'!$D$6:$Z$47,23,FALSE))</f>
        <v/>
      </c>
      <c r="AS50" s="161" t="str">
        <f>IF(AS48="","",VLOOKUP(AS48,'シフト記号表（勤務時間帯）'!$D$6:$Z$47,23,FALSE))</f>
        <v/>
      </c>
      <c r="AT50" s="161" t="str">
        <f>IF(AT48="","",VLOOKUP(AT48,'シフト記号表（勤務時間帯）'!$D$6:$Z$47,23,FALSE))</f>
        <v/>
      </c>
      <c r="AU50" s="161" t="str">
        <f>IF(AU48="","",VLOOKUP(AU48,'シフト記号表（勤務時間帯）'!$D$6:$Z$47,23,FALSE))</f>
        <v/>
      </c>
      <c r="AV50" s="162" t="str">
        <f>IF(AV48="","",VLOOKUP(AV48,'シフト記号表（勤務時間帯）'!$D$6:$Z$47,23,FALSE))</f>
        <v/>
      </c>
      <c r="AW50" s="160" t="str">
        <f>IF(AW48="","",VLOOKUP(AW48,'シフト記号表（勤務時間帯）'!$D$6:$Z$47,23,FALSE))</f>
        <v/>
      </c>
      <c r="AX50" s="161" t="str">
        <f>IF(AX48="","",VLOOKUP(AX48,'シフト記号表（勤務時間帯）'!$D$6:$Z$47,23,FALSE))</f>
        <v/>
      </c>
      <c r="AY50" s="161" t="str">
        <f>IF(AY48="","",VLOOKUP(AY48,'シフト記号表（勤務時間帯）'!$D$6:$Z$47,23,FALSE))</f>
        <v/>
      </c>
      <c r="AZ50" s="1010">
        <f>IF($BC$3="４週",SUM(U50:AV50),IF($BC$3="暦月",SUM(U50:AY50),""))</f>
        <v>0</v>
      </c>
      <c r="BA50" s="1011"/>
      <c r="BB50" s="1012">
        <f>IF($BC$3="４週",AZ50/4,IF($BC$3="暦月",(AZ50/($BC$8/7)),""))</f>
        <v>0</v>
      </c>
      <c r="BC50" s="1011"/>
      <c r="BD50" s="1004"/>
      <c r="BE50" s="1005"/>
      <c r="BF50" s="1005"/>
      <c r="BG50" s="1005"/>
      <c r="BH50" s="1006"/>
    </row>
    <row r="51" spans="2:60" ht="20.25" customHeight="1" x14ac:dyDescent="0.15">
      <c r="B51" s="163"/>
      <c r="C51" s="953"/>
      <c r="D51" s="954"/>
      <c r="E51" s="955"/>
      <c r="F51" s="144"/>
      <c r="G51" s="145"/>
      <c r="H51" s="1017"/>
      <c r="I51" s="965"/>
      <c r="J51" s="966"/>
      <c r="K51" s="966"/>
      <c r="L51" s="967"/>
      <c r="M51" s="974"/>
      <c r="N51" s="975"/>
      <c r="O51" s="976"/>
      <c r="P51" s="166" t="s">
        <v>179</v>
      </c>
      <c r="Q51" s="173"/>
      <c r="R51" s="173"/>
      <c r="S51" s="174"/>
      <c r="T51" s="179"/>
      <c r="U51" s="170"/>
      <c r="V51" s="171"/>
      <c r="W51" s="171"/>
      <c r="X51" s="171"/>
      <c r="Y51" s="171"/>
      <c r="Z51" s="171"/>
      <c r="AA51" s="172"/>
      <c r="AB51" s="170"/>
      <c r="AC51" s="171"/>
      <c r="AD51" s="171"/>
      <c r="AE51" s="171"/>
      <c r="AF51" s="171"/>
      <c r="AG51" s="171"/>
      <c r="AH51" s="172"/>
      <c r="AI51" s="170"/>
      <c r="AJ51" s="171"/>
      <c r="AK51" s="171"/>
      <c r="AL51" s="171"/>
      <c r="AM51" s="171"/>
      <c r="AN51" s="171"/>
      <c r="AO51" s="172"/>
      <c r="AP51" s="170"/>
      <c r="AQ51" s="171"/>
      <c r="AR51" s="171"/>
      <c r="AS51" s="171"/>
      <c r="AT51" s="171"/>
      <c r="AU51" s="171"/>
      <c r="AV51" s="172"/>
      <c r="AW51" s="170"/>
      <c r="AX51" s="171"/>
      <c r="AY51" s="171"/>
      <c r="AZ51" s="983"/>
      <c r="BA51" s="984"/>
      <c r="BB51" s="997"/>
      <c r="BC51" s="984"/>
      <c r="BD51" s="998"/>
      <c r="BE51" s="999"/>
      <c r="BF51" s="999"/>
      <c r="BG51" s="999"/>
      <c r="BH51" s="1000"/>
    </row>
    <row r="52" spans="2:60" ht="20.25" customHeight="1" x14ac:dyDescent="0.15">
      <c r="B52" s="143">
        <f>B49+1</f>
        <v>11</v>
      </c>
      <c r="C52" s="956"/>
      <c r="D52" s="957"/>
      <c r="E52" s="958"/>
      <c r="F52" s="144">
        <f>C51</f>
        <v>0</v>
      </c>
      <c r="G52" s="145"/>
      <c r="H52" s="963"/>
      <c r="I52" s="968"/>
      <c r="J52" s="969"/>
      <c r="K52" s="969"/>
      <c r="L52" s="970"/>
      <c r="M52" s="977"/>
      <c r="N52" s="978"/>
      <c r="O52" s="979"/>
      <c r="P52" s="146" t="s">
        <v>182</v>
      </c>
      <c r="Q52" s="147"/>
      <c r="R52" s="147"/>
      <c r="S52" s="148"/>
      <c r="T52" s="149"/>
      <c r="U52" s="150" t="str">
        <f>IF(U51="","",VLOOKUP(U51,'シフト記号表（勤務時間帯）'!$D$6:$X$47,21,FALSE))</f>
        <v/>
      </c>
      <c r="V52" s="151" t="str">
        <f>IF(V51="","",VLOOKUP(V51,'シフト記号表（勤務時間帯）'!$D$6:$X$47,21,FALSE))</f>
        <v/>
      </c>
      <c r="W52" s="151" t="str">
        <f>IF(W51="","",VLOOKUP(W51,'シフト記号表（勤務時間帯）'!$D$6:$X$47,21,FALSE))</f>
        <v/>
      </c>
      <c r="X52" s="151" t="str">
        <f>IF(X51="","",VLOOKUP(X51,'シフト記号表（勤務時間帯）'!$D$6:$X$47,21,FALSE))</f>
        <v/>
      </c>
      <c r="Y52" s="151" t="str">
        <f>IF(Y51="","",VLOOKUP(Y51,'シフト記号表（勤務時間帯）'!$D$6:$X$47,21,FALSE))</f>
        <v/>
      </c>
      <c r="Z52" s="151" t="str">
        <f>IF(Z51="","",VLOOKUP(Z51,'シフト記号表（勤務時間帯）'!$D$6:$X$47,21,FALSE))</f>
        <v/>
      </c>
      <c r="AA52" s="152" t="str">
        <f>IF(AA51="","",VLOOKUP(AA51,'シフト記号表（勤務時間帯）'!$D$6:$X$47,21,FALSE))</f>
        <v/>
      </c>
      <c r="AB52" s="150" t="str">
        <f>IF(AB51="","",VLOOKUP(AB51,'シフト記号表（勤務時間帯）'!$D$6:$X$47,21,FALSE))</f>
        <v/>
      </c>
      <c r="AC52" s="151" t="str">
        <f>IF(AC51="","",VLOOKUP(AC51,'シフト記号表（勤務時間帯）'!$D$6:$X$47,21,FALSE))</f>
        <v/>
      </c>
      <c r="AD52" s="151" t="str">
        <f>IF(AD51="","",VLOOKUP(AD51,'シフト記号表（勤務時間帯）'!$D$6:$X$47,21,FALSE))</f>
        <v/>
      </c>
      <c r="AE52" s="151" t="str">
        <f>IF(AE51="","",VLOOKUP(AE51,'シフト記号表（勤務時間帯）'!$D$6:$X$47,21,FALSE))</f>
        <v/>
      </c>
      <c r="AF52" s="151" t="str">
        <f>IF(AF51="","",VLOOKUP(AF51,'シフト記号表（勤務時間帯）'!$D$6:$X$47,21,FALSE))</f>
        <v/>
      </c>
      <c r="AG52" s="151" t="str">
        <f>IF(AG51="","",VLOOKUP(AG51,'シフト記号表（勤務時間帯）'!$D$6:$X$47,21,FALSE))</f>
        <v/>
      </c>
      <c r="AH52" s="152" t="str">
        <f>IF(AH51="","",VLOOKUP(AH51,'シフト記号表（勤務時間帯）'!$D$6:$X$47,21,FALSE))</f>
        <v/>
      </c>
      <c r="AI52" s="150" t="str">
        <f>IF(AI51="","",VLOOKUP(AI51,'シフト記号表（勤務時間帯）'!$D$6:$X$47,21,FALSE))</f>
        <v/>
      </c>
      <c r="AJ52" s="151" t="str">
        <f>IF(AJ51="","",VLOOKUP(AJ51,'シフト記号表（勤務時間帯）'!$D$6:$X$47,21,FALSE))</f>
        <v/>
      </c>
      <c r="AK52" s="151" t="str">
        <f>IF(AK51="","",VLOOKUP(AK51,'シフト記号表（勤務時間帯）'!$D$6:$X$47,21,FALSE))</f>
        <v/>
      </c>
      <c r="AL52" s="151" t="str">
        <f>IF(AL51="","",VLOOKUP(AL51,'シフト記号表（勤務時間帯）'!$D$6:$X$47,21,FALSE))</f>
        <v/>
      </c>
      <c r="AM52" s="151" t="str">
        <f>IF(AM51="","",VLOOKUP(AM51,'シフト記号表（勤務時間帯）'!$D$6:$X$47,21,FALSE))</f>
        <v/>
      </c>
      <c r="AN52" s="151" t="str">
        <f>IF(AN51="","",VLOOKUP(AN51,'シフト記号表（勤務時間帯）'!$D$6:$X$47,21,FALSE))</f>
        <v/>
      </c>
      <c r="AO52" s="152" t="str">
        <f>IF(AO51="","",VLOOKUP(AO51,'シフト記号表（勤務時間帯）'!$D$6:$X$47,21,FALSE))</f>
        <v/>
      </c>
      <c r="AP52" s="150" t="str">
        <f>IF(AP51="","",VLOOKUP(AP51,'シフト記号表（勤務時間帯）'!$D$6:$X$47,21,FALSE))</f>
        <v/>
      </c>
      <c r="AQ52" s="151" t="str">
        <f>IF(AQ51="","",VLOOKUP(AQ51,'シフト記号表（勤務時間帯）'!$D$6:$X$47,21,FALSE))</f>
        <v/>
      </c>
      <c r="AR52" s="151" t="str">
        <f>IF(AR51="","",VLOOKUP(AR51,'シフト記号表（勤務時間帯）'!$D$6:$X$47,21,FALSE))</f>
        <v/>
      </c>
      <c r="AS52" s="151" t="str">
        <f>IF(AS51="","",VLOOKUP(AS51,'シフト記号表（勤務時間帯）'!$D$6:$X$47,21,FALSE))</f>
        <v/>
      </c>
      <c r="AT52" s="151" t="str">
        <f>IF(AT51="","",VLOOKUP(AT51,'シフト記号表（勤務時間帯）'!$D$6:$X$47,21,FALSE))</f>
        <v/>
      </c>
      <c r="AU52" s="151" t="str">
        <f>IF(AU51="","",VLOOKUP(AU51,'シフト記号表（勤務時間帯）'!$D$6:$X$47,21,FALSE))</f>
        <v/>
      </c>
      <c r="AV52" s="152" t="str">
        <f>IF(AV51="","",VLOOKUP(AV51,'シフト記号表（勤務時間帯）'!$D$6:$X$47,21,FALSE))</f>
        <v/>
      </c>
      <c r="AW52" s="150" t="str">
        <f>IF(AW51="","",VLOOKUP(AW51,'シフト記号表（勤務時間帯）'!$D$6:$X$47,21,FALSE))</f>
        <v/>
      </c>
      <c r="AX52" s="151" t="str">
        <f>IF(AX51="","",VLOOKUP(AX51,'シフト記号表（勤務時間帯）'!$D$6:$X$47,21,FALSE))</f>
        <v/>
      </c>
      <c r="AY52" s="151" t="str">
        <f>IF(AY51="","",VLOOKUP(AY51,'シフト記号表（勤務時間帯）'!$D$6:$X$47,21,FALSE))</f>
        <v/>
      </c>
      <c r="AZ52" s="1007">
        <f>IF($BC$3="４週",SUM(U52:AV52),IF($BC$3="暦月",SUM(U52:AY52),""))</f>
        <v>0</v>
      </c>
      <c r="BA52" s="1008"/>
      <c r="BB52" s="1009">
        <f>IF($BC$3="４週",AZ52/4,IF($BC$3="暦月",(AZ52/($BC$8/7)),""))</f>
        <v>0</v>
      </c>
      <c r="BC52" s="1008"/>
      <c r="BD52" s="1001"/>
      <c r="BE52" s="1002"/>
      <c r="BF52" s="1002"/>
      <c r="BG52" s="1002"/>
      <c r="BH52" s="1003"/>
    </row>
    <row r="53" spans="2:60" ht="20.25" customHeight="1" x14ac:dyDescent="0.15">
      <c r="B53" s="153"/>
      <c r="C53" s="959"/>
      <c r="D53" s="960"/>
      <c r="E53" s="961"/>
      <c r="F53" s="154"/>
      <c r="G53" s="155">
        <f>C51</f>
        <v>0</v>
      </c>
      <c r="H53" s="964"/>
      <c r="I53" s="971"/>
      <c r="J53" s="972"/>
      <c r="K53" s="972"/>
      <c r="L53" s="973"/>
      <c r="M53" s="980"/>
      <c r="N53" s="981"/>
      <c r="O53" s="982"/>
      <c r="P53" s="180" t="s">
        <v>183</v>
      </c>
      <c r="Q53" s="181"/>
      <c r="R53" s="181"/>
      <c r="S53" s="182"/>
      <c r="T53" s="183"/>
      <c r="U53" s="160" t="str">
        <f>IF(U51="","",VLOOKUP(U51,'シフト記号表（勤務時間帯）'!$D$6:$Z$47,23,FALSE))</f>
        <v/>
      </c>
      <c r="V53" s="161" t="str">
        <f>IF(V51="","",VLOOKUP(V51,'シフト記号表（勤務時間帯）'!$D$6:$Z$47,23,FALSE))</f>
        <v/>
      </c>
      <c r="W53" s="161" t="str">
        <f>IF(W51="","",VLOOKUP(W51,'シフト記号表（勤務時間帯）'!$D$6:$Z$47,23,FALSE))</f>
        <v/>
      </c>
      <c r="X53" s="161" t="str">
        <f>IF(X51="","",VLOOKUP(X51,'シフト記号表（勤務時間帯）'!$D$6:$Z$47,23,FALSE))</f>
        <v/>
      </c>
      <c r="Y53" s="161" t="str">
        <f>IF(Y51="","",VLOOKUP(Y51,'シフト記号表（勤務時間帯）'!$D$6:$Z$47,23,FALSE))</f>
        <v/>
      </c>
      <c r="Z53" s="161" t="str">
        <f>IF(Z51="","",VLOOKUP(Z51,'シフト記号表（勤務時間帯）'!$D$6:$Z$47,23,FALSE))</f>
        <v/>
      </c>
      <c r="AA53" s="162" t="str">
        <f>IF(AA51="","",VLOOKUP(AA51,'シフト記号表（勤務時間帯）'!$D$6:$Z$47,23,FALSE))</f>
        <v/>
      </c>
      <c r="AB53" s="160" t="str">
        <f>IF(AB51="","",VLOOKUP(AB51,'シフト記号表（勤務時間帯）'!$D$6:$Z$47,23,FALSE))</f>
        <v/>
      </c>
      <c r="AC53" s="161" t="str">
        <f>IF(AC51="","",VLOOKUP(AC51,'シフト記号表（勤務時間帯）'!$D$6:$Z$47,23,FALSE))</f>
        <v/>
      </c>
      <c r="AD53" s="161" t="str">
        <f>IF(AD51="","",VLOOKUP(AD51,'シフト記号表（勤務時間帯）'!$D$6:$Z$47,23,FALSE))</f>
        <v/>
      </c>
      <c r="AE53" s="161" t="str">
        <f>IF(AE51="","",VLOOKUP(AE51,'シフト記号表（勤務時間帯）'!$D$6:$Z$47,23,FALSE))</f>
        <v/>
      </c>
      <c r="AF53" s="161" t="str">
        <f>IF(AF51="","",VLOOKUP(AF51,'シフト記号表（勤務時間帯）'!$D$6:$Z$47,23,FALSE))</f>
        <v/>
      </c>
      <c r="AG53" s="161" t="str">
        <f>IF(AG51="","",VLOOKUP(AG51,'シフト記号表（勤務時間帯）'!$D$6:$Z$47,23,FALSE))</f>
        <v/>
      </c>
      <c r="AH53" s="162" t="str">
        <f>IF(AH51="","",VLOOKUP(AH51,'シフト記号表（勤務時間帯）'!$D$6:$Z$47,23,FALSE))</f>
        <v/>
      </c>
      <c r="AI53" s="160" t="str">
        <f>IF(AI51="","",VLOOKUP(AI51,'シフト記号表（勤務時間帯）'!$D$6:$Z$47,23,FALSE))</f>
        <v/>
      </c>
      <c r="AJ53" s="161" t="str">
        <f>IF(AJ51="","",VLOOKUP(AJ51,'シフト記号表（勤務時間帯）'!$D$6:$Z$47,23,FALSE))</f>
        <v/>
      </c>
      <c r="AK53" s="161" t="str">
        <f>IF(AK51="","",VLOOKUP(AK51,'シフト記号表（勤務時間帯）'!$D$6:$Z$47,23,FALSE))</f>
        <v/>
      </c>
      <c r="AL53" s="161" t="str">
        <f>IF(AL51="","",VLOOKUP(AL51,'シフト記号表（勤務時間帯）'!$D$6:$Z$47,23,FALSE))</f>
        <v/>
      </c>
      <c r="AM53" s="161" t="str">
        <f>IF(AM51="","",VLOOKUP(AM51,'シフト記号表（勤務時間帯）'!$D$6:$Z$47,23,FALSE))</f>
        <v/>
      </c>
      <c r="AN53" s="161" t="str">
        <f>IF(AN51="","",VLOOKUP(AN51,'シフト記号表（勤務時間帯）'!$D$6:$Z$47,23,FALSE))</f>
        <v/>
      </c>
      <c r="AO53" s="162" t="str">
        <f>IF(AO51="","",VLOOKUP(AO51,'シフト記号表（勤務時間帯）'!$D$6:$Z$47,23,FALSE))</f>
        <v/>
      </c>
      <c r="AP53" s="160" t="str">
        <f>IF(AP51="","",VLOOKUP(AP51,'シフト記号表（勤務時間帯）'!$D$6:$Z$47,23,FALSE))</f>
        <v/>
      </c>
      <c r="AQ53" s="161" t="str">
        <f>IF(AQ51="","",VLOOKUP(AQ51,'シフト記号表（勤務時間帯）'!$D$6:$Z$47,23,FALSE))</f>
        <v/>
      </c>
      <c r="AR53" s="161" t="str">
        <f>IF(AR51="","",VLOOKUP(AR51,'シフト記号表（勤務時間帯）'!$D$6:$Z$47,23,FALSE))</f>
        <v/>
      </c>
      <c r="AS53" s="161" t="str">
        <f>IF(AS51="","",VLOOKUP(AS51,'シフト記号表（勤務時間帯）'!$D$6:$Z$47,23,FALSE))</f>
        <v/>
      </c>
      <c r="AT53" s="161" t="str">
        <f>IF(AT51="","",VLOOKUP(AT51,'シフト記号表（勤務時間帯）'!$D$6:$Z$47,23,FALSE))</f>
        <v/>
      </c>
      <c r="AU53" s="161" t="str">
        <f>IF(AU51="","",VLOOKUP(AU51,'シフト記号表（勤務時間帯）'!$D$6:$Z$47,23,FALSE))</f>
        <v/>
      </c>
      <c r="AV53" s="162" t="str">
        <f>IF(AV51="","",VLOOKUP(AV51,'シフト記号表（勤務時間帯）'!$D$6:$Z$47,23,FALSE))</f>
        <v/>
      </c>
      <c r="AW53" s="160" t="str">
        <f>IF(AW51="","",VLOOKUP(AW51,'シフト記号表（勤務時間帯）'!$D$6:$Z$47,23,FALSE))</f>
        <v/>
      </c>
      <c r="AX53" s="161" t="str">
        <f>IF(AX51="","",VLOOKUP(AX51,'シフト記号表（勤務時間帯）'!$D$6:$Z$47,23,FALSE))</f>
        <v/>
      </c>
      <c r="AY53" s="161" t="str">
        <f>IF(AY51="","",VLOOKUP(AY51,'シフト記号表（勤務時間帯）'!$D$6:$Z$47,23,FALSE))</f>
        <v/>
      </c>
      <c r="AZ53" s="1010">
        <f>IF($BC$3="４週",SUM(U53:AV53),IF($BC$3="暦月",SUM(U53:AY53),""))</f>
        <v>0</v>
      </c>
      <c r="BA53" s="1011"/>
      <c r="BB53" s="1012">
        <f>IF($BC$3="４週",AZ53/4,IF($BC$3="暦月",(AZ53/($BC$8/7)),""))</f>
        <v>0</v>
      </c>
      <c r="BC53" s="1011"/>
      <c r="BD53" s="1004"/>
      <c r="BE53" s="1005"/>
      <c r="BF53" s="1005"/>
      <c r="BG53" s="1005"/>
      <c r="BH53" s="1006"/>
    </row>
    <row r="54" spans="2:60" ht="20.25" customHeight="1" x14ac:dyDescent="0.15">
      <c r="B54" s="163"/>
      <c r="C54" s="953"/>
      <c r="D54" s="954"/>
      <c r="E54" s="955"/>
      <c r="F54" s="144"/>
      <c r="G54" s="145"/>
      <c r="H54" s="1017"/>
      <c r="I54" s="965"/>
      <c r="J54" s="966"/>
      <c r="K54" s="966"/>
      <c r="L54" s="967"/>
      <c r="M54" s="974"/>
      <c r="N54" s="975"/>
      <c r="O54" s="976"/>
      <c r="P54" s="166" t="s">
        <v>179</v>
      </c>
      <c r="Q54" s="173"/>
      <c r="R54" s="173"/>
      <c r="S54" s="174"/>
      <c r="T54" s="179"/>
      <c r="U54" s="170"/>
      <c r="V54" s="171"/>
      <c r="W54" s="171"/>
      <c r="X54" s="171"/>
      <c r="Y54" s="171"/>
      <c r="Z54" s="171"/>
      <c r="AA54" s="172"/>
      <c r="AB54" s="170"/>
      <c r="AC54" s="171"/>
      <c r="AD54" s="171"/>
      <c r="AE54" s="171"/>
      <c r="AF54" s="171"/>
      <c r="AG54" s="171"/>
      <c r="AH54" s="172"/>
      <c r="AI54" s="170"/>
      <c r="AJ54" s="171"/>
      <c r="AK54" s="171"/>
      <c r="AL54" s="171"/>
      <c r="AM54" s="171"/>
      <c r="AN54" s="171"/>
      <c r="AO54" s="172"/>
      <c r="AP54" s="170"/>
      <c r="AQ54" s="171"/>
      <c r="AR54" s="171"/>
      <c r="AS54" s="171"/>
      <c r="AT54" s="171"/>
      <c r="AU54" s="171"/>
      <c r="AV54" s="172"/>
      <c r="AW54" s="170"/>
      <c r="AX54" s="171"/>
      <c r="AY54" s="171"/>
      <c r="AZ54" s="983"/>
      <c r="BA54" s="984"/>
      <c r="BB54" s="997"/>
      <c r="BC54" s="984"/>
      <c r="BD54" s="998"/>
      <c r="BE54" s="999"/>
      <c r="BF54" s="999"/>
      <c r="BG54" s="999"/>
      <c r="BH54" s="1000"/>
    </row>
    <row r="55" spans="2:60" ht="20.25" customHeight="1" x14ac:dyDescent="0.15">
      <c r="B55" s="143">
        <f>B52+1</f>
        <v>12</v>
      </c>
      <c r="C55" s="956"/>
      <c r="D55" s="957"/>
      <c r="E55" s="958"/>
      <c r="F55" s="144">
        <f>C54</f>
        <v>0</v>
      </c>
      <c r="G55" s="145"/>
      <c r="H55" s="963"/>
      <c r="I55" s="968"/>
      <c r="J55" s="969"/>
      <c r="K55" s="969"/>
      <c r="L55" s="970"/>
      <c r="M55" s="977"/>
      <c r="N55" s="978"/>
      <c r="O55" s="979"/>
      <c r="P55" s="146" t="s">
        <v>182</v>
      </c>
      <c r="Q55" s="147"/>
      <c r="R55" s="147"/>
      <c r="S55" s="148"/>
      <c r="T55" s="149"/>
      <c r="U55" s="150" t="str">
        <f>IF(U54="","",VLOOKUP(U54,'シフト記号表（勤務時間帯）'!$D$6:$X$47,21,FALSE))</f>
        <v/>
      </c>
      <c r="V55" s="151" t="str">
        <f>IF(V54="","",VLOOKUP(V54,'シフト記号表（勤務時間帯）'!$D$6:$X$47,21,FALSE))</f>
        <v/>
      </c>
      <c r="W55" s="151" t="str">
        <f>IF(W54="","",VLOOKUP(W54,'シフト記号表（勤務時間帯）'!$D$6:$X$47,21,FALSE))</f>
        <v/>
      </c>
      <c r="X55" s="151" t="str">
        <f>IF(X54="","",VLOOKUP(X54,'シフト記号表（勤務時間帯）'!$D$6:$X$47,21,FALSE))</f>
        <v/>
      </c>
      <c r="Y55" s="151" t="str">
        <f>IF(Y54="","",VLOOKUP(Y54,'シフト記号表（勤務時間帯）'!$D$6:$X$47,21,FALSE))</f>
        <v/>
      </c>
      <c r="Z55" s="151" t="str">
        <f>IF(Z54="","",VLOOKUP(Z54,'シフト記号表（勤務時間帯）'!$D$6:$X$47,21,FALSE))</f>
        <v/>
      </c>
      <c r="AA55" s="152" t="str">
        <f>IF(AA54="","",VLOOKUP(AA54,'シフト記号表（勤務時間帯）'!$D$6:$X$47,21,FALSE))</f>
        <v/>
      </c>
      <c r="AB55" s="150" t="str">
        <f>IF(AB54="","",VLOOKUP(AB54,'シフト記号表（勤務時間帯）'!$D$6:$X$47,21,FALSE))</f>
        <v/>
      </c>
      <c r="AC55" s="151" t="str">
        <f>IF(AC54="","",VLOOKUP(AC54,'シフト記号表（勤務時間帯）'!$D$6:$X$47,21,FALSE))</f>
        <v/>
      </c>
      <c r="AD55" s="151" t="str">
        <f>IF(AD54="","",VLOOKUP(AD54,'シフト記号表（勤務時間帯）'!$D$6:$X$47,21,FALSE))</f>
        <v/>
      </c>
      <c r="AE55" s="151" t="str">
        <f>IF(AE54="","",VLOOKUP(AE54,'シフト記号表（勤務時間帯）'!$D$6:$X$47,21,FALSE))</f>
        <v/>
      </c>
      <c r="AF55" s="151" t="str">
        <f>IF(AF54="","",VLOOKUP(AF54,'シフト記号表（勤務時間帯）'!$D$6:$X$47,21,FALSE))</f>
        <v/>
      </c>
      <c r="AG55" s="151" t="str">
        <f>IF(AG54="","",VLOOKUP(AG54,'シフト記号表（勤務時間帯）'!$D$6:$X$47,21,FALSE))</f>
        <v/>
      </c>
      <c r="AH55" s="152" t="str">
        <f>IF(AH54="","",VLOOKUP(AH54,'シフト記号表（勤務時間帯）'!$D$6:$X$47,21,FALSE))</f>
        <v/>
      </c>
      <c r="AI55" s="150" t="str">
        <f>IF(AI54="","",VLOOKUP(AI54,'シフト記号表（勤務時間帯）'!$D$6:$X$47,21,FALSE))</f>
        <v/>
      </c>
      <c r="AJ55" s="151" t="str">
        <f>IF(AJ54="","",VLOOKUP(AJ54,'シフト記号表（勤務時間帯）'!$D$6:$X$47,21,FALSE))</f>
        <v/>
      </c>
      <c r="AK55" s="151" t="str">
        <f>IF(AK54="","",VLOOKUP(AK54,'シフト記号表（勤務時間帯）'!$D$6:$X$47,21,FALSE))</f>
        <v/>
      </c>
      <c r="AL55" s="151" t="str">
        <f>IF(AL54="","",VLOOKUP(AL54,'シフト記号表（勤務時間帯）'!$D$6:$X$47,21,FALSE))</f>
        <v/>
      </c>
      <c r="AM55" s="151" t="str">
        <f>IF(AM54="","",VLOOKUP(AM54,'シフト記号表（勤務時間帯）'!$D$6:$X$47,21,FALSE))</f>
        <v/>
      </c>
      <c r="AN55" s="151" t="str">
        <f>IF(AN54="","",VLOOKUP(AN54,'シフト記号表（勤務時間帯）'!$D$6:$X$47,21,FALSE))</f>
        <v/>
      </c>
      <c r="AO55" s="152" t="str">
        <f>IF(AO54="","",VLOOKUP(AO54,'シフト記号表（勤務時間帯）'!$D$6:$X$47,21,FALSE))</f>
        <v/>
      </c>
      <c r="AP55" s="150" t="str">
        <f>IF(AP54="","",VLOOKUP(AP54,'シフト記号表（勤務時間帯）'!$D$6:$X$47,21,FALSE))</f>
        <v/>
      </c>
      <c r="AQ55" s="151" t="str">
        <f>IF(AQ54="","",VLOOKUP(AQ54,'シフト記号表（勤務時間帯）'!$D$6:$X$47,21,FALSE))</f>
        <v/>
      </c>
      <c r="AR55" s="151" t="str">
        <f>IF(AR54="","",VLOOKUP(AR54,'シフト記号表（勤務時間帯）'!$D$6:$X$47,21,FALSE))</f>
        <v/>
      </c>
      <c r="AS55" s="151" t="str">
        <f>IF(AS54="","",VLOOKUP(AS54,'シフト記号表（勤務時間帯）'!$D$6:$X$47,21,FALSE))</f>
        <v/>
      </c>
      <c r="AT55" s="151" t="str">
        <f>IF(AT54="","",VLOOKUP(AT54,'シフト記号表（勤務時間帯）'!$D$6:$X$47,21,FALSE))</f>
        <v/>
      </c>
      <c r="AU55" s="151" t="str">
        <f>IF(AU54="","",VLOOKUP(AU54,'シフト記号表（勤務時間帯）'!$D$6:$X$47,21,FALSE))</f>
        <v/>
      </c>
      <c r="AV55" s="152" t="str">
        <f>IF(AV54="","",VLOOKUP(AV54,'シフト記号表（勤務時間帯）'!$D$6:$X$47,21,FALSE))</f>
        <v/>
      </c>
      <c r="AW55" s="150" t="str">
        <f>IF(AW54="","",VLOOKUP(AW54,'シフト記号表（勤務時間帯）'!$D$6:$X$47,21,FALSE))</f>
        <v/>
      </c>
      <c r="AX55" s="151" t="str">
        <f>IF(AX54="","",VLOOKUP(AX54,'シフト記号表（勤務時間帯）'!$D$6:$X$47,21,FALSE))</f>
        <v/>
      </c>
      <c r="AY55" s="151" t="str">
        <f>IF(AY54="","",VLOOKUP(AY54,'シフト記号表（勤務時間帯）'!$D$6:$X$47,21,FALSE))</f>
        <v/>
      </c>
      <c r="AZ55" s="1007">
        <f>IF($BC$3="４週",SUM(U55:AV55),IF($BC$3="暦月",SUM(U55:AY55),""))</f>
        <v>0</v>
      </c>
      <c r="BA55" s="1008"/>
      <c r="BB55" s="1009">
        <f>IF($BC$3="４週",AZ55/4,IF($BC$3="暦月",(AZ55/($BC$8/7)),""))</f>
        <v>0</v>
      </c>
      <c r="BC55" s="1008"/>
      <c r="BD55" s="1001"/>
      <c r="BE55" s="1002"/>
      <c r="BF55" s="1002"/>
      <c r="BG55" s="1002"/>
      <c r="BH55" s="1003"/>
    </row>
    <row r="56" spans="2:60" ht="20.25" customHeight="1" x14ac:dyDescent="0.15">
      <c r="B56" s="153"/>
      <c r="C56" s="959"/>
      <c r="D56" s="960"/>
      <c r="E56" s="961"/>
      <c r="F56" s="154"/>
      <c r="G56" s="155">
        <f>C54</f>
        <v>0</v>
      </c>
      <c r="H56" s="964"/>
      <c r="I56" s="971"/>
      <c r="J56" s="972"/>
      <c r="K56" s="972"/>
      <c r="L56" s="973"/>
      <c r="M56" s="980"/>
      <c r="N56" s="981"/>
      <c r="O56" s="982"/>
      <c r="P56" s="180" t="s">
        <v>183</v>
      </c>
      <c r="Q56" s="181"/>
      <c r="R56" s="181"/>
      <c r="S56" s="182"/>
      <c r="T56" s="183"/>
      <c r="U56" s="160" t="str">
        <f>IF(U54="","",VLOOKUP(U54,'シフト記号表（勤務時間帯）'!$D$6:$Z$47,23,FALSE))</f>
        <v/>
      </c>
      <c r="V56" s="161" t="str">
        <f>IF(V54="","",VLOOKUP(V54,'シフト記号表（勤務時間帯）'!$D$6:$Z$47,23,FALSE))</f>
        <v/>
      </c>
      <c r="W56" s="161" t="str">
        <f>IF(W54="","",VLOOKUP(W54,'シフト記号表（勤務時間帯）'!$D$6:$Z$47,23,FALSE))</f>
        <v/>
      </c>
      <c r="X56" s="161" t="str">
        <f>IF(X54="","",VLOOKUP(X54,'シフト記号表（勤務時間帯）'!$D$6:$Z$47,23,FALSE))</f>
        <v/>
      </c>
      <c r="Y56" s="161" t="str">
        <f>IF(Y54="","",VLOOKUP(Y54,'シフト記号表（勤務時間帯）'!$D$6:$Z$47,23,FALSE))</f>
        <v/>
      </c>
      <c r="Z56" s="161" t="str">
        <f>IF(Z54="","",VLOOKUP(Z54,'シフト記号表（勤務時間帯）'!$D$6:$Z$47,23,FALSE))</f>
        <v/>
      </c>
      <c r="AA56" s="162" t="str">
        <f>IF(AA54="","",VLOOKUP(AA54,'シフト記号表（勤務時間帯）'!$D$6:$Z$47,23,FALSE))</f>
        <v/>
      </c>
      <c r="AB56" s="160" t="str">
        <f>IF(AB54="","",VLOOKUP(AB54,'シフト記号表（勤務時間帯）'!$D$6:$Z$47,23,FALSE))</f>
        <v/>
      </c>
      <c r="AC56" s="161" t="str">
        <f>IF(AC54="","",VLOOKUP(AC54,'シフト記号表（勤務時間帯）'!$D$6:$Z$47,23,FALSE))</f>
        <v/>
      </c>
      <c r="AD56" s="161" t="str">
        <f>IF(AD54="","",VLOOKUP(AD54,'シフト記号表（勤務時間帯）'!$D$6:$Z$47,23,FALSE))</f>
        <v/>
      </c>
      <c r="AE56" s="161" t="str">
        <f>IF(AE54="","",VLOOKUP(AE54,'シフト記号表（勤務時間帯）'!$D$6:$Z$47,23,FALSE))</f>
        <v/>
      </c>
      <c r="AF56" s="161" t="str">
        <f>IF(AF54="","",VLOOKUP(AF54,'シフト記号表（勤務時間帯）'!$D$6:$Z$47,23,FALSE))</f>
        <v/>
      </c>
      <c r="AG56" s="161" t="str">
        <f>IF(AG54="","",VLOOKUP(AG54,'シフト記号表（勤務時間帯）'!$D$6:$Z$47,23,FALSE))</f>
        <v/>
      </c>
      <c r="AH56" s="162" t="str">
        <f>IF(AH54="","",VLOOKUP(AH54,'シフト記号表（勤務時間帯）'!$D$6:$Z$47,23,FALSE))</f>
        <v/>
      </c>
      <c r="AI56" s="160" t="str">
        <f>IF(AI54="","",VLOOKUP(AI54,'シフト記号表（勤務時間帯）'!$D$6:$Z$47,23,FALSE))</f>
        <v/>
      </c>
      <c r="AJ56" s="161" t="str">
        <f>IF(AJ54="","",VLOOKUP(AJ54,'シフト記号表（勤務時間帯）'!$D$6:$Z$47,23,FALSE))</f>
        <v/>
      </c>
      <c r="AK56" s="161" t="str">
        <f>IF(AK54="","",VLOOKUP(AK54,'シフト記号表（勤務時間帯）'!$D$6:$Z$47,23,FALSE))</f>
        <v/>
      </c>
      <c r="AL56" s="161" t="str">
        <f>IF(AL54="","",VLOOKUP(AL54,'シフト記号表（勤務時間帯）'!$D$6:$Z$47,23,FALSE))</f>
        <v/>
      </c>
      <c r="AM56" s="161" t="str">
        <f>IF(AM54="","",VLOOKUP(AM54,'シフト記号表（勤務時間帯）'!$D$6:$Z$47,23,FALSE))</f>
        <v/>
      </c>
      <c r="AN56" s="161" t="str">
        <f>IF(AN54="","",VLOOKUP(AN54,'シフト記号表（勤務時間帯）'!$D$6:$Z$47,23,FALSE))</f>
        <v/>
      </c>
      <c r="AO56" s="162" t="str">
        <f>IF(AO54="","",VLOOKUP(AO54,'シフト記号表（勤務時間帯）'!$D$6:$Z$47,23,FALSE))</f>
        <v/>
      </c>
      <c r="AP56" s="160" t="str">
        <f>IF(AP54="","",VLOOKUP(AP54,'シフト記号表（勤務時間帯）'!$D$6:$Z$47,23,FALSE))</f>
        <v/>
      </c>
      <c r="AQ56" s="161" t="str">
        <f>IF(AQ54="","",VLOOKUP(AQ54,'シフト記号表（勤務時間帯）'!$D$6:$Z$47,23,FALSE))</f>
        <v/>
      </c>
      <c r="AR56" s="161" t="str">
        <f>IF(AR54="","",VLOOKUP(AR54,'シフト記号表（勤務時間帯）'!$D$6:$Z$47,23,FALSE))</f>
        <v/>
      </c>
      <c r="AS56" s="161" t="str">
        <f>IF(AS54="","",VLOOKUP(AS54,'シフト記号表（勤務時間帯）'!$D$6:$Z$47,23,FALSE))</f>
        <v/>
      </c>
      <c r="AT56" s="161" t="str">
        <f>IF(AT54="","",VLOOKUP(AT54,'シフト記号表（勤務時間帯）'!$D$6:$Z$47,23,FALSE))</f>
        <v/>
      </c>
      <c r="AU56" s="161" t="str">
        <f>IF(AU54="","",VLOOKUP(AU54,'シフト記号表（勤務時間帯）'!$D$6:$Z$47,23,FALSE))</f>
        <v/>
      </c>
      <c r="AV56" s="162" t="str">
        <f>IF(AV54="","",VLOOKUP(AV54,'シフト記号表（勤務時間帯）'!$D$6:$Z$47,23,FALSE))</f>
        <v/>
      </c>
      <c r="AW56" s="160" t="str">
        <f>IF(AW54="","",VLOOKUP(AW54,'シフト記号表（勤務時間帯）'!$D$6:$Z$47,23,FALSE))</f>
        <v/>
      </c>
      <c r="AX56" s="161" t="str">
        <f>IF(AX54="","",VLOOKUP(AX54,'シフト記号表（勤務時間帯）'!$D$6:$Z$47,23,FALSE))</f>
        <v/>
      </c>
      <c r="AY56" s="161" t="str">
        <f>IF(AY54="","",VLOOKUP(AY54,'シフト記号表（勤務時間帯）'!$D$6:$Z$47,23,FALSE))</f>
        <v/>
      </c>
      <c r="AZ56" s="1010">
        <f>IF($BC$3="４週",SUM(U56:AV56),IF($BC$3="暦月",SUM(U56:AY56),""))</f>
        <v>0</v>
      </c>
      <c r="BA56" s="1011"/>
      <c r="BB56" s="1012">
        <f>IF($BC$3="４週",AZ56/4,IF($BC$3="暦月",(AZ56/($BC$8/7)),""))</f>
        <v>0</v>
      </c>
      <c r="BC56" s="1011"/>
      <c r="BD56" s="1004"/>
      <c r="BE56" s="1005"/>
      <c r="BF56" s="1005"/>
      <c r="BG56" s="1005"/>
      <c r="BH56" s="1006"/>
    </row>
    <row r="57" spans="2:60" ht="20.25" customHeight="1" x14ac:dyDescent="0.15">
      <c r="B57" s="163"/>
      <c r="C57" s="953"/>
      <c r="D57" s="954"/>
      <c r="E57" s="955"/>
      <c r="F57" s="144"/>
      <c r="G57" s="145"/>
      <c r="H57" s="1017"/>
      <c r="I57" s="965"/>
      <c r="J57" s="966"/>
      <c r="K57" s="966"/>
      <c r="L57" s="967"/>
      <c r="M57" s="974"/>
      <c r="N57" s="975"/>
      <c r="O57" s="976"/>
      <c r="P57" s="166" t="s">
        <v>179</v>
      </c>
      <c r="Q57" s="173"/>
      <c r="R57" s="173"/>
      <c r="S57" s="174"/>
      <c r="T57" s="179"/>
      <c r="U57" s="170"/>
      <c r="V57" s="171"/>
      <c r="W57" s="171"/>
      <c r="X57" s="171"/>
      <c r="Y57" s="171"/>
      <c r="Z57" s="171"/>
      <c r="AA57" s="172"/>
      <c r="AB57" s="170"/>
      <c r="AC57" s="171"/>
      <c r="AD57" s="171"/>
      <c r="AE57" s="171"/>
      <c r="AF57" s="171"/>
      <c r="AG57" s="171"/>
      <c r="AH57" s="172"/>
      <c r="AI57" s="170"/>
      <c r="AJ57" s="171"/>
      <c r="AK57" s="171"/>
      <c r="AL57" s="171"/>
      <c r="AM57" s="171"/>
      <c r="AN57" s="171"/>
      <c r="AO57" s="172"/>
      <c r="AP57" s="170"/>
      <c r="AQ57" s="171"/>
      <c r="AR57" s="171"/>
      <c r="AS57" s="171"/>
      <c r="AT57" s="171"/>
      <c r="AU57" s="171"/>
      <c r="AV57" s="172"/>
      <c r="AW57" s="170"/>
      <c r="AX57" s="171"/>
      <c r="AY57" s="171"/>
      <c r="AZ57" s="983"/>
      <c r="BA57" s="984"/>
      <c r="BB57" s="997"/>
      <c r="BC57" s="984"/>
      <c r="BD57" s="998"/>
      <c r="BE57" s="999"/>
      <c r="BF57" s="999"/>
      <c r="BG57" s="999"/>
      <c r="BH57" s="1000"/>
    </row>
    <row r="58" spans="2:60" ht="20.25" customHeight="1" x14ac:dyDescent="0.15">
      <c r="B58" s="143">
        <f>B55+1</f>
        <v>13</v>
      </c>
      <c r="C58" s="956"/>
      <c r="D58" s="957"/>
      <c r="E58" s="958"/>
      <c r="F58" s="144">
        <f>C57</f>
        <v>0</v>
      </c>
      <c r="G58" s="145"/>
      <c r="H58" s="963"/>
      <c r="I58" s="968"/>
      <c r="J58" s="969"/>
      <c r="K58" s="969"/>
      <c r="L58" s="970"/>
      <c r="M58" s="977"/>
      <c r="N58" s="978"/>
      <c r="O58" s="979"/>
      <c r="P58" s="146" t="s">
        <v>182</v>
      </c>
      <c r="Q58" s="147"/>
      <c r="R58" s="147"/>
      <c r="S58" s="148"/>
      <c r="T58" s="149"/>
      <c r="U58" s="150" t="str">
        <f>IF(U57="","",VLOOKUP(U57,'シフト記号表（勤務時間帯）'!$D$6:$X$47,21,FALSE))</f>
        <v/>
      </c>
      <c r="V58" s="151" t="str">
        <f>IF(V57="","",VLOOKUP(V57,'シフト記号表（勤務時間帯）'!$D$6:$X$47,21,FALSE))</f>
        <v/>
      </c>
      <c r="W58" s="151" t="str">
        <f>IF(W57="","",VLOOKUP(W57,'シフト記号表（勤務時間帯）'!$D$6:$X$47,21,FALSE))</f>
        <v/>
      </c>
      <c r="X58" s="151" t="str">
        <f>IF(X57="","",VLOOKUP(X57,'シフト記号表（勤務時間帯）'!$D$6:$X$47,21,FALSE))</f>
        <v/>
      </c>
      <c r="Y58" s="151" t="str">
        <f>IF(Y57="","",VLOOKUP(Y57,'シフト記号表（勤務時間帯）'!$D$6:$X$47,21,FALSE))</f>
        <v/>
      </c>
      <c r="Z58" s="151" t="str">
        <f>IF(Z57="","",VLOOKUP(Z57,'シフト記号表（勤務時間帯）'!$D$6:$X$47,21,FALSE))</f>
        <v/>
      </c>
      <c r="AA58" s="152" t="str">
        <f>IF(AA57="","",VLOOKUP(AA57,'シフト記号表（勤務時間帯）'!$D$6:$X$47,21,FALSE))</f>
        <v/>
      </c>
      <c r="AB58" s="150" t="str">
        <f>IF(AB57="","",VLOOKUP(AB57,'シフト記号表（勤務時間帯）'!$D$6:$X$47,21,FALSE))</f>
        <v/>
      </c>
      <c r="AC58" s="151" t="str">
        <f>IF(AC57="","",VLOOKUP(AC57,'シフト記号表（勤務時間帯）'!$D$6:$X$47,21,FALSE))</f>
        <v/>
      </c>
      <c r="AD58" s="151" t="str">
        <f>IF(AD57="","",VLOOKUP(AD57,'シフト記号表（勤務時間帯）'!$D$6:$X$47,21,FALSE))</f>
        <v/>
      </c>
      <c r="AE58" s="151" t="str">
        <f>IF(AE57="","",VLOOKUP(AE57,'シフト記号表（勤務時間帯）'!$D$6:$X$47,21,FALSE))</f>
        <v/>
      </c>
      <c r="AF58" s="151" t="str">
        <f>IF(AF57="","",VLOOKUP(AF57,'シフト記号表（勤務時間帯）'!$D$6:$X$47,21,FALSE))</f>
        <v/>
      </c>
      <c r="AG58" s="151" t="str">
        <f>IF(AG57="","",VLOOKUP(AG57,'シフト記号表（勤務時間帯）'!$D$6:$X$47,21,FALSE))</f>
        <v/>
      </c>
      <c r="AH58" s="152" t="str">
        <f>IF(AH57="","",VLOOKUP(AH57,'シフト記号表（勤務時間帯）'!$D$6:$X$47,21,FALSE))</f>
        <v/>
      </c>
      <c r="AI58" s="150" t="str">
        <f>IF(AI57="","",VLOOKUP(AI57,'シフト記号表（勤務時間帯）'!$D$6:$X$47,21,FALSE))</f>
        <v/>
      </c>
      <c r="AJ58" s="151" t="str">
        <f>IF(AJ57="","",VLOOKUP(AJ57,'シフト記号表（勤務時間帯）'!$D$6:$X$47,21,FALSE))</f>
        <v/>
      </c>
      <c r="AK58" s="151" t="str">
        <f>IF(AK57="","",VLOOKUP(AK57,'シフト記号表（勤務時間帯）'!$D$6:$X$47,21,FALSE))</f>
        <v/>
      </c>
      <c r="AL58" s="151" t="str">
        <f>IF(AL57="","",VLOOKUP(AL57,'シフト記号表（勤務時間帯）'!$D$6:$X$47,21,FALSE))</f>
        <v/>
      </c>
      <c r="AM58" s="151" t="str">
        <f>IF(AM57="","",VLOOKUP(AM57,'シフト記号表（勤務時間帯）'!$D$6:$X$47,21,FALSE))</f>
        <v/>
      </c>
      <c r="AN58" s="151" t="str">
        <f>IF(AN57="","",VLOOKUP(AN57,'シフト記号表（勤務時間帯）'!$D$6:$X$47,21,FALSE))</f>
        <v/>
      </c>
      <c r="AO58" s="152" t="str">
        <f>IF(AO57="","",VLOOKUP(AO57,'シフト記号表（勤務時間帯）'!$D$6:$X$47,21,FALSE))</f>
        <v/>
      </c>
      <c r="AP58" s="150" t="str">
        <f>IF(AP57="","",VLOOKUP(AP57,'シフト記号表（勤務時間帯）'!$D$6:$X$47,21,FALSE))</f>
        <v/>
      </c>
      <c r="AQ58" s="151" t="str">
        <f>IF(AQ57="","",VLOOKUP(AQ57,'シフト記号表（勤務時間帯）'!$D$6:$X$47,21,FALSE))</f>
        <v/>
      </c>
      <c r="AR58" s="151" t="str">
        <f>IF(AR57="","",VLOOKUP(AR57,'シフト記号表（勤務時間帯）'!$D$6:$X$47,21,FALSE))</f>
        <v/>
      </c>
      <c r="AS58" s="151" t="str">
        <f>IF(AS57="","",VLOOKUP(AS57,'シフト記号表（勤務時間帯）'!$D$6:$X$47,21,FALSE))</f>
        <v/>
      </c>
      <c r="AT58" s="151" t="str">
        <f>IF(AT57="","",VLOOKUP(AT57,'シフト記号表（勤務時間帯）'!$D$6:$X$47,21,FALSE))</f>
        <v/>
      </c>
      <c r="AU58" s="151" t="str">
        <f>IF(AU57="","",VLOOKUP(AU57,'シフト記号表（勤務時間帯）'!$D$6:$X$47,21,FALSE))</f>
        <v/>
      </c>
      <c r="AV58" s="152" t="str">
        <f>IF(AV57="","",VLOOKUP(AV57,'シフト記号表（勤務時間帯）'!$D$6:$X$47,21,FALSE))</f>
        <v/>
      </c>
      <c r="AW58" s="150" t="str">
        <f>IF(AW57="","",VLOOKUP(AW57,'シフト記号表（勤務時間帯）'!$D$6:$X$47,21,FALSE))</f>
        <v/>
      </c>
      <c r="AX58" s="151" t="str">
        <f>IF(AX57="","",VLOOKUP(AX57,'シフト記号表（勤務時間帯）'!$D$6:$X$47,21,FALSE))</f>
        <v/>
      </c>
      <c r="AY58" s="151" t="str">
        <f>IF(AY57="","",VLOOKUP(AY57,'シフト記号表（勤務時間帯）'!$D$6:$X$47,21,FALSE))</f>
        <v/>
      </c>
      <c r="AZ58" s="1007">
        <f>IF($BC$3="４週",SUM(U58:AV58),IF($BC$3="暦月",SUM(U58:AY58),""))</f>
        <v>0</v>
      </c>
      <c r="BA58" s="1008"/>
      <c r="BB58" s="1009">
        <f>IF($BC$3="４週",AZ58/4,IF($BC$3="暦月",(AZ58/($BC$8/7)),""))</f>
        <v>0</v>
      </c>
      <c r="BC58" s="1008"/>
      <c r="BD58" s="1001"/>
      <c r="BE58" s="1002"/>
      <c r="BF58" s="1002"/>
      <c r="BG58" s="1002"/>
      <c r="BH58" s="1003"/>
    </row>
    <row r="59" spans="2:60" ht="20.25" customHeight="1" x14ac:dyDescent="0.15">
      <c r="B59" s="153"/>
      <c r="C59" s="959"/>
      <c r="D59" s="960"/>
      <c r="E59" s="961"/>
      <c r="F59" s="154"/>
      <c r="G59" s="155">
        <f>C57</f>
        <v>0</v>
      </c>
      <c r="H59" s="964"/>
      <c r="I59" s="971"/>
      <c r="J59" s="972"/>
      <c r="K59" s="972"/>
      <c r="L59" s="973"/>
      <c r="M59" s="980"/>
      <c r="N59" s="981"/>
      <c r="O59" s="982"/>
      <c r="P59" s="180" t="s">
        <v>183</v>
      </c>
      <c r="Q59" s="181"/>
      <c r="R59" s="181"/>
      <c r="S59" s="182"/>
      <c r="T59" s="183"/>
      <c r="U59" s="160" t="str">
        <f>IF(U57="","",VLOOKUP(U57,'シフト記号表（勤務時間帯）'!$D$6:$Z$47,23,FALSE))</f>
        <v/>
      </c>
      <c r="V59" s="161" t="str">
        <f>IF(V57="","",VLOOKUP(V57,'シフト記号表（勤務時間帯）'!$D$6:$Z$47,23,FALSE))</f>
        <v/>
      </c>
      <c r="W59" s="161" t="str">
        <f>IF(W57="","",VLOOKUP(W57,'シフト記号表（勤務時間帯）'!$D$6:$Z$47,23,FALSE))</f>
        <v/>
      </c>
      <c r="X59" s="161" t="str">
        <f>IF(X57="","",VLOOKUP(X57,'シフト記号表（勤務時間帯）'!$D$6:$Z$47,23,FALSE))</f>
        <v/>
      </c>
      <c r="Y59" s="161" t="str">
        <f>IF(Y57="","",VLOOKUP(Y57,'シフト記号表（勤務時間帯）'!$D$6:$Z$47,23,FALSE))</f>
        <v/>
      </c>
      <c r="Z59" s="161" t="str">
        <f>IF(Z57="","",VLOOKUP(Z57,'シフト記号表（勤務時間帯）'!$D$6:$Z$47,23,FALSE))</f>
        <v/>
      </c>
      <c r="AA59" s="162" t="str">
        <f>IF(AA57="","",VLOOKUP(AA57,'シフト記号表（勤務時間帯）'!$D$6:$Z$47,23,FALSE))</f>
        <v/>
      </c>
      <c r="AB59" s="160" t="str">
        <f>IF(AB57="","",VLOOKUP(AB57,'シフト記号表（勤務時間帯）'!$D$6:$Z$47,23,FALSE))</f>
        <v/>
      </c>
      <c r="AC59" s="161" t="str">
        <f>IF(AC57="","",VLOOKUP(AC57,'シフト記号表（勤務時間帯）'!$D$6:$Z$47,23,FALSE))</f>
        <v/>
      </c>
      <c r="AD59" s="161" t="str">
        <f>IF(AD57="","",VLOOKUP(AD57,'シフト記号表（勤務時間帯）'!$D$6:$Z$47,23,FALSE))</f>
        <v/>
      </c>
      <c r="AE59" s="161" t="str">
        <f>IF(AE57="","",VLOOKUP(AE57,'シフト記号表（勤務時間帯）'!$D$6:$Z$47,23,FALSE))</f>
        <v/>
      </c>
      <c r="AF59" s="161" t="str">
        <f>IF(AF57="","",VLOOKUP(AF57,'シフト記号表（勤務時間帯）'!$D$6:$Z$47,23,FALSE))</f>
        <v/>
      </c>
      <c r="AG59" s="161" t="str">
        <f>IF(AG57="","",VLOOKUP(AG57,'シフト記号表（勤務時間帯）'!$D$6:$Z$47,23,FALSE))</f>
        <v/>
      </c>
      <c r="AH59" s="162" t="str">
        <f>IF(AH57="","",VLOOKUP(AH57,'シフト記号表（勤務時間帯）'!$D$6:$Z$47,23,FALSE))</f>
        <v/>
      </c>
      <c r="AI59" s="160" t="str">
        <f>IF(AI57="","",VLOOKUP(AI57,'シフト記号表（勤務時間帯）'!$D$6:$Z$47,23,FALSE))</f>
        <v/>
      </c>
      <c r="AJ59" s="161" t="str">
        <f>IF(AJ57="","",VLOOKUP(AJ57,'シフト記号表（勤務時間帯）'!$D$6:$Z$47,23,FALSE))</f>
        <v/>
      </c>
      <c r="AK59" s="161" t="str">
        <f>IF(AK57="","",VLOOKUP(AK57,'シフト記号表（勤務時間帯）'!$D$6:$Z$47,23,FALSE))</f>
        <v/>
      </c>
      <c r="AL59" s="161" t="str">
        <f>IF(AL57="","",VLOOKUP(AL57,'シフト記号表（勤務時間帯）'!$D$6:$Z$47,23,FALSE))</f>
        <v/>
      </c>
      <c r="AM59" s="161" t="str">
        <f>IF(AM57="","",VLOOKUP(AM57,'シフト記号表（勤務時間帯）'!$D$6:$Z$47,23,FALSE))</f>
        <v/>
      </c>
      <c r="AN59" s="161" t="str">
        <f>IF(AN57="","",VLOOKUP(AN57,'シフト記号表（勤務時間帯）'!$D$6:$Z$47,23,FALSE))</f>
        <v/>
      </c>
      <c r="AO59" s="162" t="str">
        <f>IF(AO57="","",VLOOKUP(AO57,'シフト記号表（勤務時間帯）'!$D$6:$Z$47,23,FALSE))</f>
        <v/>
      </c>
      <c r="AP59" s="160" t="str">
        <f>IF(AP57="","",VLOOKUP(AP57,'シフト記号表（勤務時間帯）'!$D$6:$Z$47,23,FALSE))</f>
        <v/>
      </c>
      <c r="AQ59" s="161" t="str">
        <f>IF(AQ57="","",VLOOKUP(AQ57,'シフト記号表（勤務時間帯）'!$D$6:$Z$47,23,FALSE))</f>
        <v/>
      </c>
      <c r="AR59" s="161" t="str">
        <f>IF(AR57="","",VLOOKUP(AR57,'シフト記号表（勤務時間帯）'!$D$6:$Z$47,23,FALSE))</f>
        <v/>
      </c>
      <c r="AS59" s="161" t="str">
        <f>IF(AS57="","",VLOOKUP(AS57,'シフト記号表（勤務時間帯）'!$D$6:$Z$47,23,FALSE))</f>
        <v/>
      </c>
      <c r="AT59" s="161" t="str">
        <f>IF(AT57="","",VLOOKUP(AT57,'シフト記号表（勤務時間帯）'!$D$6:$Z$47,23,FALSE))</f>
        <v/>
      </c>
      <c r="AU59" s="161" t="str">
        <f>IF(AU57="","",VLOOKUP(AU57,'シフト記号表（勤務時間帯）'!$D$6:$Z$47,23,FALSE))</f>
        <v/>
      </c>
      <c r="AV59" s="162" t="str">
        <f>IF(AV57="","",VLOOKUP(AV57,'シフト記号表（勤務時間帯）'!$D$6:$Z$47,23,FALSE))</f>
        <v/>
      </c>
      <c r="AW59" s="160" t="str">
        <f>IF(AW57="","",VLOOKUP(AW57,'シフト記号表（勤務時間帯）'!$D$6:$Z$47,23,FALSE))</f>
        <v/>
      </c>
      <c r="AX59" s="161" t="str">
        <f>IF(AX57="","",VLOOKUP(AX57,'シフト記号表（勤務時間帯）'!$D$6:$Z$47,23,FALSE))</f>
        <v/>
      </c>
      <c r="AY59" s="161" t="str">
        <f>IF(AY57="","",VLOOKUP(AY57,'シフト記号表（勤務時間帯）'!$D$6:$Z$47,23,FALSE))</f>
        <v/>
      </c>
      <c r="AZ59" s="1010">
        <f>IF($BC$3="４週",SUM(U59:AV59),IF($BC$3="暦月",SUM(U59:AY59),""))</f>
        <v>0</v>
      </c>
      <c r="BA59" s="1011"/>
      <c r="BB59" s="1012">
        <f>IF($BC$3="４週",AZ59/4,IF($BC$3="暦月",(AZ59/($BC$8/7)),""))</f>
        <v>0</v>
      </c>
      <c r="BC59" s="1011"/>
      <c r="BD59" s="1004"/>
      <c r="BE59" s="1005"/>
      <c r="BF59" s="1005"/>
      <c r="BG59" s="1005"/>
      <c r="BH59" s="1006"/>
    </row>
    <row r="60" spans="2:60" ht="20.25" customHeight="1" x14ac:dyDescent="0.15">
      <c r="B60" s="163"/>
      <c r="C60" s="953"/>
      <c r="D60" s="954"/>
      <c r="E60" s="955"/>
      <c r="F60" s="144"/>
      <c r="G60" s="145"/>
      <c r="H60" s="1017"/>
      <c r="I60" s="965"/>
      <c r="J60" s="966"/>
      <c r="K60" s="966"/>
      <c r="L60" s="967"/>
      <c r="M60" s="974"/>
      <c r="N60" s="975"/>
      <c r="O60" s="976"/>
      <c r="P60" s="166" t="s">
        <v>179</v>
      </c>
      <c r="Q60" s="173"/>
      <c r="R60" s="173"/>
      <c r="S60" s="174"/>
      <c r="T60" s="179"/>
      <c r="U60" s="170"/>
      <c r="V60" s="171"/>
      <c r="W60" s="171"/>
      <c r="X60" s="171"/>
      <c r="Y60" s="171"/>
      <c r="Z60" s="171"/>
      <c r="AA60" s="172"/>
      <c r="AB60" s="170"/>
      <c r="AC60" s="171"/>
      <c r="AD60" s="171"/>
      <c r="AE60" s="171"/>
      <c r="AF60" s="171"/>
      <c r="AG60" s="171"/>
      <c r="AH60" s="172"/>
      <c r="AI60" s="170"/>
      <c r="AJ60" s="171"/>
      <c r="AK60" s="171"/>
      <c r="AL60" s="171"/>
      <c r="AM60" s="171"/>
      <c r="AN60" s="171"/>
      <c r="AO60" s="172"/>
      <c r="AP60" s="170"/>
      <c r="AQ60" s="171"/>
      <c r="AR60" s="171"/>
      <c r="AS60" s="171"/>
      <c r="AT60" s="171"/>
      <c r="AU60" s="171"/>
      <c r="AV60" s="172"/>
      <c r="AW60" s="170"/>
      <c r="AX60" s="171"/>
      <c r="AY60" s="171"/>
      <c r="AZ60" s="983"/>
      <c r="BA60" s="984"/>
      <c r="BB60" s="997"/>
      <c r="BC60" s="984"/>
      <c r="BD60" s="998"/>
      <c r="BE60" s="999"/>
      <c r="BF60" s="999"/>
      <c r="BG60" s="999"/>
      <c r="BH60" s="1000"/>
    </row>
    <row r="61" spans="2:60" ht="20.25" customHeight="1" x14ac:dyDescent="0.15">
      <c r="B61" s="143">
        <f>B58+1</f>
        <v>14</v>
      </c>
      <c r="C61" s="956"/>
      <c r="D61" s="957"/>
      <c r="E61" s="958"/>
      <c r="F61" s="144">
        <f>C60</f>
        <v>0</v>
      </c>
      <c r="G61" s="145"/>
      <c r="H61" s="963"/>
      <c r="I61" s="968"/>
      <c r="J61" s="969"/>
      <c r="K61" s="969"/>
      <c r="L61" s="970"/>
      <c r="M61" s="977"/>
      <c r="N61" s="978"/>
      <c r="O61" s="979"/>
      <c r="P61" s="146" t="s">
        <v>182</v>
      </c>
      <c r="Q61" s="147"/>
      <c r="R61" s="147"/>
      <c r="S61" s="148"/>
      <c r="T61" s="149"/>
      <c r="U61" s="150" t="str">
        <f>IF(U60="","",VLOOKUP(U60,'シフト記号表（勤務時間帯）'!$D$6:$X$47,21,FALSE))</f>
        <v/>
      </c>
      <c r="V61" s="151" t="str">
        <f>IF(V60="","",VLOOKUP(V60,'シフト記号表（勤務時間帯）'!$D$6:$X$47,21,FALSE))</f>
        <v/>
      </c>
      <c r="W61" s="151" t="str">
        <f>IF(W60="","",VLOOKUP(W60,'シフト記号表（勤務時間帯）'!$D$6:$X$47,21,FALSE))</f>
        <v/>
      </c>
      <c r="X61" s="151" t="str">
        <f>IF(X60="","",VLOOKUP(X60,'シフト記号表（勤務時間帯）'!$D$6:$X$47,21,FALSE))</f>
        <v/>
      </c>
      <c r="Y61" s="151" t="str">
        <f>IF(Y60="","",VLOOKUP(Y60,'シフト記号表（勤務時間帯）'!$D$6:$X$47,21,FALSE))</f>
        <v/>
      </c>
      <c r="Z61" s="151" t="str">
        <f>IF(Z60="","",VLOOKUP(Z60,'シフト記号表（勤務時間帯）'!$D$6:$X$47,21,FALSE))</f>
        <v/>
      </c>
      <c r="AA61" s="152" t="str">
        <f>IF(AA60="","",VLOOKUP(AA60,'シフト記号表（勤務時間帯）'!$D$6:$X$47,21,FALSE))</f>
        <v/>
      </c>
      <c r="AB61" s="150" t="str">
        <f>IF(AB60="","",VLOOKUP(AB60,'シフト記号表（勤務時間帯）'!$D$6:$X$47,21,FALSE))</f>
        <v/>
      </c>
      <c r="AC61" s="151" t="str">
        <f>IF(AC60="","",VLOOKUP(AC60,'シフト記号表（勤務時間帯）'!$D$6:$X$47,21,FALSE))</f>
        <v/>
      </c>
      <c r="AD61" s="151" t="str">
        <f>IF(AD60="","",VLOOKUP(AD60,'シフト記号表（勤務時間帯）'!$D$6:$X$47,21,FALSE))</f>
        <v/>
      </c>
      <c r="AE61" s="151" t="str">
        <f>IF(AE60="","",VLOOKUP(AE60,'シフト記号表（勤務時間帯）'!$D$6:$X$47,21,FALSE))</f>
        <v/>
      </c>
      <c r="AF61" s="151" t="str">
        <f>IF(AF60="","",VLOOKUP(AF60,'シフト記号表（勤務時間帯）'!$D$6:$X$47,21,FALSE))</f>
        <v/>
      </c>
      <c r="AG61" s="151" t="str">
        <f>IF(AG60="","",VLOOKUP(AG60,'シフト記号表（勤務時間帯）'!$D$6:$X$47,21,FALSE))</f>
        <v/>
      </c>
      <c r="AH61" s="152" t="str">
        <f>IF(AH60="","",VLOOKUP(AH60,'シフト記号表（勤務時間帯）'!$D$6:$X$47,21,FALSE))</f>
        <v/>
      </c>
      <c r="AI61" s="150" t="str">
        <f>IF(AI60="","",VLOOKUP(AI60,'シフト記号表（勤務時間帯）'!$D$6:$X$47,21,FALSE))</f>
        <v/>
      </c>
      <c r="AJ61" s="151" t="str">
        <f>IF(AJ60="","",VLOOKUP(AJ60,'シフト記号表（勤務時間帯）'!$D$6:$X$47,21,FALSE))</f>
        <v/>
      </c>
      <c r="AK61" s="151" t="str">
        <f>IF(AK60="","",VLOOKUP(AK60,'シフト記号表（勤務時間帯）'!$D$6:$X$47,21,FALSE))</f>
        <v/>
      </c>
      <c r="AL61" s="151" t="str">
        <f>IF(AL60="","",VLOOKUP(AL60,'シフト記号表（勤務時間帯）'!$D$6:$X$47,21,FALSE))</f>
        <v/>
      </c>
      <c r="AM61" s="151" t="str">
        <f>IF(AM60="","",VLOOKUP(AM60,'シフト記号表（勤務時間帯）'!$D$6:$X$47,21,FALSE))</f>
        <v/>
      </c>
      <c r="AN61" s="151" t="str">
        <f>IF(AN60="","",VLOOKUP(AN60,'シフト記号表（勤務時間帯）'!$D$6:$X$47,21,FALSE))</f>
        <v/>
      </c>
      <c r="AO61" s="152" t="str">
        <f>IF(AO60="","",VLOOKUP(AO60,'シフト記号表（勤務時間帯）'!$D$6:$X$47,21,FALSE))</f>
        <v/>
      </c>
      <c r="AP61" s="150" t="str">
        <f>IF(AP60="","",VLOOKUP(AP60,'シフト記号表（勤務時間帯）'!$D$6:$X$47,21,FALSE))</f>
        <v/>
      </c>
      <c r="AQ61" s="151" t="str">
        <f>IF(AQ60="","",VLOOKUP(AQ60,'シフト記号表（勤務時間帯）'!$D$6:$X$47,21,FALSE))</f>
        <v/>
      </c>
      <c r="AR61" s="151" t="str">
        <f>IF(AR60="","",VLOOKUP(AR60,'シフト記号表（勤務時間帯）'!$D$6:$X$47,21,FALSE))</f>
        <v/>
      </c>
      <c r="AS61" s="151" t="str">
        <f>IF(AS60="","",VLOOKUP(AS60,'シフト記号表（勤務時間帯）'!$D$6:$X$47,21,FALSE))</f>
        <v/>
      </c>
      <c r="AT61" s="151" t="str">
        <f>IF(AT60="","",VLOOKUP(AT60,'シフト記号表（勤務時間帯）'!$D$6:$X$47,21,FALSE))</f>
        <v/>
      </c>
      <c r="AU61" s="151" t="str">
        <f>IF(AU60="","",VLOOKUP(AU60,'シフト記号表（勤務時間帯）'!$D$6:$X$47,21,FALSE))</f>
        <v/>
      </c>
      <c r="AV61" s="152" t="str">
        <f>IF(AV60="","",VLOOKUP(AV60,'シフト記号表（勤務時間帯）'!$D$6:$X$47,21,FALSE))</f>
        <v/>
      </c>
      <c r="AW61" s="150" t="str">
        <f>IF(AW60="","",VLOOKUP(AW60,'シフト記号表（勤務時間帯）'!$D$6:$X$47,21,FALSE))</f>
        <v/>
      </c>
      <c r="AX61" s="151" t="str">
        <f>IF(AX60="","",VLOOKUP(AX60,'シフト記号表（勤務時間帯）'!$D$6:$X$47,21,FALSE))</f>
        <v/>
      </c>
      <c r="AY61" s="151" t="str">
        <f>IF(AY60="","",VLOOKUP(AY60,'シフト記号表（勤務時間帯）'!$D$6:$X$47,21,FALSE))</f>
        <v/>
      </c>
      <c r="AZ61" s="1007">
        <f>IF($BC$3="４週",SUM(U61:AV61),IF($BC$3="暦月",SUM(U61:AY61),""))</f>
        <v>0</v>
      </c>
      <c r="BA61" s="1008"/>
      <c r="BB61" s="1009">
        <f>IF($BC$3="４週",AZ61/4,IF($BC$3="暦月",(AZ61/($BC$8/7)),""))</f>
        <v>0</v>
      </c>
      <c r="BC61" s="1008"/>
      <c r="BD61" s="1001"/>
      <c r="BE61" s="1002"/>
      <c r="BF61" s="1002"/>
      <c r="BG61" s="1002"/>
      <c r="BH61" s="1003"/>
    </row>
    <row r="62" spans="2:60" ht="20.25" customHeight="1" x14ac:dyDescent="0.15">
      <c r="B62" s="153"/>
      <c r="C62" s="959"/>
      <c r="D62" s="960"/>
      <c r="E62" s="961"/>
      <c r="F62" s="154"/>
      <c r="G62" s="155">
        <f>C60</f>
        <v>0</v>
      </c>
      <c r="H62" s="964"/>
      <c r="I62" s="971"/>
      <c r="J62" s="972"/>
      <c r="K62" s="972"/>
      <c r="L62" s="973"/>
      <c r="M62" s="980"/>
      <c r="N62" s="981"/>
      <c r="O62" s="982"/>
      <c r="P62" s="180" t="s">
        <v>183</v>
      </c>
      <c r="Q62" s="181"/>
      <c r="R62" s="181"/>
      <c r="S62" s="182"/>
      <c r="T62" s="183"/>
      <c r="U62" s="160" t="str">
        <f>IF(U60="","",VLOOKUP(U60,'シフト記号表（勤務時間帯）'!$D$6:$Z$47,23,FALSE))</f>
        <v/>
      </c>
      <c r="V62" s="161" t="str">
        <f>IF(V60="","",VLOOKUP(V60,'シフト記号表（勤務時間帯）'!$D$6:$Z$47,23,FALSE))</f>
        <v/>
      </c>
      <c r="W62" s="161" t="str">
        <f>IF(W60="","",VLOOKUP(W60,'シフト記号表（勤務時間帯）'!$D$6:$Z$47,23,FALSE))</f>
        <v/>
      </c>
      <c r="X62" s="161" t="str">
        <f>IF(X60="","",VLOOKUP(X60,'シフト記号表（勤務時間帯）'!$D$6:$Z$47,23,FALSE))</f>
        <v/>
      </c>
      <c r="Y62" s="161" t="str">
        <f>IF(Y60="","",VLOOKUP(Y60,'シフト記号表（勤務時間帯）'!$D$6:$Z$47,23,FALSE))</f>
        <v/>
      </c>
      <c r="Z62" s="161" t="str">
        <f>IF(Z60="","",VLOOKUP(Z60,'シフト記号表（勤務時間帯）'!$D$6:$Z$47,23,FALSE))</f>
        <v/>
      </c>
      <c r="AA62" s="162" t="str">
        <f>IF(AA60="","",VLOOKUP(AA60,'シフト記号表（勤務時間帯）'!$D$6:$Z$47,23,FALSE))</f>
        <v/>
      </c>
      <c r="AB62" s="160" t="str">
        <f>IF(AB60="","",VLOOKUP(AB60,'シフト記号表（勤務時間帯）'!$D$6:$Z$47,23,FALSE))</f>
        <v/>
      </c>
      <c r="AC62" s="161" t="str">
        <f>IF(AC60="","",VLOOKUP(AC60,'シフト記号表（勤務時間帯）'!$D$6:$Z$47,23,FALSE))</f>
        <v/>
      </c>
      <c r="AD62" s="161" t="str">
        <f>IF(AD60="","",VLOOKUP(AD60,'シフト記号表（勤務時間帯）'!$D$6:$Z$47,23,FALSE))</f>
        <v/>
      </c>
      <c r="AE62" s="161" t="str">
        <f>IF(AE60="","",VLOOKUP(AE60,'シフト記号表（勤務時間帯）'!$D$6:$Z$47,23,FALSE))</f>
        <v/>
      </c>
      <c r="AF62" s="161" t="str">
        <f>IF(AF60="","",VLOOKUP(AF60,'シフト記号表（勤務時間帯）'!$D$6:$Z$47,23,FALSE))</f>
        <v/>
      </c>
      <c r="AG62" s="161" t="str">
        <f>IF(AG60="","",VLOOKUP(AG60,'シフト記号表（勤務時間帯）'!$D$6:$Z$47,23,FALSE))</f>
        <v/>
      </c>
      <c r="AH62" s="162" t="str">
        <f>IF(AH60="","",VLOOKUP(AH60,'シフト記号表（勤務時間帯）'!$D$6:$Z$47,23,FALSE))</f>
        <v/>
      </c>
      <c r="AI62" s="160" t="str">
        <f>IF(AI60="","",VLOOKUP(AI60,'シフト記号表（勤務時間帯）'!$D$6:$Z$47,23,FALSE))</f>
        <v/>
      </c>
      <c r="AJ62" s="161" t="str">
        <f>IF(AJ60="","",VLOOKUP(AJ60,'シフト記号表（勤務時間帯）'!$D$6:$Z$47,23,FALSE))</f>
        <v/>
      </c>
      <c r="AK62" s="161" t="str">
        <f>IF(AK60="","",VLOOKUP(AK60,'シフト記号表（勤務時間帯）'!$D$6:$Z$47,23,FALSE))</f>
        <v/>
      </c>
      <c r="AL62" s="161" t="str">
        <f>IF(AL60="","",VLOOKUP(AL60,'シフト記号表（勤務時間帯）'!$D$6:$Z$47,23,FALSE))</f>
        <v/>
      </c>
      <c r="AM62" s="161" t="str">
        <f>IF(AM60="","",VLOOKUP(AM60,'シフト記号表（勤務時間帯）'!$D$6:$Z$47,23,FALSE))</f>
        <v/>
      </c>
      <c r="AN62" s="161" t="str">
        <f>IF(AN60="","",VLOOKUP(AN60,'シフト記号表（勤務時間帯）'!$D$6:$Z$47,23,FALSE))</f>
        <v/>
      </c>
      <c r="AO62" s="162" t="str">
        <f>IF(AO60="","",VLOOKUP(AO60,'シフト記号表（勤務時間帯）'!$D$6:$Z$47,23,FALSE))</f>
        <v/>
      </c>
      <c r="AP62" s="160" t="str">
        <f>IF(AP60="","",VLOOKUP(AP60,'シフト記号表（勤務時間帯）'!$D$6:$Z$47,23,FALSE))</f>
        <v/>
      </c>
      <c r="AQ62" s="161" t="str">
        <f>IF(AQ60="","",VLOOKUP(AQ60,'シフト記号表（勤務時間帯）'!$D$6:$Z$47,23,FALSE))</f>
        <v/>
      </c>
      <c r="AR62" s="161" t="str">
        <f>IF(AR60="","",VLOOKUP(AR60,'シフト記号表（勤務時間帯）'!$D$6:$Z$47,23,FALSE))</f>
        <v/>
      </c>
      <c r="AS62" s="161" t="str">
        <f>IF(AS60="","",VLOOKUP(AS60,'シフト記号表（勤務時間帯）'!$D$6:$Z$47,23,FALSE))</f>
        <v/>
      </c>
      <c r="AT62" s="161" t="str">
        <f>IF(AT60="","",VLOOKUP(AT60,'シフト記号表（勤務時間帯）'!$D$6:$Z$47,23,FALSE))</f>
        <v/>
      </c>
      <c r="AU62" s="161" t="str">
        <f>IF(AU60="","",VLOOKUP(AU60,'シフト記号表（勤務時間帯）'!$D$6:$Z$47,23,FALSE))</f>
        <v/>
      </c>
      <c r="AV62" s="162" t="str">
        <f>IF(AV60="","",VLOOKUP(AV60,'シフト記号表（勤務時間帯）'!$D$6:$Z$47,23,FALSE))</f>
        <v/>
      </c>
      <c r="AW62" s="160" t="str">
        <f>IF(AW60="","",VLOOKUP(AW60,'シフト記号表（勤務時間帯）'!$D$6:$Z$47,23,FALSE))</f>
        <v/>
      </c>
      <c r="AX62" s="161" t="str">
        <f>IF(AX60="","",VLOOKUP(AX60,'シフト記号表（勤務時間帯）'!$D$6:$Z$47,23,FALSE))</f>
        <v/>
      </c>
      <c r="AY62" s="161" t="str">
        <f>IF(AY60="","",VLOOKUP(AY60,'シフト記号表（勤務時間帯）'!$D$6:$Z$47,23,FALSE))</f>
        <v/>
      </c>
      <c r="AZ62" s="1010">
        <f>IF($BC$3="４週",SUM(U62:AV62),IF($BC$3="暦月",SUM(U62:AY62),""))</f>
        <v>0</v>
      </c>
      <c r="BA62" s="1011"/>
      <c r="BB62" s="1012">
        <f>IF($BC$3="４週",AZ62/4,IF($BC$3="暦月",(AZ62/($BC$8/7)),""))</f>
        <v>0</v>
      </c>
      <c r="BC62" s="1011"/>
      <c r="BD62" s="1004"/>
      <c r="BE62" s="1005"/>
      <c r="BF62" s="1005"/>
      <c r="BG62" s="1005"/>
      <c r="BH62" s="1006"/>
    </row>
    <row r="63" spans="2:60" ht="20.25" customHeight="1" x14ac:dyDescent="0.15">
      <c r="B63" s="163"/>
      <c r="C63" s="953"/>
      <c r="D63" s="954"/>
      <c r="E63" s="955"/>
      <c r="F63" s="144"/>
      <c r="G63" s="145"/>
      <c r="H63" s="1017"/>
      <c r="I63" s="965"/>
      <c r="J63" s="966"/>
      <c r="K63" s="966"/>
      <c r="L63" s="967"/>
      <c r="M63" s="974"/>
      <c r="N63" s="975"/>
      <c r="O63" s="976"/>
      <c r="P63" s="166" t="s">
        <v>179</v>
      </c>
      <c r="Q63" s="173"/>
      <c r="R63" s="173"/>
      <c r="S63" s="174"/>
      <c r="T63" s="179"/>
      <c r="U63" s="170"/>
      <c r="V63" s="171"/>
      <c r="W63" s="171"/>
      <c r="X63" s="171"/>
      <c r="Y63" s="171"/>
      <c r="Z63" s="171"/>
      <c r="AA63" s="172"/>
      <c r="AB63" s="170"/>
      <c r="AC63" s="171"/>
      <c r="AD63" s="171"/>
      <c r="AE63" s="171"/>
      <c r="AF63" s="171"/>
      <c r="AG63" s="171"/>
      <c r="AH63" s="172"/>
      <c r="AI63" s="170"/>
      <c r="AJ63" s="171"/>
      <c r="AK63" s="171"/>
      <c r="AL63" s="171"/>
      <c r="AM63" s="171"/>
      <c r="AN63" s="171"/>
      <c r="AO63" s="172"/>
      <c r="AP63" s="170"/>
      <c r="AQ63" s="171"/>
      <c r="AR63" s="171"/>
      <c r="AS63" s="171"/>
      <c r="AT63" s="171"/>
      <c r="AU63" s="171"/>
      <c r="AV63" s="172"/>
      <c r="AW63" s="170"/>
      <c r="AX63" s="171"/>
      <c r="AY63" s="171"/>
      <c r="AZ63" s="983"/>
      <c r="BA63" s="984"/>
      <c r="BB63" s="997"/>
      <c r="BC63" s="984"/>
      <c r="BD63" s="998"/>
      <c r="BE63" s="999"/>
      <c r="BF63" s="999"/>
      <c r="BG63" s="999"/>
      <c r="BH63" s="1000"/>
    </row>
    <row r="64" spans="2:60" ht="20.25" customHeight="1" x14ac:dyDescent="0.15">
      <c r="B64" s="143">
        <f>B61+1</f>
        <v>15</v>
      </c>
      <c r="C64" s="956"/>
      <c r="D64" s="957"/>
      <c r="E64" s="958"/>
      <c r="F64" s="144">
        <f>C63</f>
        <v>0</v>
      </c>
      <c r="G64" s="145"/>
      <c r="H64" s="963"/>
      <c r="I64" s="968"/>
      <c r="J64" s="969"/>
      <c r="K64" s="969"/>
      <c r="L64" s="970"/>
      <c r="M64" s="977"/>
      <c r="N64" s="978"/>
      <c r="O64" s="979"/>
      <c r="P64" s="146" t="s">
        <v>182</v>
      </c>
      <c r="Q64" s="147"/>
      <c r="R64" s="147"/>
      <c r="S64" s="148"/>
      <c r="T64" s="149"/>
      <c r="U64" s="150" t="str">
        <f>IF(U63="","",VLOOKUP(U63,'シフト記号表（勤務時間帯）'!$D$6:$X$47,21,FALSE))</f>
        <v/>
      </c>
      <c r="V64" s="151" t="str">
        <f>IF(V63="","",VLOOKUP(V63,'シフト記号表（勤務時間帯）'!$D$6:$X$47,21,FALSE))</f>
        <v/>
      </c>
      <c r="W64" s="151" t="str">
        <f>IF(W63="","",VLOOKUP(W63,'シフト記号表（勤務時間帯）'!$D$6:$X$47,21,FALSE))</f>
        <v/>
      </c>
      <c r="X64" s="151" t="str">
        <f>IF(X63="","",VLOOKUP(X63,'シフト記号表（勤務時間帯）'!$D$6:$X$47,21,FALSE))</f>
        <v/>
      </c>
      <c r="Y64" s="151" t="str">
        <f>IF(Y63="","",VLOOKUP(Y63,'シフト記号表（勤務時間帯）'!$D$6:$X$47,21,FALSE))</f>
        <v/>
      </c>
      <c r="Z64" s="151" t="str">
        <f>IF(Z63="","",VLOOKUP(Z63,'シフト記号表（勤務時間帯）'!$D$6:$X$47,21,FALSE))</f>
        <v/>
      </c>
      <c r="AA64" s="152" t="str">
        <f>IF(AA63="","",VLOOKUP(AA63,'シフト記号表（勤務時間帯）'!$D$6:$X$47,21,FALSE))</f>
        <v/>
      </c>
      <c r="AB64" s="150" t="str">
        <f>IF(AB63="","",VLOOKUP(AB63,'シフト記号表（勤務時間帯）'!$D$6:$X$47,21,FALSE))</f>
        <v/>
      </c>
      <c r="AC64" s="151" t="str">
        <f>IF(AC63="","",VLOOKUP(AC63,'シフト記号表（勤務時間帯）'!$D$6:$X$47,21,FALSE))</f>
        <v/>
      </c>
      <c r="AD64" s="151" t="str">
        <f>IF(AD63="","",VLOOKUP(AD63,'シフト記号表（勤務時間帯）'!$D$6:$X$47,21,FALSE))</f>
        <v/>
      </c>
      <c r="AE64" s="151" t="str">
        <f>IF(AE63="","",VLOOKUP(AE63,'シフト記号表（勤務時間帯）'!$D$6:$X$47,21,FALSE))</f>
        <v/>
      </c>
      <c r="AF64" s="151" t="str">
        <f>IF(AF63="","",VLOOKUP(AF63,'シフト記号表（勤務時間帯）'!$D$6:$X$47,21,FALSE))</f>
        <v/>
      </c>
      <c r="AG64" s="151" t="str">
        <f>IF(AG63="","",VLOOKUP(AG63,'シフト記号表（勤務時間帯）'!$D$6:$X$47,21,FALSE))</f>
        <v/>
      </c>
      <c r="AH64" s="152" t="str">
        <f>IF(AH63="","",VLOOKUP(AH63,'シフト記号表（勤務時間帯）'!$D$6:$X$47,21,FALSE))</f>
        <v/>
      </c>
      <c r="AI64" s="150" t="str">
        <f>IF(AI63="","",VLOOKUP(AI63,'シフト記号表（勤務時間帯）'!$D$6:$X$47,21,FALSE))</f>
        <v/>
      </c>
      <c r="AJ64" s="151" t="str">
        <f>IF(AJ63="","",VLOOKUP(AJ63,'シフト記号表（勤務時間帯）'!$D$6:$X$47,21,FALSE))</f>
        <v/>
      </c>
      <c r="AK64" s="151" t="str">
        <f>IF(AK63="","",VLOOKUP(AK63,'シフト記号表（勤務時間帯）'!$D$6:$X$47,21,FALSE))</f>
        <v/>
      </c>
      <c r="AL64" s="151" t="str">
        <f>IF(AL63="","",VLOOKUP(AL63,'シフト記号表（勤務時間帯）'!$D$6:$X$47,21,FALSE))</f>
        <v/>
      </c>
      <c r="AM64" s="151" t="str">
        <f>IF(AM63="","",VLOOKUP(AM63,'シフト記号表（勤務時間帯）'!$D$6:$X$47,21,FALSE))</f>
        <v/>
      </c>
      <c r="AN64" s="151" t="str">
        <f>IF(AN63="","",VLOOKUP(AN63,'シフト記号表（勤務時間帯）'!$D$6:$X$47,21,FALSE))</f>
        <v/>
      </c>
      <c r="AO64" s="152" t="str">
        <f>IF(AO63="","",VLOOKUP(AO63,'シフト記号表（勤務時間帯）'!$D$6:$X$47,21,FALSE))</f>
        <v/>
      </c>
      <c r="AP64" s="150" t="str">
        <f>IF(AP63="","",VLOOKUP(AP63,'シフト記号表（勤務時間帯）'!$D$6:$X$47,21,FALSE))</f>
        <v/>
      </c>
      <c r="AQ64" s="151" t="str">
        <f>IF(AQ63="","",VLOOKUP(AQ63,'シフト記号表（勤務時間帯）'!$D$6:$X$47,21,FALSE))</f>
        <v/>
      </c>
      <c r="AR64" s="151" t="str">
        <f>IF(AR63="","",VLOOKUP(AR63,'シフト記号表（勤務時間帯）'!$D$6:$X$47,21,FALSE))</f>
        <v/>
      </c>
      <c r="AS64" s="151" t="str">
        <f>IF(AS63="","",VLOOKUP(AS63,'シフト記号表（勤務時間帯）'!$D$6:$X$47,21,FALSE))</f>
        <v/>
      </c>
      <c r="AT64" s="151" t="str">
        <f>IF(AT63="","",VLOOKUP(AT63,'シフト記号表（勤務時間帯）'!$D$6:$X$47,21,FALSE))</f>
        <v/>
      </c>
      <c r="AU64" s="151" t="str">
        <f>IF(AU63="","",VLOOKUP(AU63,'シフト記号表（勤務時間帯）'!$D$6:$X$47,21,FALSE))</f>
        <v/>
      </c>
      <c r="AV64" s="152" t="str">
        <f>IF(AV63="","",VLOOKUP(AV63,'シフト記号表（勤務時間帯）'!$D$6:$X$47,21,FALSE))</f>
        <v/>
      </c>
      <c r="AW64" s="150" t="str">
        <f>IF(AW63="","",VLOOKUP(AW63,'シフト記号表（勤務時間帯）'!$D$6:$X$47,21,FALSE))</f>
        <v/>
      </c>
      <c r="AX64" s="151" t="str">
        <f>IF(AX63="","",VLOOKUP(AX63,'シフト記号表（勤務時間帯）'!$D$6:$X$47,21,FALSE))</f>
        <v/>
      </c>
      <c r="AY64" s="151" t="str">
        <f>IF(AY63="","",VLOOKUP(AY63,'シフト記号表（勤務時間帯）'!$D$6:$X$47,21,FALSE))</f>
        <v/>
      </c>
      <c r="AZ64" s="1007">
        <f>IF($BC$3="４週",SUM(U64:AV64),IF($BC$3="暦月",SUM(U64:AY64),""))</f>
        <v>0</v>
      </c>
      <c r="BA64" s="1008"/>
      <c r="BB64" s="1009">
        <f>IF($BC$3="４週",AZ64/4,IF($BC$3="暦月",(AZ64/($BC$8/7)),""))</f>
        <v>0</v>
      </c>
      <c r="BC64" s="1008"/>
      <c r="BD64" s="1001"/>
      <c r="BE64" s="1002"/>
      <c r="BF64" s="1002"/>
      <c r="BG64" s="1002"/>
      <c r="BH64" s="1003"/>
    </row>
    <row r="65" spans="2:60" ht="20.25" customHeight="1" x14ac:dyDescent="0.15">
      <c r="B65" s="153"/>
      <c r="C65" s="959"/>
      <c r="D65" s="960"/>
      <c r="E65" s="961"/>
      <c r="F65" s="154"/>
      <c r="G65" s="155">
        <f>C63</f>
        <v>0</v>
      </c>
      <c r="H65" s="964"/>
      <c r="I65" s="971"/>
      <c r="J65" s="972"/>
      <c r="K65" s="972"/>
      <c r="L65" s="973"/>
      <c r="M65" s="980"/>
      <c r="N65" s="981"/>
      <c r="O65" s="982"/>
      <c r="P65" s="180" t="s">
        <v>183</v>
      </c>
      <c r="Q65" s="181"/>
      <c r="R65" s="181"/>
      <c r="S65" s="182"/>
      <c r="T65" s="183"/>
      <c r="U65" s="160" t="str">
        <f>IF(U63="","",VLOOKUP(U63,'シフト記号表（勤務時間帯）'!$D$6:$Z$47,23,FALSE))</f>
        <v/>
      </c>
      <c r="V65" s="161" t="str">
        <f>IF(V63="","",VLOOKUP(V63,'シフト記号表（勤務時間帯）'!$D$6:$Z$47,23,FALSE))</f>
        <v/>
      </c>
      <c r="W65" s="161" t="str">
        <f>IF(W63="","",VLOOKUP(W63,'シフト記号表（勤務時間帯）'!$D$6:$Z$47,23,FALSE))</f>
        <v/>
      </c>
      <c r="X65" s="161" t="str">
        <f>IF(X63="","",VLOOKUP(X63,'シフト記号表（勤務時間帯）'!$D$6:$Z$47,23,FALSE))</f>
        <v/>
      </c>
      <c r="Y65" s="161" t="str">
        <f>IF(Y63="","",VLOOKUP(Y63,'シフト記号表（勤務時間帯）'!$D$6:$Z$47,23,FALSE))</f>
        <v/>
      </c>
      <c r="Z65" s="161" t="str">
        <f>IF(Z63="","",VLOOKUP(Z63,'シフト記号表（勤務時間帯）'!$D$6:$Z$47,23,FALSE))</f>
        <v/>
      </c>
      <c r="AA65" s="162" t="str">
        <f>IF(AA63="","",VLOOKUP(AA63,'シフト記号表（勤務時間帯）'!$D$6:$Z$47,23,FALSE))</f>
        <v/>
      </c>
      <c r="AB65" s="160" t="str">
        <f>IF(AB63="","",VLOOKUP(AB63,'シフト記号表（勤務時間帯）'!$D$6:$Z$47,23,FALSE))</f>
        <v/>
      </c>
      <c r="AC65" s="161" t="str">
        <f>IF(AC63="","",VLOOKUP(AC63,'シフト記号表（勤務時間帯）'!$D$6:$Z$47,23,FALSE))</f>
        <v/>
      </c>
      <c r="AD65" s="161" t="str">
        <f>IF(AD63="","",VLOOKUP(AD63,'シフト記号表（勤務時間帯）'!$D$6:$Z$47,23,FALSE))</f>
        <v/>
      </c>
      <c r="AE65" s="161" t="str">
        <f>IF(AE63="","",VLOOKUP(AE63,'シフト記号表（勤務時間帯）'!$D$6:$Z$47,23,FALSE))</f>
        <v/>
      </c>
      <c r="AF65" s="161" t="str">
        <f>IF(AF63="","",VLOOKUP(AF63,'シフト記号表（勤務時間帯）'!$D$6:$Z$47,23,FALSE))</f>
        <v/>
      </c>
      <c r="AG65" s="161" t="str">
        <f>IF(AG63="","",VLOOKUP(AG63,'シフト記号表（勤務時間帯）'!$D$6:$Z$47,23,FALSE))</f>
        <v/>
      </c>
      <c r="AH65" s="162" t="str">
        <f>IF(AH63="","",VLOOKUP(AH63,'シフト記号表（勤務時間帯）'!$D$6:$Z$47,23,FALSE))</f>
        <v/>
      </c>
      <c r="AI65" s="160" t="str">
        <f>IF(AI63="","",VLOOKUP(AI63,'シフト記号表（勤務時間帯）'!$D$6:$Z$47,23,FALSE))</f>
        <v/>
      </c>
      <c r="AJ65" s="161" t="str">
        <f>IF(AJ63="","",VLOOKUP(AJ63,'シフト記号表（勤務時間帯）'!$D$6:$Z$47,23,FALSE))</f>
        <v/>
      </c>
      <c r="AK65" s="161" t="str">
        <f>IF(AK63="","",VLOOKUP(AK63,'シフト記号表（勤務時間帯）'!$D$6:$Z$47,23,FALSE))</f>
        <v/>
      </c>
      <c r="AL65" s="161" t="str">
        <f>IF(AL63="","",VLOOKUP(AL63,'シフト記号表（勤務時間帯）'!$D$6:$Z$47,23,FALSE))</f>
        <v/>
      </c>
      <c r="AM65" s="161" t="str">
        <f>IF(AM63="","",VLOOKUP(AM63,'シフト記号表（勤務時間帯）'!$D$6:$Z$47,23,FALSE))</f>
        <v/>
      </c>
      <c r="AN65" s="161" t="str">
        <f>IF(AN63="","",VLOOKUP(AN63,'シフト記号表（勤務時間帯）'!$D$6:$Z$47,23,FALSE))</f>
        <v/>
      </c>
      <c r="AO65" s="162" t="str">
        <f>IF(AO63="","",VLOOKUP(AO63,'シフト記号表（勤務時間帯）'!$D$6:$Z$47,23,FALSE))</f>
        <v/>
      </c>
      <c r="AP65" s="160" t="str">
        <f>IF(AP63="","",VLOOKUP(AP63,'シフト記号表（勤務時間帯）'!$D$6:$Z$47,23,FALSE))</f>
        <v/>
      </c>
      <c r="AQ65" s="161" t="str">
        <f>IF(AQ63="","",VLOOKUP(AQ63,'シフト記号表（勤務時間帯）'!$D$6:$Z$47,23,FALSE))</f>
        <v/>
      </c>
      <c r="AR65" s="161" t="str">
        <f>IF(AR63="","",VLOOKUP(AR63,'シフト記号表（勤務時間帯）'!$D$6:$Z$47,23,FALSE))</f>
        <v/>
      </c>
      <c r="AS65" s="161" t="str">
        <f>IF(AS63="","",VLOOKUP(AS63,'シフト記号表（勤務時間帯）'!$D$6:$Z$47,23,FALSE))</f>
        <v/>
      </c>
      <c r="AT65" s="161" t="str">
        <f>IF(AT63="","",VLOOKUP(AT63,'シフト記号表（勤務時間帯）'!$D$6:$Z$47,23,FALSE))</f>
        <v/>
      </c>
      <c r="AU65" s="161" t="str">
        <f>IF(AU63="","",VLOOKUP(AU63,'シフト記号表（勤務時間帯）'!$D$6:$Z$47,23,FALSE))</f>
        <v/>
      </c>
      <c r="AV65" s="162" t="str">
        <f>IF(AV63="","",VLOOKUP(AV63,'シフト記号表（勤務時間帯）'!$D$6:$Z$47,23,FALSE))</f>
        <v/>
      </c>
      <c r="AW65" s="160" t="str">
        <f>IF(AW63="","",VLOOKUP(AW63,'シフト記号表（勤務時間帯）'!$D$6:$Z$47,23,FALSE))</f>
        <v/>
      </c>
      <c r="AX65" s="161" t="str">
        <f>IF(AX63="","",VLOOKUP(AX63,'シフト記号表（勤務時間帯）'!$D$6:$Z$47,23,FALSE))</f>
        <v/>
      </c>
      <c r="AY65" s="161" t="str">
        <f>IF(AY63="","",VLOOKUP(AY63,'シフト記号表（勤務時間帯）'!$D$6:$Z$47,23,FALSE))</f>
        <v/>
      </c>
      <c r="AZ65" s="1010">
        <f>IF($BC$3="４週",SUM(U65:AV65),IF($BC$3="暦月",SUM(U65:AY65),""))</f>
        <v>0</v>
      </c>
      <c r="BA65" s="1011"/>
      <c r="BB65" s="1012">
        <f>IF($BC$3="４週",AZ65/4,IF($BC$3="暦月",(AZ65/($BC$8/7)),""))</f>
        <v>0</v>
      </c>
      <c r="BC65" s="1011"/>
      <c r="BD65" s="1004"/>
      <c r="BE65" s="1005"/>
      <c r="BF65" s="1005"/>
      <c r="BG65" s="1005"/>
      <c r="BH65" s="1006"/>
    </row>
    <row r="66" spans="2:60" ht="20.25" customHeight="1" x14ac:dyDescent="0.15">
      <c r="B66" s="163"/>
      <c r="C66" s="953"/>
      <c r="D66" s="954"/>
      <c r="E66" s="955"/>
      <c r="F66" s="164"/>
      <c r="G66" s="165"/>
      <c r="H66" s="962"/>
      <c r="I66" s="965"/>
      <c r="J66" s="966"/>
      <c r="K66" s="966"/>
      <c r="L66" s="967"/>
      <c r="M66" s="974"/>
      <c r="N66" s="975"/>
      <c r="O66" s="976"/>
      <c r="P66" s="184" t="s">
        <v>179</v>
      </c>
      <c r="Q66" s="185"/>
      <c r="R66" s="185"/>
      <c r="S66" s="186"/>
      <c r="T66" s="187"/>
      <c r="U66" s="170"/>
      <c r="V66" s="171"/>
      <c r="W66" s="171"/>
      <c r="X66" s="171"/>
      <c r="Y66" s="171"/>
      <c r="Z66" s="171"/>
      <c r="AA66" s="172"/>
      <c r="AB66" s="170"/>
      <c r="AC66" s="171"/>
      <c r="AD66" s="171"/>
      <c r="AE66" s="171"/>
      <c r="AF66" s="171"/>
      <c r="AG66" s="171"/>
      <c r="AH66" s="172"/>
      <c r="AI66" s="170"/>
      <c r="AJ66" s="171"/>
      <c r="AK66" s="171"/>
      <c r="AL66" s="171"/>
      <c r="AM66" s="171"/>
      <c r="AN66" s="171"/>
      <c r="AO66" s="172"/>
      <c r="AP66" s="170"/>
      <c r="AQ66" s="171"/>
      <c r="AR66" s="171"/>
      <c r="AS66" s="171"/>
      <c r="AT66" s="171"/>
      <c r="AU66" s="171"/>
      <c r="AV66" s="172"/>
      <c r="AW66" s="170"/>
      <c r="AX66" s="171"/>
      <c r="AY66" s="171"/>
      <c r="AZ66" s="983"/>
      <c r="BA66" s="984"/>
      <c r="BB66" s="997"/>
      <c r="BC66" s="984"/>
      <c r="BD66" s="998"/>
      <c r="BE66" s="999"/>
      <c r="BF66" s="999"/>
      <c r="BG66" s="999"/>
      <c r="BH66" s="1000"/>
    </row>
    <row r="67" spans="2:60" ht="20.25" customHeight="1" x14ac:dyDescent="0.15">
      <c r="B67" s="143">
        <f>B64+1</f>
        <v>16</v>
      </c>
      <c r="C67" s="956"/>
      <c r="D67" s="957"/>
      <c r="E67" s="958"/>
      <c r="F67" s="144">
        <f>C66</f>
        <v>0</v>
      </c>
      <c r="G67" s="145"/>
      <c r="H67" s="963"/>
      <c r="I67" s="968"/>
      <c r="J67" s="969"/>
      <c r="K67" s="969"/>
      <c r="L67" s="970"/>
      <c r="M67" s="977"/>
      <c r="N67" s="978"/>
      <c r="O67" s="979"/>
      <c r="P67" s="146" t="s">
        <v>182</v>
      </c>
      <c r="Q67" s="147"/>
      <c r="R67" s="147"/>
      <c r="S67" s="148"/>
      <c r="T67" s="149"/>
      <c r="U67" s="150" t="str">
        <f>IF(U66="","",VLOOKUP(U66,'シフト記号表（勤務時間帯）'!$D$6:$X$47,21,FALSE))</f>
        <v/>
      </c>
      <c r="V67" s="151" t="str">
        <f>IF(V66="","",VLOOKUP(V66,'シフト記号表（勤務時間帯）'!$D$6:$X$47,21,FALSE))</f>
        <v/>
      </c>
      <c r="W67" s="151" t="str">
        <f>IF(W66="","",VLOOKUP(W66,'シフト記号表（勤務時間帯）'!$D$6:$X$47,21,FALSE))</f>
        <v/>
      </c>
      <c r="X67" s="151" t="str">
        <f>IF(X66="","",VLOOKUP(X66,'シフト記号表（勤務時間帯）'!$D$6:$X$47,21,FALSE))</f>
        <v/>
      </c>
      <c r="Y67" s="151" t="str">
        <f>IF(Y66="","",VLOOKUP(Y66,'シフト記号表（勤務時間帯）'!$D$6:$X$47,21,FALSE))</f>
        <v/>
      </c>
      <c r="Z67" s="151" t="str">
        <f>IF(Z66="","",VLOOKUP(Z66,'シフト記号表（勤務時間帯）'!$D$6:$X$47,21,FALSE))</f>
        <v/>
      </c>
      <c r="AA67" s="152" t="str">
        <f>IF(AA66="","",VLOOKUP(AA66,'シフト記号表（勤務時間帯）'!$D$6:$X$47,21,FALSE))</f>
        <v/>
      </c>
      <c r="AB67" s="150" t="str">
        <f>IF(AB66="","",VLOOKUP(AB66,'シフト記号表（勤務時間帯）'!$D$6:$X$47,21,FALSE))</f>
        <v/>
      </c>
      <c r="AC67" s="151" t="str">
        <f>IF(AC66="","",VLOOKUP(AC66,'シフト記号表（勤務時間帯）'!$D$6:$X$47,21,FALSE))</f>
        <v/>
      </c>
      <c r="AD67" s="151" t="str">
        <f>IF(AD66="","",VLOOKUP(AD66,'シフト記号表（勤務時間帯）'!$D$6:$X$47,21,FALSE))</f>
        <v/>
      </c>
      <c r="AE67" s="151" t="str">
        <f>IF(AE66="","",VLOOKUP(AE66,'シフト記号表（勤務時間帯）'!$D$6:$X$47,21,FALSE))</f>
        <v/>
      </c>
      <c r="AF67" s="151" t="str">
        <f>IF(AF66="","",VLOOKUP(AF66,'シフト記号表（勤務時間帯）'!$D$6:$X$47,21,FALSE))</f>
        <v/>
      </c>
      <c r="AG67" s="151" t="str">
        <f>IF(AG66="","",VLOOKUP(AG66,'シフト記号表（勤務時間帯）'!$D$6:$X$47,21,FALSE))</f>
        <v/>
      </c>
      <c r="AH67" s="152" t="str">
        <f>IF(AH66="","",VLOOKUP(AH66,'シフト記号表（勤務時間帯）'!$D$6:$X$47,21,FALSE))</f>
        <v/>
      </c>
      <c r="AI67" s="150" t="str">
        <f>IF(AI66="","",VLOOKUP(AI66,'シフト記号表（勤務時間帯）'!$D$6:$X$47,21,FALSE))</f>
        <v/>
      </c>
      <c r="AJ67" s="151" t="str">
        <f>IF(AJ66="","",VLOOKUP(AJ66,'シフト記号表（勤務時間帯）'!$D$6:$X$47,21,FALSE))</f>
        <v/>
      </c>
      <c r="AK67" s="151" t="str">
        <f>IF(AK66="","",VLOOKUP(AK66,'シフト記号表（勤務時間帯）'!$D$6:$X$47,21,FALSE))</f>
        <v/>
      </c>
      <c r="AL67" s="151" t="str">
        <f>IF(AL66="","",VLOOKUP(AL66,'シフト記号表（勤務時間帯）'!$D$6:$X$47,21,FALSE))</f>
        <v/>
      </c>
      <c r="AM67" s="151" t="str">
        <f>IF(AM66="","",VLOOKUP(AM66,'シフト記号表（勤務時間帯）'!$D$6:$X$47,21,FALSE))</f>
        <v/>
      </c>
      <c r="AN67" s="151" t="str">
        <f>IF(AN66="","",VLOOKUP(AN66,'シフト記号表（勤務時間帯）'!$D$6:$X$47,21,FALSE))</f>
        <v/>
      </c>
      <c r="AO67" s="152" t="str">
        <f>IF(AO66="","",VLOOKUP(AO66,'シフト記号表（勤務時間帯）'!$D$6:$X$47,21,FALSE))</f>
        <v/>
      </c>
      <c r="AP67" s="150" t="str">
        <f>IF(AP66="","",VLOOKUP(AP66,'シフト記号表（勤務時間帯）'!$D$6:$X$47,21,FALSE))</f>
        <v/>
      </c>
      <c r="AQ67" s="151" t="str">
        <f>IF(AQ66="","",VLOOKUP(AQ66,'シフト記号表（勤務時間帯）'!$D$6:$X$47,21,FALSE))</f>
        <v/>
      </c>
      <c r="AR67" s="151" t="str">
        <f>IF(AR66="","",VLOOKUP(AR66,'シフト記号表（勤務時間帯）'!$D$6:$X$47,21,FALSE))</f>
        <v/>
      </c>
      <c r="AS67" s="151" t="str">
        <f>IF(AS66="","",VLOOKUP(AS66,'シフト記号表（勤務時間帯）'!$D$6:$X$47,21,FALSE))</f>
        <v/>
      </c>
      <c r="AT67" s="151" t="str">
        <f>IF(AT66="","",VLOOKUP(AT66,'シフト記号表（勤務時間帯）'!$D$6:$X$47,21,FALSE))</f>
        <v/>
      </c>
      <c r="AU67" s="151" t="str">
        <f>IF(AU66="","",VLOOKUP(AU66,'シフト記号表（勤務時間帯）'!$D$6:$X$47,21,FALSE))</f>
        <v/>
      </c>
      <c r="AV67" s="152" t="str">
        <f>IF(AV66="","",VLOOKUP(AV66,'シフト記号表（勤務時間帯）'!$D$6:$X$47,21,FALSE))</f>
        <v/>
      </c>
      <c r="AW67" s="150" t="str">
        <f>IF(AW66="","",VLOOKUP(AW66,'シフト記号表（勤務時間帯）'!$D$6:$X$47,21,FALSE))</f>
        <v/>
      </c>
      <c r="AX67" s="151" t="str">
        <f>IF(AX66="","",VLOOKUP(AX66,'シフト記号表（勤務時間帯）'!$D$6:$X$47,21,FALSE))</f>
        <v/>
      </c>
      <c r="AY67" s="151" t="str">
        <f>IF(AY66="","",VLOOKUP(AY66,'シフト記号表（勤務時間帯）'!$D$6:$X$47,21,FALSE))</f>
        <v/>
      </c>
      <c r="AZ67" s="1007">
        <f>IF($BC$3="４週",SUM(U67:AV67),IF($BC$3="暦月",SUM(U67:AY67),""))</f>
        <v>0</v>
      </c>
      <c r="BA67" s="1008"/>
      <c r="BB67" s="1009">
        <f>IF($BC$3="４週",AZ67/4,IF($BC$3="暦月",(AZ67/($BC$8/7)),""))</f>
        <v>0</v>
      </c>
      <c r="BC67" s="1008"/>
      <c r="BD67" s="1001"/>
      <c r="BE67" s="1002"/>
      <c r="BF67" s="1002"/>
      <c r="BG67" s="1002"/>
      <c r="BH67" s="1003"/>
    </row>
    <row r="68" spans="2:60" ht="20.25" customHeight="1" x14ac:dyDescent="0.15">
      <c r="B68" s="153"/>
      <c r="C68" s="959"/>
      <c r="D68" s="960"/>
      <c r="E68" s="961"/>
      <c r="F68" s="154"/>
      <c r="G68" s="155">
        <f>C66</f>
        <v>0</v>
      </c>
      <c r="H68" s="964"/>
      <c r="I68" s="971"/>
      <c r="J68" s="972"/>
      <c r="K68" s="972"/>
      <c r="L68" s="973"/>
      <c r="M68" s="980"/>
      <c r="N68" s="981"/>
      <c r="O68" s="982"/>
      <c r="P68" s="241" t="s">
        <v>183</v>
      </c>
      <c r="Q68" s="157"/>
      <c r="R68" s="157"/>
      <c r="S68" s="177"/>
      <c r="T68" s="178"/>
      <c r="U68" s="160" t="str">
        <f>IF(U66="","",VLOOKUP(U66,'シフト記号表（勤務時間帯）'!$D$6:$Z$47,23,FALSE))</f>
        <v/>
      </c>
      <c r="V68" s="161" t="str">
        <f>IF(V66="","",VLOOKUP(V66,'シフト記号表（勤務時間帯）'!$D$6:$Z$47,23,FALSE))</f>
        <v/>
      </c>
      <c r="W68" s="161" t="str">
        <f>IF(W66="","",VLOOKUP(W66,'シフト記号表（勤務時間帯）'!$D$6:$Z$47,23,FALSE))</f>
        <v/>
      </c>
      <c r="X68" s="161" t="str">
        <f>IF(X66="","",VLOOKUP(X66,'シフト記号表（勤務時間帯）'!$D$6:$Z$47,23,FALSE))</f>
        <v/>
      </c>
      <c r="Y68" s="161" t="str">
        <f>IF(Y66="","",VLOOKUP(Y66,'シフト記号表（勤務時間帯）'!$D$6:$Z$47,23,FALSE))</f>
        <v/>
      </c>
      <c r="Z68" s="161" t="str">
        <f>IF(Z66="","",VLOOKUP(Z66,'シフト記号表（勤務時間帯）'!$D$6:$Z$47,23,FALSE))</f>
        <v/>
      </c>
      <c r="AA68" s="162" t="str">
        <f>IF(AA66="","",VLOOKUP(AA66,'シフト記号表（勤務時間帯）'!$D$6:$Z$47,23,FALSE))</f>
        <v/>
      </c>
      <c r="AB68" s="160" t="str">
        <f>IF(AB66="","",VLOOKUP(AB66,'シフト記号表（勤務時間帯）'!$D$6:$Z$47,23,FALSE))</f>
        <v/>
      </c>
      <c r="AC68" s="161" t="str">
        <f>IF(AC66="","",VLOOKUP(AC66,'シフト記号表（勤務時間帯）'!$D$6:$Z$47,23,FALSE))</f>
        <v/>
      </c>
      <c r="AD68" s="161" t="str">
        <f>IF(AD66="","",VLOOKUP(AD66,'シフト記号表（勤務時間帯）'!$D$6:$Z$47,23,FALSE))</f>
        <v/>
      </c>
      <c r="AE68" s="161" t="str">
        <f>IF(AE66="","",VLOOKUP(AE66,'シフト記号表（勤務時間帯）'!$D$6:$Z$47,23,FALSE))</f>
        <v/>
      </c>
      <c r="AF68" s="161" t="str">
        <f>IF(AF66="","",VLOOKUP(AF66,'シフト記号表（勤務時間帯）'!$D$6:$Z$47,23,FALSE))</f>
        <v/>
      </c>
      <c r="AG68" s="161" t="str">
        <f>IF(AG66="","",VLOOKUP(AG66,'シフト記号表（勤務時間帯）'!$D$6:$Z$47,23,FALSE))</f>
        <v/>
      </c>
      <c r="AH68" s="162" t="str">
        <f>IF(AH66="","",VLOOKUP(AH66,'シフト記号表（勤務時間帯）'!$D$6:$Z$47,23,FALSE))</f>
        <v/>
      </c>
      <c r="AI68" s="160" t="str">
        <f>IF(AI66="","",VLOOKUP(AI66,'シフト記号表（勤務時間帯）'!$D$6:$Z$47,23,FALSE))</f>
        <v/>
      </c>
      <c r="AJ68" s="161" t="str">
        <f>IF(AJ66="","",VLOOKUP(AJ66,'シフト記号表（勤務時間帯）'!$D$6:$Z$47,23,FALSE))</f>
        <v/>
      </c>
      <c r="AK68" s="161" t="str">
        <f>IF(AK66="","",VLOOKUP(AK66,'シフト記号表（勤務時間帯）'!$D$6:$Z$47,23,FALSE))</f>
        <v/>
      </c>
      <c r="AL68" s="161" t="str">
        <f>IF(AL66="","",VLOOKUP(AL66,'シフト記号表（勤務時間帯）'!$D$6:$Z$47,23,FALSE))</f>
        <v/>
      </c>
      <c r="AM68" s="161" t="str">
        <f>IF(AM66="","",VLOOKUP(AM66,'シフト記号表（勤務時間帯）'!$D$6:$Z$47,23,FALSE))</f>
        <v/>
      </c>
      <c r="AN68" s="161" t="str">
        <f>IF(AN66="","",VLOOKUP(AN66,'シフト記号表（勤務時間帯）'!$D$6:$Z$47,23,FALSE))</f>
        <v/>
      </c>
      <c r="AO68" s="162" t="str">
        <f>IF(AO66="","",VLOOKUP(AO66,'シフト記号表（勤務時間帯）'!$D$6:$Z$47,23,FALSE))</f>
        <v/>
      </c>
      <c r="AP68" s="160" t="str">
        <f>IF(AP66="","",VLOOKUP(AP66,'シフト記号表（勤務時間帯）'!$D$6:$Z$47,23,FALSE))</f>
        <v/>
      </c>
      <c r="AQ68" s="161" t="str">
        <f>IF(AQ66="","",VLOOKUP(AQ66,'シフト記号表（勤務時間帯）'!$D$6:$Z$47,23,FALSE))</f>
        <v/>
      </c>
      <c r="AR68" s="161" t="str">
        <f>IF(AR66="","",VLOOKUP(AR66,'シフト記号表（勤務時間帯）'!$D$6:$Z$47,23,FALSE))</f>
        <v/>
      </c>
      <c r="AS68" s="161" t="str">
        <f>IF(AS66="","",VLOOKUP(AS66,'シフト記号表（勤務時間帯）'!$D$6:$Z$47,23,FALSE))</f>
        <v/>
      </c>
      <c r="AT68" s="161" t="str">
        <f>IF(AT66="","",VLOOKUP(AT66,'シフト記号表（勤務時間帯）'!$D$6:$Z$47,23,FALSE))</f>
        <v/>
      </c>
      <c r="AU68" s="161" t="str">
        <f>IF(AU66="","",VLOOKUP(AU66,'シフト記号表（勤務時間帯）'!$D$6:$Z$47,23,FALSE))</f>
        <v/>
      </c>
      <c r="AV68" s="162" t="str">
        <f>IF(AV66="","",VLOOKUP(AV66,'シフト記号表（勤務時間帯）'!$D$6:$Z$47,23,FALSE))</f>
        <v/>
      </c>
      <c r="AW68" s="160" t="str">
        <f>IF(AW66="","",VLOOKUP(AW66,'シフト記号表（勤務時間帯）'!$D$6:$Z$47,23,FALSE))</f>
        <v/>
      </c>
      <c r="AX68" s="161" t="str">
        <f>IF(AX66="","",VLOOKUP(AX66,'シフト記号表（勤務時間帯）'!$D$6:$Z$47,23,FALSE))</f>
        <v/>
      </c>
      <c r="AY68" s="161" t="str">
        <f>IF(AY66="","",VLOOKUP(AY66,'シフト記号表（勤務時間帯）'!$D$6:$Z$47,23,FALSE))</f>
        <v/>
      </c>
      <c r="AZ68" s="1010">
        <f>IF($BC$3="４週",SUM(U68:AV68),IF($BC$3="暦月",SUM(U68:AY68),""))</f>
        <v>0</v>
      </c>
      <c r="BA68" s="1011"/>
      <c r="BB68" s="1012">
        <f>IF($BC$3="４週",AZ68/4,IF($BC$3="暦月",(AZ68/($BC$8/7)),""))</f>
        <v>0</v>
      </c>
      <c r="BC68" s="1011"/>
      <c r="BD68" s="1004"/>
      <c r="BE68" s="1005"/>
      <c r="BF68" s="1005"/>
      <c r="BG68" s="1005"/>
      <c r="BH68" s="1006"/>
    </row>
    <row r="69" spans="2:60" ht="20.25" customHeight="1" x14ac:dyDescent="0.15">
      <c r="B69" s="163"/>
      <c r="C69" s="953"/>
      <c r="D69" s="954"/>
      <c r="E69" s="955"/>
      <c r="F69" s="164"/>
      <c r="G69" s="165"/>
      <c r="H69" s="962"/>
      <c r="I69" s="965"/>
      <c r="J69" s="966"/>
      <c r="K69" s="966"/>
      <c r="L69" s="967"/>
      <c r="M69" s="974"/>
      <c r="N69" s="975"/>
      <c r="O69" s="976"/>
      <c r="P69" s="184" t="s">
        <v>179</v>
      </c>
      <c r="Q69" s="185"/>
      <c r="R69" s="185"/>
      <c r="S69" s="186"/>
      <c r="T69" s="187"/>
      <c r="U69" s="170"/>
      <c r="V69" s="171"/>
      <c r="W69" s="171"/>
      <c r="X69" s="171"/>
      <c r="Y69" s="171"/>
      <c r="Z69" s="171"/>
      <c r="AA69" s="172"/>
      <c r="AB69" s="170"/>
      <c r="AC69" s="171"/>
      <c r="AD69" s="171"/>
      <c r="AE69" s="171"/>
      <c r="AF69" s="171"/>
      <c r="AG69" s="171"/>
      <c r="AH69" s="172"/>
      <c r="AI69" s="170"/>
      <c r="AJ69" s="171"/>
      <c r="AK69" s="171"/>
      <c r="AL69" s="171"/>
      <c r="AM69" s="171"/>
      <c r="AN69" s="171"/>
      <c r="AO69" s="172"/>
      <c r="AP69" s="170"/>
      <c r="AQ69" s="171"/>
      <c r="AR69" s="171"/>
      <c r="AS69" s="171"/>
      <c r="AT69" s="171"/>
      <c r="AU69" s="171"/>
      <c r="AV69" s="172"/>
      <c r="AW69" s="170"/>
      <c r="AX69" s="171"/>
      <c r="AY69" s="171"/>
      <c r="AZ69" s="983"/>
      <c r="BA69" s="984"/>
      <c r="BB69" s="997"/>
      <c r="BC69" s="984"/>
      <c r="BD69" s="998"/>
      <c r="BE69" s="999"/>
      <c r="BF69" s="999"/>
      <c r="BG69" s="999"/>
      <c r="BH69" s="1000"/>
    </row>
    <row r="70" spans="2:60" ht="20.25" customHeight="1" x14ac:dyDescent="0.15">
      <c r="B70" s="143">
        <f>B67+1</f>
        <v>17</v>
      </c>
      <c r="C70" s="956"/>
      <c r="D70" s="957"/>
      <c r="E70" s="958"/>
      <c r="F70" s="144">
        <f>C69</f>
        <v>0</v>
      </c>
      <c r="G70" s="145"/>
      <c r="H70" s="963"/>
      <c r="I70" s="968"/>
      <c r="J70" s="969"/>
      <c r="K70" s="969"/>
      <c r="L70" s="970"/>
      <c r="M70" s="977"/>
      <c r="N70" s="978"/>
      <c r="O70" s="979"/>
      <c r="P70" s="146" t="s">
        <v>182</v>
      </c>
      <c r="Q70" s="147"/>
      <c r="R70" s="147"/>
      <c r="S70" s="148"/>
      <c r="T70" s="149"/>
      <c r="U70" s="150" t="str">
        <f>IF(U69="","",VLOOKUP(U69,'シフト記号表（勤務時間帯）'!$D$6:$X$47,21,FALSE))</f>
        <v/>
      </c>
      <c r="V70" s="151" t="str">
        <f>IF(V69="","",VLOOKUP(V69,'シフト記号表（勤務時間帯）'!$D$6:$X$47,21,FALSE))</f>
        <v/>
      </c>
      <c r="W70" s="151" t="str">
        <f>IF(W69="","",VLOOKUP(W69,'シフト記号表（勤務時間帯）'!$D$6:$X$47,21,FALSE))</f>
        <v/>
      </c>
      <c r="X70" s="151" t="str">
        <f>IF(X69="","",VLOOKUP(X69,'シフト記号表（勤務時間帯）'!$D$6:$X$47,21,FALSE))</f>
        <v/>
      </c>
      <c r="Y70" s="151" t="str">
        <f>IF(Y69="","",VLOOKUP(Y69,'シフト記号表（勤務時間帯）'!$D$6:$X$47,21,FALSE))</f>
        <v/>
      </c>
      <c r="Z70" s="151" t="str">
        <f>IF(Z69="","",VLOOKUP(Z69,'シフト記号表（勤務時間帯）'!$D$6:$X$47,21,FALSE))</f>
        <v/>
      </c>
      <c r="AA70" s="152" t="str">
        <f>IF(AA69="","",VLOOKUP(AA69,'シフト記号表（勤務時間帯）'!$D$6:$X$47,21,FALSE))</f>
        <v/>
      </c>
      <c r="AB70" s="150" t="str">
        <f>IF(AB69="","",VLOOKUP(AB69,'シフト記号表（勤務時間帯）'!$D$6:$X$47,21,FALSE))</f>
        <v/>
      </c>
      <c r="AC70" s="151" t="str">
        <f>IF(AC69="","",VLOOKUP(AC69,'シフト記号表（勤務時間帯）'!$D$6:$X$47,21,FALSE))</f>
        <v/>
      </c>
      <c r="AD70" s="151" t="str">
        <f>IF(AD69="","",VLOOKUP(AD69,'シフト記号表（勤務時間帯）'!$D$6:$X$47,21,FALSE))</f>
        <v/>
      </c>
      <c r="AE70" s="151" t="str">
        <f>IF(AE69="","",VLOOKUP(AE69,'シフト記号表（勤務時間帯）'!$D$6:$X$47,21,FALSE))</f>
        <v/>
      </c>
      <c r="AF70" s="151" t="str">
        <f>IF(AF69="","",VLOOKUP(AF69,'シフト記号表（勤務時間帯）'!$D$6:$X$47,21,FALSE))</f>
        <v/>
      </c>
      <c r="AG70" s="151" t="str">
        <f>IF(AG69="","",VLOOKUP(AG69,'シフト記号表（勤務時間帯）'!$D$6:$X$47,21,FALSE))</f>
        <v/>
      </c>
      <c r="AH70" s="152" t="str">
        <f>IF(AH69="","",VLOOKUP(AH69,'シフト記号表（勤務時間帯）'!$D$6:$X$47,21,FALSE))</f>
        <v/>
      </c>
      <c r="AI70" s="150" t="str">
        <f>IF(AI69="","",VLOOKUP(AI69,'シフト記号表（勤務時間帯）'!$D$6:$X$47,21,FALSE))</f>
        <v/>
      </c>
      <c r="AJ70" s="151" t="str">
        <f>IF(AJ69="","",VLOOKUP(AJ69,'シフト記号表（勤務時間帯）'!$D$6:$X$47,21,FALSE))</f>
        <v/>
      </c>
      <c r="AK70" s="151" t="str">
        <f>IF(AK69="","",VLOOKUP(AK69,'シフト記号表（勤務時間帯）'!$D$6:$X$47,21,FALSE))</f>
        <v/>
      </c>
      <c r="AL70" s="151" t="str">
        <f>IF(AL69="","",VLOOKUP(AL69,'シフト記号表（勤務時間帯）'!$D$6:$X$47,21,FALSE))</f>
        <v/>
      </c>
      <c r="AM70" s="151" t="str">
        <f>IF(AM69="","",VLOOKUP(AM69,'シフト記号表（勤務時間帯）'!$D$6:$X$47,21,FALSE))</f>
        <v/>
      </c>
      <c r="AN70" s="151" t="str">
        <f>IF(AN69="","",VLOOKUP(AN69,'シフト記号表（勤務時間帯）'!$D$6:$X$47,21,FALSE))</f>
        <v/>
      </c>
      <c r="AO70" s="152" t="str">
        <f>IF(AO69="","",VLOOKUP(AO69,'シフト記号表（勤務時間帯）'!$D$6:$X$47,21,FALSE))</f>
        <v/>
      </c>
      <c r="AP70" s="150" t="str">
        <f>IF(AP69="","",VLOOKUP(AP69,'シフト記号表（勤務時間帯）'!$D$6:$X$47,21,FALSE))</f>
        <v/>
      </c>
      <c r="AQ70" s="151" t="str">
        <f>IF(AQ69="","",VLOOKUP(AQ69,'シフト記号表（勤務時間帯）'!$D$6:$X$47,21,FALSE))</f>
        <v/>
      </c>
      <c r="AR70" s="151" t="str">
        <f>IF(AR69="","",VLOOKUP(AR69,'シフト記号表（勤務時間帯）'!$D$6:$X$47,21,FALSE))</f>
        <v/>
      </c>
      <c r="AS70" s="151" t="str">
        <f>IF(AS69="","",VLOOKUP(AS69,'シフト記号表（勤務時間帯）'!$D$6:$X$47,21,FALSE))</f>
        <v/>
      </c>
      <c r="AT70" s="151" t="str">
        <f>IF(AT69="","",VLOOKUP(AT69,'シフト記号表（勤務時間帯）'!$D$6:$X$47,21,FALSE))</f>
        <v/>
      </c>
      <c r="AU70" s="151" t="str">
        <f>IF(AU69="","",VLOOKUP(AU69,'シフト記号表（勤務時間帯）'!$D$6:$X$47,21,FALSE))</f>
        <v/>
      </c>
      <c r="AV70" s="152" t="str">
        <f>IF(AV69="","",VLOOKUP(AV69,'シフト記号表（勤務時間帯）'!$D$6:$X$47,21,FALSE))</f>
        <v/>
      </c>
      <c r="AW70" s="150" t="str">
        <f>IF(AW69="","",VLOOKUP(AW69,'シフト記号表（勤務時間帯）'!$D$6:$X$47,21,FALSE))</f>
        <v/>
      </c>
      <c r="AX70" s="151" t="str">
        <f>IF(AX69="","",VLOOKUP(AX69,'シフト記号表（勤務時間帯）'!$D$6:$X$47,21,FALSE))</f>
        <v/>
      </c>
      <c r="AY70" s="151" t="str">
        <f>IF(AY69="","",VLOOKUP(AY69,'シフト記号表（勤務時間帯）'!$D$6:$X$47,21,FALSE))</f>
        <v/>
      </c>
      <c r="AZ70" s="1007">
        <f>IF($BC$3="４週",SUM(U70:AV70),IF($BC$3="暦月",SUM(U70:AY70),""))</f>
        <v>0</v>
      </c>
      <c r="BA70" s="1008"/>
      <c r="BB70" s="1009">
        <f>IF($BC$3="４週",AZ70/4,IF($BC$3="暦月",(AZ70/($BC$8/7)),""))</f>
        <v>0</v>
      </c>
      <c r="BC70" s="1008"/>
      <c r="BD70" s="1001"/>
      <c r="BE70" s="1002"/>
      <c r="BF70" s="1002"/>
      <c r="BG70" s="1002"/>
      <c r="BH70" s="1003"/>
    </row>
    <row r="71" spans="2:60" ht="20.25" customHeight="1" x14ac:dyDescent="0.15">
      <c r="B71" s="153"/>
      <c r="C71" s="959"/>
      <c r="D71" s="960"/>
      <c r="E71" s="961"/>
      <c r="F71" s="154"/>
      <c r="G71" s="155">
        <f>C69</f>
        <v>0</v>
      </c>
      <c r="H71" s="964"/>
      <c r="I71" s="971"/>
      <c r="J71" s="972"/>
      <c r="K71" s="972"/>
      <c r="L71" s="973"/>
      <c r="M71" s="980"/>
      <c r="N71" s="981"/>
      <c r="O71" s="982"/>
      <c r="P71" s="241" t="s">
        <v>183</v>
      </c>
      <c r="Q71" s="157"/>
      <c r="R71" s="157"/>
      <c r="S71" s="177"/>
      <c r="T71" s="178"/>
      <c r="U71" s="160" t="str">
        <f>IF(U69="","",VLOOKUP(U69,'シフト記号表（勤務時間帯）'!$D$6:$Z$47,23,FALSE))</f>
        <v/>
      </c>
      <c r="V71" s="161" t="str">
        <f>IF(V69="","",VLOOKUP(V69,'シフト記号表（勤務時間帯）'!$D$6:$Z$47,23,FALSE))</f>
        <v/>
      </c>
      <c r="W71" s="161" t="str">
        <f>IF(W69="","",VLOOKUP(W69,'シフト記号表（勤務時間帯）'!$D$6:$Z$47,23,FALSE))</f>
        <v/>
      </c>
      <c r="X71" s="161" t="str">
        <f>IF(X69="","",VLOOKUP(X69,'シフト記号表（勤務時間帯）'!$D$6:$Z$47,23,FALSE))</f>
        <v/>
      </c>
      <c r="Y71" s="161" t="str">
        <f>IF(Y69="","",VLOOKUP(Y69,'シフト記号表（勤務時間帯）'!$D$6:$Z$47,23,FALSE))</f>
        <v/>
      </c>
      <c r="Z71" s="161" t="str">
        <f>IF(Z69="","",VLOOKUP(Z69,'シフト記号表（勤務時間帯）'!$D$6:$Z$47,23,FALSE))</f>
        <v/>
      </c>
      <c r="AA71" s="162" t="str">
        <f>IF(AA69="","",VLOOKUP(AA69,'シフト記号表（勤務時間帯）'!$D$6:$Z$47,23,FALSE))</f>
        <v/>
      </c>
      <c r="AB71" s="160" t="str">
        <f>IF(AB69="","",VLOOKUP(AB69,'シフト記号表（勤務時間帯）'!$D$6:$Z$47,23,FALSE))</f>
        <v/>
      </c>
      <c r="AC71" s="161" t="str">
        <f>IF(AC69="","",VLOOKUP(AC69,'シフト記号表（勤務時間帯）'!$D$6:$Z$47,23,FALSE))</f>
        <v/>
      </c>
      <c r="AD71" s="161" t="str">
        <f>IF(AD69="","",VLOOKUP(AD69,'シフト記号表（勤務時間帯）'!$D$6:$Z$47,23,FALSE))</f>
        <v/>
      </c>
      <c r="AE71" s="161" t="str">
        <f>IF(AE69="","",VLOOKUP(AE69,'シフト記号表（勤務時間帯）'!$D$6:$Z$47,23,FALSE))</f>
        <v/>
      </c>
      <c r="AF71" s="161" t="str">
        <f>IF(AF69="","",VLOOKUP(AF69,'シフト記号表（勤務時間帯）'!$D$6:$Z$47,23,FALSE))</f>
        <v/>
      </c>
      <c r="AG71" s="161" t="str">
        <f>IF(AG69="","",VLOOKUP(AG69,'シフト記号表（勤務時間帯）'!$D$6:$Z$47,23,FALSE))</f>
        <v/>
      </c>
      <c r="AH71" s="162" t="str">
        <f>IF(AH69="","",VLOOKUP(AH69,'シフト記号表（勤務時間帯）'!$D$6:$Z$47,23,FALSE))</f>
        <v/>
      </c>
      <c r="AI71" s="160" t="str">
        <f>IF(AI69="","",VLOOKUP(AI69,'シフト記号表（勤務時間帯）'!$D$6:$Z$47,23,FALSE))</f>
        <v/>
      </c>
      <c r="AJ71" s="161" t="str">
        <f>IF(AJ69="","",VLOOKUP(AJ69,'シフト記号表（勤務時間帯）'!$D$6:$Z$47,23,FALSE))</f>
        <v/>
      </c>
      <c r="AK71" s="161" t="str">
        <f>IF(AK69="","",VLOOKUP(AK69,'シフト記号表（勤務時間帯）'!$D$6:$Z$47,23,FALSE))</f>
        <v/>
      </c>
      <c r="AL71" s="161" t="str">
        <f>IF(AL69="","",VLOOKUP(AL69,'シフト記号表（勤務時間帯）'!$D$6:$Z$47,23,FALSE))</f>
        <v/>
      </c>
      <c r="AM71" s="161" t="str">
        <f>IF(AM69="","",VLOOKUP(AM69,'シフト記号表（勤務時間帯）'!$D$6:$Z$47,23,FALSE))</f>
        <v/>
      </c>
      <c r="AN71" s="161" t="str">
        <f>IF(AN69="","",VLOOKUP(AN69,'シフト記号表（勤務時間帯）'!$D$6:$Z$47,23,FALSE))</f>
        <v/>
      </c>
      <c r="AO71" s="162" t="str">
        <f>IF(AO69="","",VLOOKUP(AO69,'シフト記号表（勤務時間帯）'!$D$6:$Z$47,23,FALSE))</f>
        <v/>
      </c>
      <c r="AP71" s="160" t="str">
        <f>IF(AP69="","",VLOOKUP(AP69,'シフト記号表（勤務時間帯）'!$D$6:$Z$47,23,FALSE))</f>
        <v/>
      </c>
      <c r="AQ71" s="161" t="str">
        <f>IF(AQ69="","",VLOOKUP(AQ69,'シフト記号表（勤務時間帯）'!$D$6:$Z$47,23,FALSE))</f>
        <v/>
      </c>
      <c r="AR71" s="161" t="str">
        <f>IF(AR69="","",VLOOKUP(AR69,'シフト記号表（勤務時間帯）'!$D$6:$Z$47,23,FALSE))</f>
        <v/>
      </c>
      <c r="AS71" s="161" t="str">
        <f>IF(AS69="","",VLOOKUP(AS69,'シフト記号表（勤務時間帯）'!$D$6:$Z$47,23,FALSE))</f>
        <v/>
      </c>
      <c r="AT71" s="161" t="str">
        <f>IF(AT69="","",VLOOKUP(AT69,'シフト記号表（勤務時間帯）'!$D$6:$Z$47,23,FALSE))</f>
        <v/>
      </c>
      <c r="AU71" s="161" t="str">
        <f>IF(AU69="","",VLOOKUP(AU69,'シフト記号表（勤務時間帯）'!$D$6:$Z$47,23,FALSE))</f>
        <v/>
      </c>
      <c r="AV71" s="162" t="str">
        <f>IF(AV69="","",VLOOKUP(AV69,'シフト記号表（勤務時間帯）'!$D$6:$Z$47,23,FALSE))</f>
        <v/>
      </c>
      <c r="AW71" s="160" t="str">
        <f>IF(AW69="","",VLOOKUP(AW69,'シフト記号表（勤務時間帯）'!$D$6:$Z$47,23,FALSE))</f>
        <v/>
      </c>
      <c r="AX71" s="161" t="str">
        <f>IF(AX69="","",VLOOKUP(AX69,'シフト記号表（勤務時間帯）'!$D$6:$Z$47,23,FALSE))</f>
        <v/>
      </c>
      <c r="AY71" s="161" t="str">
        <f>IF(AY69="","",VLOOKUP(AY69,'シフト記号表（勤務時間帯）'!$D$6:$Z$47,23,FALSE))</f>
        <v/>
      </c>
      <c r="AZ71" s="1010">
        <f>IF($BC$3="４週",SUM(U71:AV71),IF($BC$3="暦月",SUM(U71:AY71),""))</f>
        <v>0</v>
      </c>
      <c r="BA71" s="1011"/>
      <c r="BB71" s="1012">
        <f>IF($BC$3="４週",AZ71/4,IF($BC$3="暦月",(AZ71/($BC$8/7)),""))</f>
        <v>0</v>
      </c>
      <c r="BC71" s="1011"/>
      <c r="BD71" s="1004"/>
      <c r="BE71" s="1005"/>
      <c r="BF71" s="1005"/>
      <c r="BG71" s="1005"/>
      <c r="BH71" s="1006"/>
    </row>
    <row r="72" spans="2:60" ht="20.25" customHeight="1" x14ac:dyDescent="0.15">
      <c r="B72" s="163"/>
      <c r="C72" s="953"/>
      <c r="D72" s="954"/>
      <c r="E72" s="955"/>
      <c r="F72" s="164"/>
      <c r="G72" s="165"/>
      <c r="H72" s="962"/>
      <c r="I72" s="965"/>
      <c r="J72" s="966"/>
      <c r="K72" s="966"/>
      <c r="L72" s="967"/>
      <c r="M72" s="974"/>
      <c r="N72" s="975"/>
      <c r="O72" s="976"/>
      <c r="P72" s="184" t="s">
        <v>179</v>
      </c>
      <c r="Q72" s="185"/>
      <c r="R72" s="185"/>
      <c r="S72" s="186"/>
      <c r="T72" s="187"/>
      <c r="U72" s="170"/>
      <c r="V72" s="171"/>
      <c r="W72" s="171"/>
      <c r="X72" s="171"/>
      <c r="Y72" s="171"/>
      <c r="Z72" s="171"/>
      <c r="AA72" s="172"/>
      <c r="AB72" s="170"/>
      <c r="AC72" s="171"/>
      <c r="AD72" s="171"/>
      <c r="AE72" s="171"/>
      <c r="AF72" s="171"/>
      <c r="AG72" s="171"/>
      <c r="AH72" s="172"/>
      <c r="AI72" s="170"/>
      <c r="AJ72" s="171"/>
      <c r="AK72" s="171"/>
      <c r="AL72" s="171"/>
      <c r="AM72" s="171"/>
      <c r="AN72" s="171"/>
      <c r="AO72" s="172"/>
      <c r="AP72" s="170"/>
      <c r="AQ72" s="171"/>
      <c r="AR72" s="171"/>
      <c r="AS72" s="171"/>
      <c r="AT72" s="171"/>
      <c r="AU72" s="171"/>
      <c r="AV72" s="172"/>
      <c r="AW72" s="170"/>
      <c r="AX72" s="171"/>
      <c r="AY72" s="171"/>
      <c r="AZ72" s="983"/>
      <c r="BA72" s="984"/>
      <c r="BB72" s="997"/>
      <c r="BC72" s="984"/>
      <c r="BD72" s="998"/>
      <c r="BE72" s="999"/>
      <c r="BF72" s="999"/>
      <c r="BG72" s="999"/>
      <c r="BH72" s="1000"/>
    </row>
    <row r="73" spans="2:60" ht="20.25" customHeight="1" x14ac:dyDescent="0.15">
      <c r="B73" s="143">
        <f>B70+1</f>
        <v>18</v>
      </c>
      <c r="C73" s="956"/>
      <c r="D73" s="957"/>
      <c r="E73" s="958"/>
      <c r="F73" s="144">
        <f>C72</f>
        <v>0</v>
      </c>
      <c r="G73" s="145"/>
      <c r="H73" s="963"/>
      <c r="I73" s="968"/>
      <c r="J73" s="969"/>
      <c r="K73" s="969"/>
      <c r="L73" s="970"/>
      <c r="M73" s="977"/>
      <c r="N73" s="978"/>
      <c r="O73" s="979"/>
      <c r="P73" s="146" t="s">
        <v>182</v>
      </c>
      <c r="Q73" s="147"/>
      <c r="R73" s="147"/>
      <c r="S73" s="148"/>
      <c r="T73" s="149"/>
      <c r="U73" s="150" t="str">
        <f>IF(U72="","",VLOOKUP(U72,'シフト記号表（勤務時間帯）'!$D$6:$X$47,21,FALSE))</f>
        <v/>
      </c>
      <c r="V73" s="151" t="str">
        <f>IF(V72="","",VLOOKUP(V72,'シフト記号表（勤務時間帯）'!$D$6:$X$47,21,FALSE))</f>
        <v/>
      </c>
      <c r="W73" s="151" t="str">
        <f>IF(W72="","",VLOOKUP(W72,'シフト記号表（勤務時間帯）'!$D$6:$X$47,21,FALSE))</f>
        <v/>
      </c>
      <c r="X73" s="151" t="str">
        <f>IF(X72="","",VLOOKUP(X72,'シフト記号表（勤務時間帯）'!$D$6:$X$47,21,FALSE))</f>
        <v/>
      </c>
      <c r="Y73" s="151" t="str">
        <f>IF(Y72="","",VLOOKUP(Y72,'シフト記号表（勤務時間帯）'!$D$6:$X$47,21,FALSE))</f>
        <v/>
      </c>
      <c r="Z73" s="151" t="str">
        <f>IF(Z72="","",VLOOKUP(Z72,'シフト記号表（勤務時間帯）'!$D$6:$X$47,21,FALSE))</f>
        <v/>
      </c>
      <c r="AA73" s="152" t="str">
        <f>IF(AA72="","",VLOOKUP(AA72,'シフト記号表（勤務時間帯）'!$D$6:$X$47,21,FALSE))</f>
        <v/>
      </c>
      <c r="AB73" s="150" t="str">
        <f>IF(AB72="","",VLOOKUP(AB72,'シフト記号表（勤務時間帯）'!$D$6:$X$47,21,FALSE))</f>
        <v/>
      </c>
      <c r="AC73" s="151" t="str">
        <f>IF(AC72="","",VLOOKUP(AC72,'シフト記号表（勤務時間帯）'!$D$6:$X$47,21,FALSE))</f>
        <v/>
      </c>
      <c r="AD73" s="151" t="str">
        <f>IF(AD72="","",VLOOKUP(AD72,'シフト記号表（勤務時間帯）'!$D$6:$X$47,21,FALSE))</f>
        <v/>
      </c>
      <c r="AE73" s="151" t="str">
        <f>IF(AE72="","",VLOOKUP(AE72,'シフト記号表（勤務時間帯）'!$D$6:$X$47,21,FALSE))</f>
        <v/>
      </c>
      <c r="AF73" s="151" t="str">
        <f>IF(AF72="","",VLOOKUP(AF72,'シフト記号表（勤務時間帯）'!$D$6:$X$47,21,FALSE))</f>
        <v/>
      </c>
      <c r="AG73" s="151" t="str">
        <f>IF(AG72="","",VLOOKUP(AG72,'シフト記号表（勤務時間帯）'!$D$6:$X$47,21,FALSE))</f>
        <v/>
      </c>
      <c r="AH73" s="152" t="str">
        <f>IF(AH72="","",VLOOKUP(AH72,'シフト記号表（勤務時間帯）'!$D$6:$X$47,21,FALSE))</f>
        <v/>
      </c>
      <c r="AI73" s="150" t="str">
        <f>IF(AI72="","",VLOOKUP(AI72,'シフト記号表（勤務時間帯）'!$D$6:$X$47,21,FALSE))</f>
        <v/>
      </c>
      <c r="AJ73" s="151" t="str">
        <f>IF(AJ72="","",VLOOKUP(AJ72,'シフト記号表（勤務時間帯）'!$D$6:$X$47,21,FALSE))</f>
        <v/>
      </c>
      <c r="AK73" s="151" t="str">
        <f>IF(AK72="","",VLOOKUP(AK72,'シフト記号表（勤務時間帯）'!$D$6:$X$47,21,FALSE))</f>
        <v/>
      </c>
      <c r="AL73" s="151" t="str">
        <f>IF(AL72="","",VLOOKUP(AL72,'シフト記号表（勤務時間帯）'!$D$6:$X$47,21,FALSE))</f>
        <v/>
      </c>
      <c r="AM73" s="151" t="str">
        <f>IF(AM72="","",VLOOKUP(AM72,'シフト記号表（勤務時間帯）'!$D$6:$X$47,21,FALSE))</f>
        <v/>
      </c>
      <c r="AN73" s="151" t="str">
        <f>IF(AN72="","",VLOOKUP(AN72,'シフト記号表（勤務時間帯）'!$D$6:$X$47,21,FALSE))</f>
        <v/>
      </c>
      <c r="AO73" s="152" t="str">
        <f>IF(AO72="","",VLOOKUP(AO72,'シフト記号表（勤務時間帯）'!$D$6:$X$47,21,FALSE))</f>
        <v/>
      </c>
      <c r="AP73" s="150" t="str">
        <f>IF(AP72="","",VLOOKUP(AP72,'シフト記号表（勤務時間帯）'!$D$6:$X$47,21,FALSE))</f>
        <v/>
      </c>
      <c r="AQ73" s="151" t="str">
        <f>IF(AQ72="","",VLOOKUP(AQ72,'シフト記号表（勤務時間帯）'!$D$6:$X$47,21,FALSE))</f>
        <v/>
      </c>
      <c r="AR73" s="151" t="str">
        <f>IF(AR72="","",VLOOKUP(AR72,'シフト記号表（勤務時間帯）'!$D$6:$X$47,21,FALSE))</f>
        <v/>
      </c>
      <c r="AS73" s="151" t="str">
        <f>IF(AS72="","",VLOOKUP(AS72,'シフト記号表（勤務時間帯）'!$D$6:$X$47,21,FALSE))</f>
        <v/>
      </c>
      <c r="AT73" s="151" t="str">
        <f>IF(AT72="","",VLOOKUP(AT72,'シフト記号表（勤務時間帯）'!$D$6:$X$47,21,FALSE))</f>
        <v/>
      </c>
      <c r="AU73" s="151" t="str">
        <f>IF(AU72="","",VLOOKUP(AU72,'シフト記号表（勤務時間帯）'!$D$6:$X$47,21,FALSE))</f>
        <v/>
      </c>
      <c r="AV73" s="152" t="str">
        <f>IF(AV72="","",VLOOKUP(AV72,'シフト記号表（勤務時間帯）'!$D$6:$X$47,21,FALSE))</f>
        <v/>
      </c>
      <c r="AW73" s="150" t="str">
        <f>IF(AW72="","",VLOOKUP(AW72,'シフト記号表（勤務時間帯）'!$D$6:$X$47,21,FALSE))</f>
        <v/>
      </c>
      <c r="AX73" s="151" t="str">
        <f>IF(AX72="","",VLOOKUP(AX72,'シフト記号表（勤務時間帯）'!$D$6:$X$47,21,FALSE))</f>
        <v/>
      </c>
      <c r="AY73" s="151" t="str">
        <f>IF(AY72="","",VLOOKUP(AY72,'シフト記号表（勤務時間帯）'!$D$6:$X$47,21,FALSE))</f>
        <v/>
      </c>
      <c r="AZ73" s="1007">
        <f>IF($BC$3="４週",SUM(U73:AV73),IF($BC$3="暦月",SUM(U73:AY73),""))</f>
        <v>0</v>
      </c>
      <c r="BA73" s="1008"/>
      <c r="BB73" s="1009">
        <f>IF($BC$3="４週",AZ73/4,IF($BC$3="暦月",(AZ73/($BC$8/7)),""))</f>
        <v>0</v>
      </c>
      <c r="BC73" s="1008"/>
      <c r="BD73" s="1001"/>
      <c r="BE73" s="1002"/>
      <c r="BF73" s="1002"/>
      <c r="BG73" s="1002"/>
      <c r="BH73" s="1003"/>
    </row>
    <row r="74" spans="2:60" ht="20.25" customHeight="1" x14ac:dyDescent="0.15">
      <c r="B74" s="153"/>
      <c r="C74" s="959"/>
      <c r="D74" s="960"/>
      <c r="E74" s="961"/>
      <c r="F74" s="154"/>
      <c r="G74" s="155">
        <f>C72</f>
        <v>0</v>
      </c>
      <c r="H74" s="964"/>
      <c r="I74" s="971"/>
      <c r="J74" s="972"/>
      <c r="K74" s="972"/>
      <c r="L74" s="973"/>
      <c r="M74" s="980"/>
      <c r="N74" s="981"/>
      <c r="O74" s="982"/>
      <c r="P74" s="241" t="s">
        <v>183</v>
      </c>
      <c r="Q74" s="157"/>
      <c r="R74" s="157"/>
      <c r="S74" s="177"/>
      <c r="T74" s="178"/>
      <c r="U74" s="160" t="str">
        <f>IF(U72="","",VLOOKUP(U72,'シフト記号表（勤務時間帯）'!$D$6:$Z$47,23,FALSE))</f>
        <v/>
      </c>
      <c r="V74" s="161" t="str">
        <f>IF(V72="","",VLOOKUP(V72,'シフト記号表（勤務時間帯）'!$D$6:$Z$47,23,FALSE))</f>
        <v/>
      </c>
      <c r="W74" s="161" t="str">
        <f>IF(W72="","",VLOOKUP(W72,'シフト記号表（勤務時間帯）'!$D$6:$Z$47,23,FALSE))</f>
        <v/>
      </c>
      <c r="X74" s="161" t="str">
        <f>IF(X72="","",VLOOKUP(X72,'シフト記号表（勤務時間帯）'!$D$6:$Z$47,23,FALSE))</f>
        <v/>
      </c>
      <c r="Y74" s="161" t="str">
        <f>IF(Y72="","",VLOOKUP(Y72,'シフト記号表（勤務時間帯）'!$D$6:$Z$47,23,FALSE))</f>
        <v/>
      </c>
      <c r="Z74" s="161" t="str">
        <f>IF(Z72="","",VLOOKUP(Z72,'シフト記号表（勤務時間帯）'!$D$6:$Z$47,23,FALSE))</f>
        <v/>
      </c>
      <c r="AA74" s="162" t="str">
        <f>IF(AA72="","",VLOOKUP(AA72,'シフト記号表（勤務時間帯）'!$D$6:$Z$47,23,FALSE))</f>
        <v/>
      </c>
      <c r="AB74" s="160" t="str">
        <f>IF(AB72="","",VLOOKUP(AB72,'シフト記号表（勤務時間帯）'!$D$6:$Z$47,23,FALSE))</f>
        <v/>
      </c>
      <c r="AC74" s="161" t="str">
        <f>IF(AC72="","",VLOOKUP(AC72,'シフト記号表（勤務時間帯）'!$D$6:$Z$47,23,FALSE))</f>
        <v/>
      </c>
      <c r="AD74" s="161" t="str">
        <f>IF(AD72="","",VLOOKUP(AD72,'シフト記号表（勤務時間帯）'!$D$6:$Z$47,23,FALSE))</f>
        <v/>
      </c>
      <c r="AE74" s="161" t="str">
        <f>IF(AE72="","",VLOOKUP(AE72,'シフト記号表（勤務時間帯）'!$D$6:$Z$47,23,FALSE))</f>
        <v/>
      </c>
      <c r="AF74" s="161" t="str">
        <f>IF(AF72="","",VLOOKUP(AF72,'シフト記号表（勤務時間帯）'!$D$6:$Z$47,23,FALSE))</f>
        <v/>
      </c>
      <c r="AG74" s="161" t="str">
        <f>IF(AG72="","",VLOOKUP(AG72,'シフト記号表（勤務時間帯）'!$D$6:$Z$47,23,FALSE))</f>
        <v/>
      </c>
      <c r="AH74" s="162" t="str">
        <f>IF(AH72="","",VLOOKUP(AH72,'シフト記号表（勤務時間帯）'!$D$6:$Z$47,23,FALSE))</f>
        <v/>
      </c>
      <c r="AI74" s="160" t="str">
        <f>IF(AI72="","",VLOOKUP(AI72,'シフト記号表（勤務時間帯）'!$D$6:$Z$47,23,FALSE))</f>
        <v/>
      </c>
      <c r="AJ74" s="161" t="str">
        <f>IF(AJ72="","",VLOOKUP(AJ72,'シフト記号表（勤務時間帯）'!$D$6:$Z$47,23,FALSE))</f>
        <v/>
      </c>
      <c r="AK74" s="161" t="str">
        <f>IF(AK72="","",VLOOKUP(AK72,'シフト記号表（勤務時間帯）'!$D$6:$Z$47,23,FALSE))</f>
        <v/>
      </c>
      <c r="AL74" s="161" t="str">
        <f>IF(AL72="","",VLOOKUP(AL72,'シフト記号表（勤務時間帯）'!$D$6:$Z$47,23,FALSE))</f>
        <v/>
      </c>
      <c r="AM74" s="161" t="str">
        <f>IF(AM72="","",VLOOKUP(AM72,'シフト記号表（勤務時間帯）'!$D$6:$Z$47,23,FALSE))</f>
        <v/>
      </c>
      <c r="AN74" s="161" t="str">
        <f>IF(AN72="","",VLOOKUP(AN72,'シフト記号表（勤務時間帯）'!$D$6:$Z$47,23,FALSE))</f>
        <v/>
      </c>
      <c r="AO74" s="162" t="str">
        <f>IF(AO72="","",VLOOKUP(AO72,'シフト記号表（勤務時間帯）'!$D$6:$Z$47,23,FALSE))</f>
        <v/>
      </c>
      <c r="AP74" s="160" t="str">
        <f>IF(AP72="","",VLOOKUP(AP72,'シフト記号表（勤務時間帯）'!$D$6:$Z$47,23,FALSE))</f>
        <v/>
      </c>
      <c r="AQ74" s="161" t="str">
        <f>IF(AQ72="","",VLOOKUP(AQ72,'シフト記号表（勤務時間帯）'!$D$6:$Z$47,23,FALSE))</f>
        <v/>
      </c>
      <c r="AR74" s="161" t="str">
        <f>IF(AR72="","",VLOOKUP(AR72,'シフト記号表（勤務時間帯）'!$D$6:$Z$47,23,FALSE))</f>
        <v/>
      </c>
      <c r="AS74" s="161" t="str">
        <f>IF(AS72="","",VLOOKUP(AS72,'シフト記号表（勤務時間帯）'!$D$6:$Z$47,23,FALSE))</f>
        <v/>
      </c>
      <c r="AT74" s="161" t="str">
        <f>IF(AT72="","",VLOOKUP(AT72,'シフト記号表（勤務時間帯）'!$D$6:$Z$47,23,FALSE))</f>
        <v/>
      </c>
      <c r="AU74" s="161" t="str">
        <f>IF(AU72="","",VLOOKUP(AU72,'シフト記号表（勤務時間帯）'!$D$6:$Z$47,23,FALSE))</f>
        <v/>
      </c>
      <c r="AV74" s="162" t="str">
        <f>IF(AV72="","",VLOOKUP(AV72,'シフト記号表（勤務時間帯）'!$D$6:$Z$47,23,FALSE))</f>
        <v/>
      </c>
      <c r="AW74" s="160" t="str">
        <f>IF(AW72="","",VLOOKUP(AW72,'シフト記号表（勤務時間帯）'!$D$6:$Z$47,23,FALSE))</f>
        <v/>
      </c>
      <c r="AX74" s="161" t="str">
        <f>IF(AX72="","",VLOOKUP(AX72,'シフト記号表（勤務時間帯）'!$D$6:$Z$47,23,FALSE))</f>
        <v/>
      </c>
      <c r="AY74" s="161" t="str">
        <f>IF(AY72="","",VLOOKUP(AY72,'シフト記号表（勤務時間帯）'!$D$6:$Z$47,23,FALSE))</f>
        <v/>
      </c>
      <c r="AZ74" s="1010">
        <f>IF($BC$3="４週",SUM(U74:AV74),IF($BC$3="暦月",SUM(U74:AY74),""))</f>
        <v>0</v>
      </c>
      <c r="BA74" s="1011"/>
      <c r="BB74" s="1012">
        <f>IF($BC$3="４週",AZ74/4,IF($BC$3="暦月",(AZ74/($BC$8/7)),""))</f>
        <v>0</v>
      </c>
      <c r="BC74" s="1011"/>
      <c r="BD74" s="1004"/>
      <c r="BE74" s="1005"/>
      <c r="BF74" s="1005"/>
      <c r="BG74" s="1005"/>
      <c r="BH74" s="1006"/>
    </row>
    <row r="75" spans="2:60" ht="20.25" customHeight="1" x14ac:dyDescent="0.15">
      <c r="B75" s="163"/>
      <c r="C75" s="953"/>
      <c r="D75" s="954"/>
      <c r="E75" s="955"/>
      <c r="F75" s="164"/>
      <c r="G75" s="165"/>
      <c r="H75" s="962"/>
      <c r="I75" s="965"/>
      <c r="J75" s="966"/>
      <c r="K75" s="966"/>
      <c r="L75" s="967"/>
      <c r="M75" s="974"/>
      <c r="N75" s="975"/>
      <c r="O75" s="976"/>
      <c r="P75" s="184" t="s">
        <v>179</v>
      </c>
      <c r="Q75" s="185"/>
      <c r="R75" s="185"/>
      <c r="S75" s="186"/>
      <c r="T75" s="187"/>
      <c r="U75" s="170"/>
      <c r="V75" s="171"/>
      <c r="W75" s="171"/>
      <c r="X75" s="171"/>
      <c r="Y75" s="171"/>
      <c r="Z75" s="171"/>
      <c r="AA75" s="172"/>
      <c r="AB75" s="170"/>
      <c r="AC75" s="171"/>
      <c r="AD75" s="171"/>
      <c r="AE75" s="171"/>
      <c r="AF75" s="171"/>
      <c r="AG75" s="171"/>
      <c r="AH75" s="172"/>
      <c r="AI75" s="170"/>
      <c r="AJ75" s="171"/>
      <c r="AK75" s="171"/>
      <c r="AL75" s="171"/>
      <c r="AM75" s="171"/>
      <c r="AN75" s="171"/>
      <c r="AO75" s="172"/>
      <c r="AP75" s="170"/>
      <c r="AQ75" s="171"/>
      <c r="AR75" s="171"/>
      <c r="AS75" s="171"/>
      <c r="AT75" s="171"/>
      <c r="AU75" s="171"/>
      <c r="AV75" s="172"/>
      <c r="AW75" s="170"/>
      <c r="AX75" s="171"/>
      <c r="AY75" s="171"/>
      <c r="AZ75" s="983"/>
      <c r="BA75" s="984"/>
      <c r="BB75" s="997"/>
      <c r="BC75" s="984"/>
      <c r="BD75" s="998"/>
      <c r="BE75" s="999"/>
      <c r="BF75" s="999"/>
      <c r="BG75" s="999"/>
      <c r="BH75" s="1000"/>
    </row>
    <row r="76" spans="2:60" ht="20.25" customHeight="1" x14ac:dyDescent="0.15">
      <c r="B76" s="143">
        <f>B73+1</f>
        <v>19</v>
      </c>
      <c r="C76" s="956"/>
      <c r="D76" s="957"/>
      <c r="E76" s="958"/>
      <c r="F76" s="144">
        <f>C75</f>
        <v>0</v>
      </c>
      <c r="G76" s="145"/>
      <c r="H76" s="963"/>
      <c r="I76" s="968"/>
      <c r="J76" s="969"/>
      <c r="K76" s="969"/>
      <c r="L76" s="970"/>
      <c r="M76" s="977"/>
      <c r="N76" s="978"/>
      <c r="O76" s="979"/>
      <c r="P76" s="146" t="s">
        <v>182</v>
      </c>
      <c r="Q76" s="147"/>
      <c r="R76" s="147"/>
      <c r="S76" s="148"/>
      <c r="T76" s="149"/>
      <c r="U76" s="150" t="str">
        <f>IF(U75="","",VLOOKUP(U75,'シフト記号表（勤務時間帯）'!$D$6:$X$47,21,FALSE))</f>
        <v/>
      </c>
      <c r="V76" s="151" t="str">
        <f>IF(V75="","",VLOOKUP(V75,'シフト記号表（勤務時間帯）'!$D$6:$X$47,21,FALSE))</f>
        <v/>
      </c>
      <c r="W76" s="151" t="str">
        <f>IF(W75="","",VLOOKUP(W75,'シフト記号表（勤務時間帯）'!$D$6:$X$47,21,FALSE))</f>
        <v/>
      </c>
      <c r="X76" s="151" t="str">
        <f>IF(X75="","",VLOOKUP(X75,'シフト記号表（勤務時間帯）'!$D$6:$X$47,21,FALSE))</f>
        <v/>
      </c>
      <c r="Y76" s="151" t="str">
        <f>IF(Y75="","",VLOOKUP(Y75,'シフト記号表（勤務時間帯）'!$D$6:$X$47,21,FALSE))</f>
        <v/>
      </c>
      <c r="Z76" s="151" t="str">
        <f>IF(Z75="","",VLOOKUP(Z75,'シフト記号表（勤務時間帯）'!$D$6:$X$47,21,FALSE))</f>
        <v/>
      </c>
      <c r="AA76" s="152" t="str">
        <f>IF(AA75="","",VLOOKUP(AA75,'シフト記号表（勤務時間帯）'!$D$6:$X$47,21,FALSE))</f>
        <v/>
      </c>
      <c r="AB76" s="150" t="str">
        <f>IF(AB75="","",VLOOKUP(AB75,'シフト記号表（勤務時間帯）'!$D$6:$X$47,21,FALSE))</f>
        <v/>
      </c>
      <c r="AC76" s="151" t="str">
        <f>IF(AC75="","",VLOOKUP(AC75,'シフト記号表（勤務時間帯）'!$D$6:$X$47,21,FALSE))</f>
        <v/>
      </c>
      <c r="AD76" s="151" t="str">
        <f>IF(AD75="","",VLOOKUP(AD75,'シフト記号表（勤務時間帯）'!$D$6:$X$47,21,FALSE))</f>
        <v/>
      </c>
      <c r="AE76" s="151" t="str">
        <f>IF(AE75="","",VLOOKUP(AE75,'シフト記号表（勤務時間帯）'!$D$6:$X$47,21,FALSE))</f>
        <v/>
      </c>
      <c r="AF76" s="151" t="str">
        <f>IF(AF75="","",VLOOKUP(AF75,'シフト記号表（勤務時間帯）'!$D$6:$X$47,21,FALSE))</f>
        <v/>
      </c>
      <c r="AG76" s="151" t="str">
        <f>IF(AG75="","",VLOOKUP(AG75,'シフト記号表（勤務時間帯）'!$D$6:$X$47,21,FALSE))</f>
        <v/>
      </c>
      <c r="AH76" s="152" t="str">
        <f>IF(AH75="","",VLOOKUP(AH75,'シフト記号表（勤務時間帯）'!$D$6:$X$47,21,FALSE))</f>
        <v/>
      </c>
      <c r="AI76" s="150" t="str">
        <f>IF(AI75="","",VLOOKUP(AI75,'シフト記号表（勤務時間帯）'!$D$6:$X$47,21,FALSE))</f>
        <v/>
      </c>
      <c r="AJ76" s="151" t="str">
        <f>IF(AJ75="","",VLOOKUP(AJ75,'シフト記号表（勤務時間帯）'!$D$6:$X$47,21,FALSE))</f>
        <v/>
      </c>
      <c r="AK76" s="151" t="str">
        <f>IF(AK75="","",VLOOKUP(AK75,'シフト記号表（勤務時間帯）'!$D$6:$X$47,21,FALSE))</f>
        <v/>
      </c>
      <c r="AL76" s="151" t="str">
        <f>IF(AL75="","",VLOOKUP(AL75,'シフト記号表（勤務時間帯）'!$D$6:$X$47,21,FALSE))</f>
        <v/>
      </c>
      <c r="AM76" s="151" t="str">
        <f>IF(AM75="","",VLOOKUP(AM75,'シフト記号表（勤務時間帯）'!$D$6:$X$47,21,FALSE))</f>
        <v/>
      </c>
      <c r="AN76" s="151" t="str">
        <f>IF(AN75="","",VLOOKUP(AN75,'シフト記号表（勤務時間帯）'!$D$6:$X$47,21,FALSE))</f>
        <v/>
      </c>
      <c r="AO76" s="152" t="str">
        <f>IF(AO75="","",VLOOKUP(AO75,'シフト記号表（勤務時間帯）'!$D$6:$X$47,21,FALSE))</f>
        <v/>
      </c>
      <c r="AP76" s="150" t="str">
        <f>IF(AP75="","",VLOOKUP(AP75,'シフト記号表（勤務時間帯）'!$D$6:$X$47,21,FALSE))</f>
        <v/>
      </c>
      <c r="AQ76" s="151" t="str">
        <f>IF(AQ75="","",VLOOKUP(AQ75,'シフト記号表（勤務時間帯）'!$D$6:$X$47,21,FALSE))</f>
        <v/>
      </c>
      <c r="AR76" s="151" t="str">
        <f>IF(AR75="","",VLOOKUP(AR75,'シフト記号表（勤務時間帯）'!$D$6:$X$47,21,FALSE))</f>
        <v/>
      </c>
      <c r="AS76" s="151" t="str">
        <f>IF(AS75="","",VLOOKUP(AS75,'シフト記号表（勤務時間帯）'!$D$6:$X$47,21,FALSE))</f>
        <v/>
      </c>
      <c r="AT76" s="151" t="str">
        <f>IF(AT75="","",VLOOKUP(AT75,'シフト記号表（勤務時間帯）'!$D$6:$X$47,21,FALSE))</f>
        <v/>
      </c>
      <c r="AU76" s="151" t="str">
        <f>IF(AU75="","",VLOOKUP(AU75,'シフト記号表（勤務時間帯）'!$D$6:$X$47,21,FALSE))</f>
        <v/>
      </c>
      <c r="AV76" s="152" t="str">
        <f>IF(AV75="","",VLOOKUP(AV75,'シフト記号表（勤務時間帯）'!$D$6:$X$47,21,FALSE))</f>
        <v/>
      </c>
      <c r="AW76" s="150" t="str">
        <f>IF(AW75="","",VLOOKUP(AW75,'シフト記号表（勤務時間帯）'!$D$6:$X$47,21,FALSE))</f>
        <v/>
      </c>
      <c r="AX76" s="151" t="str">
        <f>IF(AX75="","",VLOOKUP(AX75,'シフト記号表（勤務時間帯）'!$D$6:$X$47,21,FALSE))</f>
        <v/>
      </c>
      <c r="AY76" s="151" t="str">
        <f>IF(AY75="","",VLOOKUP(AY75,'シフト記号表（勤務時間帯）'!$D$6:$X$47,21,FALSE))</f>
        <v/>
      </c>
      <c r="AZ76" s="1007">
        <f>IF($BC$3="４週",SUM(U76:AV76),IF($BC$3="暦月",SUM(U76:AY76),""))</f>
        <v>0</v>
      </c>
      <c r="BA76" s="1008"/>
      <c r="BB76" s="1009">
        <f>IF($BC$3="４週",AZ76/4,IF($BC$3="暦月",(AZ76/($BC$8/7)),""))</f>
        <v>0</v>
      </c>
      <c r="BC76" s="1008"/>
      <c r="BD76" s="1001"/>
      <c r="BE76" s="1002"/>
      <c r="BF76" s="1002"/>
      <c r="BG76" s="1002"/>
      <c r="BH76" s="1003"/>
    </row>
    <row r="77" spans="2:60" ht="20.25" customHeight="1" x14ac:dyDescent="0.15">
      <c r="B77" s="153"/>
      <c r="C77" s="959"/>
      <c r="D77" s="960"/>
      <c r="E77" s="961"/>
      <c r="F77" s="154"/>
      <c r="G77" s="155">
        <f>C75</f>
        <v>0</v>
      </c>
      <c r="H77" s="964"/>
      <c r="I77" s="971"/>
      <c r="J77" s="972"/>
      <c r="K77" s="972"/>
      <c r="L77" s="973"/>
      <c r="M77" s="980"/>
      <c r="N77" s="981"/>
      <c r="O77" s="982"/>
      <c r="P77" s="241" t="s">
        <v>183</v>
      </c>
      <c r="Q77" s="157"/>
      <c r="R77" s="157"/>
      <c r="S77" s="177"/>
      <c r="T77" s="178"/>
      <c r="U77" s="160" t="str">
        <f>IF(U75="","",VLOOKUP(U75,'シフト記号表（勤務時間帯）'!$D$6:$Z$47,23,FALSE))</f>
        <v/>
      </c>
      <c r="V77" s="161" t="str">
        <f>IF(V75="","",VLOOKUP(V75,'シフト記号表（勤務時間帯）'!$D$6:$Z$47,23,FALSE))</f>
        <v/>
      </c>
      <c r="W77" s="161" t="str">
        <f>IF(W75="","",VLOOKUP(W75,'シフト記号表（勤務時間帯）'!$D$6:$Z$47,23,FALSE))</f>
        <v/>
      </c>
      <c r="X77" s="161" t="str">
        <f>IF(X75="","",VLOOKUP(X75,'シフト記号表（勤務時間帯）'!$D$6:$Z$47,23,FALSE))</f>
        <v/>
      </c>
      <c r="Y77" s="161" t="str">
        <f>IF(Y75="","",VLOOKUP(Y75,'シフト記号表（勤務時間帯）'!$D$6:$Z$47,23,FALSE))</f>
        <v/>
      </c>
      <c r="Z77" s="161" t="str">
        <f>IF(Z75="","",VLOOKUP(Z75,'シフト記号表（勤務時間帯）'!$D$6:$Z$47,23,FALSE))</f>
        <v/>
      </c>
      <c r="AA77" s="162" t="str">
        <f>IF(AA75="","",VLOOKUP(AA75,'シフト記号表（勤務時間帯）'!$D$6:$Z$47,23,FALSE))</f>
        <v/>
      </c>
      <c r="AB77" s="160" t="str">
        <f>IF(AB75="","",VLOOKUP(AB75,'シフト記号表（勤務時間帯）'!$D$6:$Z$47,23,FALSE))</f>
        <v/>
      </c>
      <c r="AC77" s="161" t="str">
        <f>IF(AC75="","",VLOOKUP(AC75,'シフト記号表（勤務時間帯）'!$D$6:$Z$47,23,FALSE))</f>
        <v/>
      </c>
      <c r="AD77" s="161" t="str">
        <f>IF(AD75="","",VLOOKUP(AD75,'シフト記号表（勤務時間帯）'!$D$6:$Z$47,23,FALSE))</f>
        <v/>
      </c>
      <c r="AE77" s="161" t="str">
        <f>IF(AE75="","",VLOOKUP(AE75,'シフト記号表（勤務時間帯）'!$D$6:$Z$47,23,FALSE))</f>
        <v/>
      </c>
      <c r="AF77" s="161" t="str">
        <f>IF(AF75="","",VLOOKUP(AF75,'シフト記号表（勤務時間帯）'!$D$6:$Z$47,23,FALSE))</f>
        <v/>
      </c>
      <c r="AG77" s="161" t="str">
        <f>IF(AG75="","",VLOOKUP(AG75,'シフト記号表（勤務時間帯）'!$D$6:$Z$47,23,FALSE))</f>
        <v/>
      </c>
      <c r="AH77" s="162" t="str">
        <f>IF(AH75="","",VLOOKUP(AH75,'シフト記号表（勤務時間帯）'!$D$6:$Z$47,23,FALSE))</f>
        <v/>
      </c>
      <c r="AI77" s="160" t="str">
        <f>IF(AI75="","",VLOOKUP(AI75,'シフト記号表（勤務時間帯）'!$D$6:$Z$47,23,FALSE))</f>
        <v/>
      </c>
      <c r="AJ77" s="161" t="str">
        <f>IF(AJ75="","",VLOOKUP(AJ75,'シフト記号表（勤務時間帯）'!$D$6:$Z$47,23,FALSE))</f>
        <v/>
      </c>
      <c r="AK77" s="161" t="str">
        <f>IF(AK75="","",VLOOKUP(AK75,'シフト記号表（勤務時間帯）'!$D$6:$Z$47,23,FALSE))</f>
        <v/>
      </c>
      <c r="AL77" s="161" t="str">
        <f>IF(AL75="","",VLOOKUP(AL75,'シフト記号表（勤務時間帯）'!$D$6:$Z$47,23,FALSE))</f>
        <v/>
      </c>
      <c r="AM77" s="161" t="str">
        <f>IF(AM75="","",VLOOKUP(AM75,'シフト記号表（勤務時間帯）'!$D$6:$Z$47,23,FALSE))</f>
        <v/>
      </c>
      <c r="AN77" s="161" t="str">
        <f>IF(AN75="","",VLOOKUP(AN75,'シフト記号表（勤務時間帯）'!$D$6:$Z$47,23,FALSE))</f>
        <v/>
      </c>
      <c r="AO77" s="162" t="str">
        <f>IF(AO75="","",VLOOKUP(AO75,'シフト記号表（勤務時間帯）'!$D$6:$Z$47,23,FALSE))</f>
        <v/>
      </c>
      <c r="AP77" s="160" t="str">
        <f>IF(AP75="","",VLOOKUP(AP75,'シフト記号表（勤務時間帯）'!$D$6:$Z$47,23,FALSE))</f>
        <v/>
      </c>
      <c r="AQ77" s="161" t="str">
        <f>IF(AQ75="","",VLOOKUP(AQ75,'シフト記号表（勤務時間帯）'!$D$6:$Z$47,23,FALSE))</f>
        <v/>
      </c>
      <c r="AR77" s="161" t="str">
        <f>IF(AR75="","",VLOOKUP(AR75,'シフト記号表（勤務時間帯）'!$D$6:$Z$47,23,FALSE))</f>
        <v/>
      </c>
      <c r="AS77" s="161" t="str">
        <f>IF(AS75="","",VLOOKUP(AS75,'シフト記号表（勤務時間帯）'!$D$6:$Z$47,23,FALSE))</f>
        <v/>
      </c>
      <c r="AT77" s="161" t="str">
        <f>IF(AT75="","",VLOOKUP(AT75,'シフト記号表（勤務時間帯）'!$D$6:$Z$47,23,FALSE))</f>
        <v/>
      </c>
      <c r="AU77" s="161" t="str">
        <f>IF(AU75="","",VLOOKUP(AU75,'シフト記号表（勤務時間帯）'!$D$6:$Z$47,23,FALSE))</f>
        <v/>
      </c>
      <c r="AV77" s="162" t="str">
        <f>IF(AV75="","",VLOOKUP(AV75,'シフト記号表（勤務時間帯）'!$D$6:$Z$47,23,FALSE))</f>
        <v/>
      </c>
      <c r="AW77" s="160" t="str">
        <f>IF(AW75="","",VLOOKUP(AW75,'シフト記号表（勤務時間帯）'!$D$6:$Z$47,23,FALSE))</f>
        <v/>
      </c>
      <c r="AX77" s="161" t="str">
        <f>IF(AX75="","",VLOOKUP(AX75,'シフト記号表（勤務時間帯）'!$D$6:$Z$47,23,FALSE))</f>
        <v/>
      </c>
      <c r="AY77" s="161" t="str">
        <f>IF(AY75="","",VLOOKUP(AY75,'シフト記号表（勤務時間帯）'!$D$6:$Z$47,23,FALSE))</f>
        <v/>
      </c>
      <c r="AZ77" s="1010">
        <f>IF($BC$3="４週",SUM(U77:AV77),IF($BC$3="暦月",SUM(U77:AY77),""))</f>
        <v>0</v>
      </c>
      <c r="BA77" s="1011"/>
      <c r="BB77" s="1012">
        <f>IF($BC$3="４週",AZ77/4,IF($BC$3="暦月",(AZ77/($BC$8/7)),""))</f>
        <v>0</v>
      </c>
      <c r="BC77" s="1011"/>
      <c r="BD77" s="1004"/>
      <c r="BE77" s="1005"/>
      <c r="BF77" s="1005"/>
      <c r="BG77" s="1005"/>
      <c r="BH77" s="1006"/>
    </row>
    <row r="78" spans="2:60" ht="20.25" customHeight="1" x14ac:dyDescent="0.15">
      <c r="B78" s="163"/>
      <c r="C78" s="953"/>
      <c r="D78" s="954"/>
      <c r="E78" s="955"/>
      <c r="F78" s="164"/>
      <c r="G78" s="165"/>
      <c r="H78" s="962"/>
      <c r="I78" s="965"/>
      <c r="J78" s="966"/>
      <c r="K78" s="966"/>
      <c r="L78" s="967"/>
      <c r="M78" s="974"/>
      <c r="N78" s="975"/>
      <c r="O78" s="976"/>
      <c r="P78" s="184" t="s">
        <v>179</v>
      </c>
      <c r="Q78" s="185"/>
      <c r="R78" s="185"/>
      <c r="S78" s="186"/>
      <c r="T78" s="187"/>
      <c r="U78" s="170"/>
      <c r="V78" s="171"/>
      <c r="W78" s="171"/>
      <c r="X78" s="171"/>
      <c r="Y78" s="171"/>
      <c r="Z78" s="171"/>
      <c r="AA78" s="172"/>
      <c r="AB78" s="170"/>
      <c r="AC78" s="171"/>
      <c r="AD78" s="171"/>
      <c r="AE78" s="171"/>
      <c r="AF78" s="171"/>
      <c r="AG78" s="171"/>
      <c r="AH78" s="172"/>
      <c r="AI78" s="170"/>
      <c r="AJ78" s="171"/>
      <c r="AK78" s="171"/>
      <c r="AL78" s="171"/>
      <c r="AM78" s="171"/>
      <c r="AN78" s="171"/>
      <c r="AO78" s="172"/>
      <c r="AP78" s="170"/>
      <c r="AQ78" s="171"/>
      <c r="AR78" s="171"/>
      <c r="AS78" s="171"/>
      <c r="AT78" s="171"/>
      <c r="AU78" s="171"/>
      <c r="AV78" s="172"/>
      <c r="AW78" s="170"/>
      <c r="AX78" s="171"/>
      <c r="AY78" s="171"/>
      <c r="AZ78" s="983"/>
      <c r="BA78" s="984"/>
      <c r="BB78" s="997"/>
      <c r="BC78" s="984"/>
      <c r="BD78" s="998"/>
      <c r="BE78" s="999"/>
      <c r="BF78" s="999"/>
      <c r="BG78" s="999"/>
      <c r="BH78" s="1000"/>
    </row>
    <row r="79" spans="2:60" ht="20.25" customHeight="1" x14ac:dyDescent="0.15">
      <c r="B79" s="143">
        <f>B76+1</f>
        <v>20</v>
      </c>
      <c r="C79" s="956"/>
      <c r="D79" s="957"/>
      <c r="E79" s="958"/>
      <c r="F79" s="144">
        <f>C78</f>
        <v>0</v>
      </c>
      <c r="G79" s="145"/>
      <c r="H79" s="963"/>
      <c r="I79" s="968"/>
      <c r="J79" s="969"/>
      <c r="K79" s="969"/>
      <c r="L79" s="970"/>
      <c r="M79" s="977"/>
      <c r="N79" s="978"/>
      <c r="O79" s="979"/>
      <c r="P79" s="146" t="s">
        <v>182</v>
      </c>
      <c r="Q79" s="147"/>
      <c r="R79" s="147"/>
      <c r="S79" s="148"/>
      <c r="T79" s="149"/>
      <c r="U79" s="150" t="str">
        <f>IF(U78="","",VLOOKUP(U78,'シフト記号表（勤務時間帯）'!$D$6:$X$47,21,FALSE))</f>
        <v/>
      </c>
      <c r="V79" s="151" t="str">
        <f>IF(V78="","",VLOOKUP(V78,'シフト記号表（勤務時間帯）'!$D$6:$X$47,21,FALSE))</f>
        <v/>
      </c>
      <c r="W79" s="151" t="str">
        <f>IF(W78="","",VLOOKUP(W78,'シフト記号表（勤務時間帯）'!$D$6:$X$47,21,FALSE))</f>
        <v/>
      </c>
      <c r="X79" s="151" t="str">
        <f>IF(X78="","",VLOOKUP(X78,'シフト記号表（勤務時間帯）'!$D$6:$X$47,21,FALSE))</f>
        <v/>
      </c>
      <c r="Y79" s="151" t="str">
        <f>IF(Y78="","",VLOOKUP(Y78,'シフト記号表（勤務時間帯）'!$D$6:$X$47,21,FALSE))</f>
        <v/>
      </c>
      <c r="Z79" s="151" t="str">
        <f>IF(Z78="","",VLOOKUP(Z78,'シフト記号表（勤務時間帯）'!$D$6:$X$47,21,FALSE))</f>
        <v/>
      </c>
      <c r="AA79" s="152" t="str">
        <f>IF(AA78="","",VLOOKUP(AA78,'シフト記号表（勤務時間帯）'!$D$6:$X$47,21,FALSE))</f>
        <v/>
      </c>
      <c r="AB79" s="150" t="str">
        <f>IF(AB78="","",VLOOKUP(AB78,'シフト記号表（勤務時間帯）'!$D$6:$X$47,21,FALSE))</f>
        <v/>
      </c>
      <c r="AC79" s="151" t="str">
        <f>IF(AC78="","",VLOOKUP(AC78,'シフト記号表（勤務時間帯）'!$D$6:$X$47,21,FALSE))</f>
        <v/>
      </c>
      <c r="AD79" s="151" t="str">
        <f>IF(AD78="","",VLOOKUP(AD78,'シフト記号表（勤務時間帯）'!$D$6:$X$47,21,FALSE))</f>
        <v/>
      </c>
      <c r="AE79" s="151" t="str">
        <f>IF(AE78="","",VLOOKUP(AE78,'シフト記号表（勤務時間帯）'!$D$6:$X$47,21,FALSE))</f>
        <v/>
      </c>
      <c r="AF79" s="151" t="str">
        <f>IF(AF78="","",VLOOKUP(AF78,'シフト記号表（勤務時間帯）'!$D$6:$X$47,21,FALSE))</f>
        <v/>
      </c>
      <c r="AG79" s="151" t="str">
        <f>IF(AG78="","",VLOOKUP(AG78,'シフト記号表（勤務時間帯）'!$D$6:$X$47,21,FALSE))</f>
        <v/>
      </c>
      <c r="AH79" s="152" t="str">
        <f>IF(AH78="","",VLOOKUP(AH78,'シフト記号表（勤務時間帯）'!$D$6:$X$47,21,FALSE))</f>
        <v/>
      </c>
      <c r="AI79" s="150" t="str">
        <f>IF(AI78="","",VLOOKUP(AI78,'シフト記号表（勤務時間帯）'!$D$6:$X$47,21,FALSE))</f>
        <v/>
      </c>
      <c r="AJ79" s="151" t="str">
        <f>IF(AJ78="","",VLOOKUP(AJ78,'シフト記号表（勤務時間帯）'!$D$6:$X$47,21,FALSE))</f>
        <v/>
      </c>
      <c r="AK79" s="151" t="str">
        <f>IF(AK78="","",VLOOKUP(AK78,'シフト記号表（勤務時間帯）'!$D$6:$X$47,21,FALSE))</f>
        <v/>
      </c>
      <c r="AL79" s="151" t="str">
        <f>IF(AL78="","",VLOOKUP(AL78,'シフト記号表（勤務時間帯）'!$D$6:$X$47,21,FALSE))</f>
        <v/>
      </c>
      <c r="AM79" s="151" t="str">
        <f>IF(AM78="","",VLOOKUP(AM78,'シフト記号表（勤務時間帯）'!$D$6:$X$47,21,FALSE))</f>
        <v/>
      </c>
      <c r="AN79" s="151" t="str">
        <f>IF(AN78="","",VLOOKUP(AN78,'シフト記号表（勤務時間帯）'!$D$6:$X$47,21,FALSE))</f>
        <v/>
      </c>
      <c r="AO79" s="152" t="str">
        <f>IF(AO78="","",VLOOKUP(AO78,'シフト記号表（勤務時間帯）'!$D$6:$X$47,21,FALSE))</f>
        <v/>
      </c>
      <c r="AP79" s="150" t="str">
        <f>IF(AP78="","",VLOOKUP(AP78,'シフト記号表（勤務時間帯）'!$D$6:$X$47,21,FALSE))</f>
        <v/>
      </c>
      <c r="AQ79" s="151" t="str">
        <f>IF(AQ78="","",VLOOKUP(AQ78,'シフト記号表（勤務時間帯）'!$D$6:$X$47,21,FALSE))</f>
        <v/>
      </c>
      <c r="AR79" s="151" t="str">
        <f>IF(AR78="","",VLOOKUP(AR78,'シフト記号表（勤務時間帯）'!$D$6:$X$47,21,FALSE))</f>
        <v/>
      </c>
      <c r="AS79" s="151" t="str">
        <f>IF(AS78="","",VLOOKUP(AS78,'シフト記号表（勤務時間帯）'!$D$6:$X$47,21,FALSE))</f>
        <v/>
      </c>
      <c r="AT79" s="151" t="str">
        <f>IF(AT78="","",VLOOKUP(AT78,'シフト記号表（勤務時間帯）'!$D$6:$X$47,21,FALSE))</f>
        <v/>
      </c>
      <c r="AU79" s="151" t="str">
        <f>IF(AU78="","",VLOOKUP(AU78,'シフト記号表（勤務時間帯）'!$D$6:$X$47,21,FALSE))</f>
        <v/>
      </c>
      <c r="AV79" s="152" t="str">
        <f>IF(AV78="","",VLOOKUP(AV78,'シフト記号表（勤務時間帯）'!$D$6:$X$47,21,FALSE))</f>
        <v/>
      </c>
      <c r="AW79" s="150" t="str">
        <f>IF(AW78="","",VLOOKUP(AW78,'シフト記号表（勤務時間帯）'!$D$6:$X$47,21,FALSE))</f>
        <v/>
      </c>
      <c r="AX79" s="151" t="str">
        <f>IF(AX78="","",VLOOKUP(AX78,'シフト記号表（勤務時間帯）'!$D$6:$X$47,21,FALSE))</f>
        <v/>
      </c>
      <c r="AY79" s="151" t="str">
        <f>IF(AY78="","",VLOOKUP(AY78,'シフト記号表（勤務時間帯）'!$D$6:$X$47,21,FALSE))</f>
        <v/>
      </c>
      <c r="AZ79" s="1007">
        <f>IF($BC$3="４週",SUM(U79:AV79),IF($BC$3="暦月",SUM(U79:AY79),""))</f>
        <v>0</v>
      </c>
      <c r="BA79" s="1008"/>
      <c r="BB79" s="1009">
        <f>IF($BC$3="４週",AZ79/4,IF($BC$3="暦月",(AZ79/($BC$8/7)),""))</f>
        <v>0</v>
      </c>
      <c r="BC79" s="1008"/>
      <c r="BD79" s="1001"/>
      <c r="BE79" s="1002"/>
      <c r="BF79" s="1002"/>
      <c r="BG79" s="1002"/>
      <c r="BH79" s="1003"/>
    </row>
    <row r="80" spans="2:60" ht="20.25" customHeight="1" x14ac:dyDescent="0.15">
      <c r="B80" s="153"/>
      <c r="C80" s="959"/>
      <c r="D80" s="960"/>
      <c r="E80" s="961"/>
      <c r="F80" s="154"/>
      <c r="G80" s="155">
        <f>C78</f>
        <v>0</v>
      </c>
      <c r="H80" s="964"/>
      <c r="I80" s="971"/>
      <c r="J80" s="972"/>
      <c r="K80" s="972"/>
      <c r="L80" s="973"/>
      <c r="M80" s="980"/>
      <c r="N80" s="981"/>
      <c r="O80" s="982"/>
      <c r="P80" s="241" t="s">
        <v>183</v>
      </c>
      <c r="Q80" s="157"/>
      <c r="R80" s="157"/>
      <c r="S80" s="177"/>
      <c r="T80" s="178"/>
      <c r="U80" s="160" t="str">
        <f>IF(U78="","",VLOOKUP(U78,'シフト記号表（勤務時間帯）'!$D$6:$Z$47,23,FALSE))</f>
        <v/>
      </c>
      <c r="V80" s="161" t="str">
        <f>IF(V78="","",VLOOKUP(V78,'シフト記号表（勤務時間帯）'!$D$6:$Z$47,23,FALSE))</f>
        <v/>
      </c>
      <c r="W80" s="161" t="str">
        <f>IF(W78="","",VLOOKUP(W78,'シフト記号表（勤務時間帯）'!$D$6:$Z$47,23,FALSE))</f>
        <v/>
      </c>
      <c r="X80" s="161" t="str">
        <f>IF(X78="","",VLOOKUP(X78,'シフト記号表（勤務時間帯）'!$D$6:$Z$47,23,FALSE))</f>
        <v/>
      </c>
      <c r="Y80" s="161" t="str">
        <f>IF(Y78="","",VLOOKUP(Y78,'シフト記号表（勤務時間帯）'!$D$6:$Z$47,23,FALSE))</f>
        <v/>
      </c>
      <c r="Z80" s="161" t="str">
        <f>IF(Z78="","",VLOOKUP(Z78,'シフト記号表（勤務時間帯）'!$D$6:$Z$47,23,FALSE))</f>
        <v/>
      </c>
      <c r="AA80" s="162" t="str">
        <f>IF(AA78="","",VLOOKUP(AA78,'シフト記号表（勤務時間帯）'!$D$6:$Z$47,23,FALSE))</f>
        <v/>
      </c>
      <c r="AB80" s="160" t="str">
        <f>IF(AB78="","",VLOOKUP(AB78,'シフト記号表（勤務時間帯）'!$D$6:$Z$47,23,FALSE))</f>
        <v/>
      </c>
      <c r="AC80" s="161" t="str">
        <f>IF(AC78="","",VLOOKUP(AC78,'シフト記号表（勤務時間帯）'!$D$6:$Z$47,23,FALSE))</f>
        <v/>
      </c>
      <c r="AD80" s="161" t="str">
        <f>IF(AD78="","",VLOOKUP(AD78,'シフト記号表（勤務時間帯）'!$D$6:$Z$47,23,FALSE))</f>
        <v/>
      </c>
      <c r="AE80" s="161" t="str">
        <f>IF(AE78="","",VLOOKUP(AE78,'シフト記号表（勤務時間帯）'!$D$6:$Z$47,23,FALSE))</f>
        <v/>
      </c>
      <c r="AF80" s="161" t="str">
        <f>IF(AF78="","",VLOOKUP(AF78,'シフト記号表（勤務時間帯）'!$D$6:$Z$47,23,FALSE))</f>
        <v/>
      </c>
      <c r="AG80" s="161" t="str">
        <f>IF(AG78="","",VLOOKUP(AG78,'シフト記号表（勤務時間帯）'!$D$6:$Z$47,23,FALSE))</f>
        <v/>
      </c>
      <c r="AH80" s="162" t="str">
        <f>IF(AH78="","",VLOOKUP(AH78,'シフト記号表（勤務時間帯）'!$D$6:$Z$47,23,FALSE))</f>
        <v/>
      </c>
      <c r="AI80" s="160" t="str">
        <f>IF(AI78="","",VLOOKUP(AI78,'シフト記号表（勤務時間帯）'!$D$6:$Z$47,23,FALSE))</f>
        <v/>
      </c>
      <c r="AJ80" s="161" t="str">
        <f>IF(AJ78="","",VLOOKUP(AJ78,'シフト記号表（勤務時間帯）'!$D$6:$Z$47,23,FALSE))</f>
        <v/>
      </c>
      <c r="AK80" s="161" t="str">
        <f>IF(AK78="","",VLOOKUP(AK78,'シフト記号表（勤務時間帯）'!$D$6:$Z$47,23,FALSE))</f>
        <v/>
      </c>
      <c r="AL80" s="161" t="str">
        <f>IF(AL78="","",VLOOKUP(AL78,'シフト記号表（勤務時間帯）'!$D$6:$Z$47,23,FALSE))</f>
        <v/>
      </c>
      <c r="AM80" s="161" t="str">
        <f>IF(AM78="","",VLOOKUP(AM78,'シフト記号表（勤務時間帯）'!$D$6:$Z$47,23,FALSE))</f>
        <v/>
      </c>
      <c r="AN80" s="161" t="str">
        <f>IF(AN78="","",VLOOKUP(AN78,'シフト記号表（勤務時間帯）'!$D$6:$Z$47,23,FALSE))</f>
        <v/>
      </c>
      <c r="AO80" s="162" t="str">
        <f>IF(AO78="","",VLOOKUP(AO78,'シフト記号表（勤務時間帯）'!$D$6:$Z$47,23,FALSE))</f>
        <v/>
      </c>
      <c r="AP80" s="160" t="str">
        <f>IF(AP78="","",VLOOKUP(AP78,'シフト記号表（勤務時間帯）'!$D$6:$Z$47,23,FALSE))</f>
        <v/>
      </c>
      <c r="AQ80" s="161" t="str">
        <f>IF(AQ78="","",VLOOKUP(AQ78,'シフト記号表（勤務時間帯）'!$D$6:$Z$47,23,FALSE))</f>
        <v/>
      </c>
      <c r="AR80" s="161" t="str">
        <f>IF(AR78="","",VLOOKUP(AR78,'シフト記号表（勤務時間帯）'!$D$6:$Z$47,23,FALSE))</f>
        <v/>
      </c>
      <c r="AS80" s="161" t="str">
        <f>IF(AS78="","",VLOOKUP(AS78,'シフト記号表（勤務時間帯）'!$D$6:$Z$47,23,FALSE))</f>
        <v/>
      </c>
      <c r="AT80" s="161" t="str">
        <f>IF(AT78="","",VLOOKUP(AT78,'シフト記号表（勤務時間帯）'!$D$6:$Z$47,23,FALSE))</f>
        <v/>
      </c>
      <c r="AU80" s="161" t="str">
        <f>IF(AU78="","",VLOOKUP(AU78,'シフト記号表（勤務時間帯）'!$D$6:$Z$47,23,FALSE))</f>
        <v/>
      </c>
      <c r="AV80" s="162" t="str">
        <f>IF(AV78="","",VLOOKUP(AV78,'シフト記号表（勤務時間帯）'!$D$6:$Z$47,23,FALSE))</f>
        <v/>
      </c>
      <c r="AW80" s="160" t="str">
        <f>IF(AW78="","",VLOOKUP(AW78,'シフト記号表（勤務時間帯）'!$D$6:$Z$47,23,FALSE))</f>
        <v/>
      </c>
      <c r="AX80" s="161" t="str">
        <f>IF(AX78="","",VLOOKUP(AX78,'シフト記号表（勤務時間帯）'!$D$6:$Z$47,23,FALSE))</f>
        <v/>
      </c>
      <c r="AY80" s="161" t="str">
        <f>IF(AY78="","",VLOOKUP(AY78,'シフト記号表（勤務時間帯）'!$D$6:$Z$47,23,FALSE))</f>
        <v/>
      </c>
      <c r="AZ80" s="1010">
        <f>IF($BC$3="４週",SUM(U80:AV80),IF($BC$3="暦月",SUM(U80:AY80),""))</f>
        <v>0</v>
      </c>
      <c r="BA80" s="1011"/>
      <c r="BB80" s="1012">
        <f>IF($BC$3="４週",AZ80/4,IF($BC$3="暦月",(AZ80/($BC$8/7)),""))</f>
        <v>0</v>
      </c>
      <c r="BC80" s="1011"/>
      <c r="BD80" s="1004"/>
      <c r="BE80" s="1005"/>
      <c r="BF80" s="1005"/>
      <c r="BG80" s="1005"/>
      <c r="BH80" s="1006"/>
    </row>
    <row r="81" spans="2:60" ht="20.25" customHeight="1" x14ac:dyDescent="0.15">
      <c r="B81" s="163"/>
      <c r="C81" s="953"/>
      <c r="D81" s="954"/>
      <c r="E81" s="955"/>
      <c r="F81" s="164"/>
      <c r="G81" s="165"/>
      <c r="H81" s="962"/>
      <c r="I81" s="965"/>
      <c r="J81" s="966"/>
      <c r="K81" s="966"/>
      <c r="L81" s="967"/>
      <c r="M81" s="974"/>
      <c r="N81" s="975"/>
      <c r="O81" s="976"/>
      <c r="P81" s="184" t="s">
        <v>179</v>
      </c>
      <c r="Q81" s="185"/>
      <c r="R81" s="185"/>
      <c r="S81" s="186"/>
      <c r="T81" s="187"/>
      <c r="U81" s="170"/>
      <c r="V81" s="171"/>
      <c r="W81" s="171"/>
      <c r="X81" s="171"/>
      <c r="Y81" s="171"/>
      <c r="Z81" s="171"/>
      <c r="AA81" s="172"/>
      <c r="AB81" s="170"/>
      <c r="AC81" s="171"/>
      <c r="AD81" s="171"/>
      <c r="AE81" s="171"/>
      <c r="AF81" s="171"/>
      <c r="AG81" s="171"/>
      <c r="AH81" s="172"/>
      <c r="AI81" s="170"/>
      <c r="AJ81" s="171"/>
      <c r="AK81" s="171"/>
      <c r="AL81" s="171"/>
      <c r="AM81" s="171"/>
      <c r="AN81" s="171"/>
      <c r="AO81" s="172"/>
      <c r="AP81" s="170"/>
      <c r="AQ81" s="171"/>
      <c r="AR81" s="171"/>
      <c r="AS81" s="171"/>
      <c r="AT81" s="171"/>
      <c r="AU81" s="171"/>
      <c r="AV81" s="172"/>
      <c r="AW81" s="170"/>
      <c r="AX81" s="171"/>
      <c r="AY81" s="171"/>
      <c r="AZ81" s="983"/>
      <c r="BA81" s="984"/>
      <c r="BB81" s="997"/>
      <c r="BC81" s="984"/>
      <c r="BD81" s="998"/>
      <c r="BE81" s="999"/>
      <c r="BF81" s="999"/>
      <c r="BG81" s="999"/>
      <c r="BH81" s="1000"/>
    </row>
    <row r="82" spans="2:60" ht="20.25" customHeight="1" x14ac:dyDescent="0.15">
      <c r="B82" s="143">
        <f>B79+1</f>
        <v>21</v>
      </c>
      <c r="C82" s="956"/>
      <c r="D82" s="957"/>
      <c r="E82" s="958"/>
      <c r="F82" s="144">
        <f>C81</f>
        <v>0</v>
      </c>
      <c r="G82" s="145"/>
      <c r="H82" s="963"/>
      <c r="I82" s="968"/>
      <c r="J82" s="969"/>
      <c r="K82" s="969"/>
      <c r="L82" s="970"/>
      <c r="M82" s="977"/>
      <c r="N82" s="978"/>
      <c r="O82" s="979"/>
      <c r="P82" s="146" t="s">
        <v>182</v>
      </c>
      <c r="Q82" s="147"/>
      <c r="R82" s="147"/>
      <c r="S82" s="148"/>
      <c r="T82" s="149"/>
      <c r="U82" s="150" t="str">
        <f>IF(U81="","",VLOOKUP(U81,'シフト記号表（勤務時間帯）'!$D$6:$X$47,21,FALSE))</f>
        <v/>
      </c>
      <c r="V82" s="151" t="str">
        <f>IF(V81="","",VLOOKUP(V81,'シフト記号表（勤務時間帯）'!$D$6:$X$47,21,FALSE))</f>
        <v/>
      </c>
      <c r="W82" s="151" t="str">
        <f>IF(W81="","",VLOOKUP(W81,'シフト記号表（勤務時間帯）'!$D$6:$X$47,21,FALSE))</f>
        <v/>
      </c>
      <c r="X82" s="151" t="str">
        <f>IF(X81="","",VLOOKUP(X81,'シフト記号表（勤務時間帯）'!$D$6:$X$47,21,FALSE))</f>
        <v/>
      </c>
      <c r="Y82" s="151" t="str">
        <f>IF(Y81="","",VLOOKUP(Y81,'シフト記号表（勤務時間帯）'!$D$6:$X$47,21,FALSE))</f>
        <v/>
      </c>
      <c r="Z82" s="151" t="str">
        <f>IF(Z81="","",VLOOKUP(Z81,'シフト記号表（勤務時間帯）'!$D$6:$X$47,21,FALSE))</f>
        <v/>
      </c>
      <c r="AA82" s="152" t="str">
        <f>IF(AA81="","",VLOOKUP(AA81,'シフト記号表（勤務時間帯）'!$D$6:$X$47,21,FALSE))</f>
        <v/>
      </c>
      <c r="AB82" s="150" t="str">
        <f>IF(AB81="","",VLOOKUP(AB81,'シフト記号表（勤務時間帯）'!$D$6:$X$47,21,FALSE))</f>
        <v/>
      </c>
      <c r="AC82" s="151" t="str">
        <f>IF(AC81="","",VLOOKUP(AC81,'シフト記号表（勤務時間帯）'!$D$6:$X$47,21,FALSE))</f>
        <v/>
      </c>
      <c r="AD82" s="151" t="str">
        <f>IF(AD81="","",VLOOKUP(AD81,'シフト記号表（勤務時間帯）'!$D$6:$X$47,21,FALSE))</f>
        <v/>
      </c>
      <c r="AE82" s="151" t="str">
        <f>IF(AE81="","",VLOOKUP(AE81,'シフト記号表（勤務時間帯）'!$D$6:$X$47,21,FALSE))</f>
        <v/>
      </c>
      <c r="AF82" s="151" t="str">
        <f>IF(AF81="","",VLOOKUP(AF81,'シフト記号表（勤務時間帯）'!$D$6:$X$47,21,FALSE))</f>
        <v/>
      </c>
      <c r="AG82" s="151" t="str">
        <f>IF(AG81="","",VLOOKUP(AG81,'シフト記号表（勤務時間帯）'!$D$6:$X$47,21,FALSE))</f>
        <v/>
      </c>
      <c r="AH82" s="152" t="str">
        <f>IF(AH81="","",VLOOKUP(AH81,'シフト記号表（勤務時間帯）'!$D$6:$X$47,21,FALSE))</f>
        <v/>
      </c>
      <c r="AI82" s="150" t="str">
        <f>IF(AI81="","",VLOOKUP(AI81,'シフト記号表（勤務時間帯）'!$D$6:$X$47,21,FALSE))</f>
        <v/>
      </c>
      <c r="AJ82" s="151" t="str">
        <f>IF(AJ81="","",VLOOKUP(AJ81,'シフト記号表（勤務時間帯）'!$D$6:$X$47,21,FALSE))</f>
        <v/>
      </c>
      <c r="AK82" s="151" t="str">
        <f>IF(AK81="","",VLOOKUP(AK81,'シフト記号表（勤務時間帯）'!$D$6:$X$47,21,FALSE))</f>
        <v/>
      </c>
      <c r="AL82" s="151" t="str">
        <f>IF(AL81="","",VLOOKUP(AL81,'シフト記号表（勤務時間帯）'!$D$6:$X$47,21,FALSE))</f>
        <v/>
      </c>
      <c r="AM82" s="151" t="str">
        <f>IF(AM81="","",VLOOKUP(AM81,'シフト記号表（勤務時間帯）'!$D$6:$X$47,21,FALSE))</f>
        <v/>
      </c>
      <c r="AN82" s="151" t="str">
        <f>IF(AN81="","",VLOOKUP(AN81,'シフト記号表（勤務時間帯）'!$D$6:$X$47,21,FALSE))</f>
        <v/>
      </c>
      <c r="AO82" s="152" t="str">
        <f>IF(AO81="","",VLOOKUP(AO81,'シフト記号表（勤務時間帯）'!$D$6:$X$47,21,FALSE))</f>
        <v/>
      </c>
      <c r="AP82" s="150" t="str">
        <f>IF(AP81="","",VLOOKUP(AP81,'シフト記号表（勤務時間帯）'!$D$6:$X$47,21,FALSE))</f>
        <v/>
      </c>
      <c r="AQ82" s="151" t="str">
        <f>IF(AQ81="","",VLOOKUP(AQ81,'シフト記号表（勤務時間帯）'!$D$6:$X$47,21,FALSE))</f>
        <v/>
      </c>
      <c r="AR82" s="151" t="str">
        <f>IF(AR81="","",VLOOKUP(AR81,'シフト記号表（勤務時間帯）'!$D$6:$X$47,21,FALSE))</f>
        <v/>
      </c>
      <c r="AS82" s="151" t="str">
        <f>IF(AS81="","",VLOOKUP(AS81,'シフト記号表（勤務時間帯）'!$D$6:$X$47,21,FALSE))</f>
        <v/>
      </c>
      <c r="AT82" s="151" t="str">
        <f>IF(AT81="","",VLOOKUP(AT81,'シフト記号表（勤務時間帯）'!$D$6:$X$47,21,FALSE))</f>
        <v/>
      </c>
      <c r="AU82" s="151" t="str">
        <f>IF(AU81="","",VLOOKUP(AU81,'シフト記号表（勤務時間帯）'!$D$6:$X$47,21,FALSE))</f>
        <v/>
      </c>
      <c r="AV82" s="152" t="str">
        <f>IF(AV81="","",VLOOKUP(AV81,'シフト記号表（勤務時間帯）'!$D$6:$X$47,21,FALSE))</f>
        <v/>
      </c>
      <c r="AW82" s="150" t="str">
        <f>IF(AW81="","",VLOOKUP(AW81,'シフト記号表（勤務時間帯）'!$D$6:$X$47,21,FALSE))</f>
        <v/>
      </c>
      <c r="AX82" s="151" t="str">
        <f>IF(AX81="","",VLOOKUP(AX81,'シフト記号表（勤務時間帯）'!$D$6:$X$47,21,FALSE))</f>
        <v/>
      </c>
      <c r="AY82" s="151" t="str">
        <f>IF(AY81="","",VLOOKUP(AY81,'シフト記号表（勤務時間帯）'!$D$6:$X$47,21,FALSE))</f>
        <v/>
      </c>
      <c r="AZ82" s="1007">
        <f>IF($BC$3="４週",SUM(U82:AV82),IF($BC$3="暦月",SUM(U82:AY82),""))</f>
        <v>0</v>
      </c>
      <c r="BA82" s="1008"/>
      <c r="BB82" s="1009">
        <f>IF($BC$3="４週",AZ82/4,IF($BC$3="暦月",(AZ82/($BC$8/7)),""))</f>
        <v>0</v>
      </c>
      <c r="BC82" s="1008"/>
      <c r="BD82" s="1001"/>
      <c r="BE82" s="1002"/>
      <c r="BF82" s="1002"/>
      <c r="BG82" s="1002"/>
      <c r="BH82" s="1003"/>
    </row>
    <row r="83" spans="2:60" ht="20.25" customHeight="1" x14ac:dyDescent="0.15">
      <c r="B83" s="153"/>
      <c r="C83" s="959"/>
      <c r="D83" s="960"/>
      <c r="E83" s="961"/>
      <c r="F83" s="154"/>
      <c r="G83" s="155">
        <f>C81</f>
        <v>0</v>
      </c>
      <c r="H83" s="964"/>
      <c r="I83" s="971"/>
      <c r="J83" s="972"/>
      <c r="K83" s="972"/>
      <c r="L83" s="973"/>
      <c r="M83" s="980"/>
      <c r="N83" s="981"/>
      <c r="O83" s="982"/>
      <c r="P83" s="241" t="s">
        <v>183</v>
      </c>
      <c r="Q83" s="157"/>
      <c r="R83" s="157"/>
      <c r="S83" s="177"/>
      <c r="T83" s="178"/>
      <c r="U83" s="160" t="str">
        <f>IF(U81="","",VLOOKUP(U81,'シフト記号表（勤務時間帯）'!$D$6:$Z$47,23,FALSE))</f>
        <v/>
      </c>
      <c r="V83" s="161" t="str">
        <f>IF(V81="","",VLOOKUP(V81,'シフト記号表（勤務時間帯）'!$D$6:$Z$47,23,FALSE))</f>
        <v/>
      </c>
      <c r="W83" s="161" t="str">
        <f>IF(W81="","",VLOOKUP(W81,'シフト記号表（勤務時間帯）'!$D$6:$Z$47,23,FALSE))</f>
        <v/>
      </c>
      <c r="X83" s="161" t="str">
        <f>IF(X81="","",VLOOKUP(X81,'シフト記号表（勤務時間帯）'!$D$6:$Z$47,23,FALSE))</f>
        <v/>
      </c>
      <c r="Y83" s="161" t="str">
        <f>IF(Y81="","",VLOOKUP(Y81,'シフト記号表（勤務時間帯）'!$D$6:$Z$47,23,FALSE))</f>
        <v/>
      </c>
      <c r="Z83" s="161" t="str">
        <f>IF(Z81="","",VLOOKUP(Z81,'シフト記号表（勤務時間帯）'!$D$6:$Z$47,23,FALSE))</f>
        <v/>
      </c>
      <c r="AA83" s="162" t="str">
        <f>IF(AA81="","",VLOOKUP(AA81,'シフト記号表（勤務時間帯）'!$D$6:$Z$47,23,FALSE))</f>
        <v/>
      </c>
      <c r="AB83" s="160" t="str">
        <f>IF(AB81="","",VLOOKUP(AB81,'シフト記号表（勤務時間帯）'!$D$6:$Z$47,23,FALSE))</f>
        <v/>
      </c>
      <c r="AC83" s="161" t="str">
        <f>IF(AC81="","",VLOOKUP(AC81,'シフト記号表（勤務時間帯）'!$D$6:$Z$47,23,FALSE))</f>
        <v/>
      </c>
      <c r="AD83" s="161" t="str">
        <f>IF(AD81="","",VLOOKUP(AD81,'シフト記号表（勤務時間帯）'!$D$6:$Z$47,23,FALSE))</f>
        <v/>
      </c>
      <c r="AE83" s="161" t="str">
        <f>IF(AE81="","",VLOOKUP(AE81,'シフト記号表（勤務時間帯）'!$D$6:$Z$47,23,FALSE))</f>
        <v/>
      </c>
      <c r="AF83" s="161" t="str">
        <f>IF(AF81="","",VLOOKUP(AF81,'シフト記号表（勤務時間帯）'!$D$6:$Z$47,23,FALSE))</f>
        <v/>
      </c>
      <c r="AG83" s="161" t="str">
        <f>IF(AG81="","",VLOOKUP(AG81,'シフト記号表（勤務時間帯）'!$D$6:$Z$47,23,FALSE))</f>
        <v/>
      </c>
      <c r="AH83" s="162" t="str">
        <f>IF(AH81="","",VLOOKUP(AH81,'シフト記号表（勤務時間帯）'!$D$6:$Z$47,23,FALSE))</f>
        <v/>
      </c>
      <c r="AI83" s="160" t="str">
        <f>IF(AI81="","",VLOOKUP(AI81,'シフト記号表（勤務時間帯）'!$D$6:$Z$47,23,FALSE))</f>
        <v/>
      </c>
      <c r="AJ83" s="161" t="str">
        <f>IF(AJ81="","",VLOOKUP(AJ81,'シフト記号表（勤務時間帯）'!$D$6:$Z$47,23,FALSE))</f>
        <v/>
      </c>
      <c r="AK83" s="161" t="str">
        <f>IF(AK81="","",VLOOKUP(AK81,'シフト記号表（勤務時間帯）'!$D$6:$Z$47,23,FALSE))</f>
        <v/>
      </c>
      <c r="AL83" s="161" t="str">
        <f>IF(AL81="","",VLOOKUP(AL81,'シフト記号表（勤務時間帯）'!$D$6:$Z$47,23,FALSE))</f>
        <v/>
      </c>
      <c r="AM83" s="161" t="str">
        <f>IF(AM81="","",VLOOKUP(AM81,'シフト記号表（勤務時間帯）'!$D$6:$Z$47,23,FALSE))</f>
        <v/>
      </c>
      <c r="AN83" s="161" t="str">
        <f>IF(AN81="","",VLOOKUP(AN81,'シフト記号表（勤務時間帯）'!$D$6:$Z$47,23,FALSE))</f>
        <v/>
      </c>
      <c r="AO83" s="162" t="str">
        <f>IF(AO81="","",VLOOKUP(AO81,'シフト記号表（勤務時間帯）'!$D$6:$Z$47,23,FALSE))</f>
        <v/>
      </c>
      <c r="AP83" s="160" t="str">
        <f>IF(AP81="","",VLOOKUP(AP81,'シフト記号表（勤務時間帯）'!$D$6:$Z$47,23,FALSE))</f>
        <v/>
      </c>
      <c r="AQ83" s="161" t="str">
        <f>IF(AQ81="","",VLOOKUP(AQ81,'シフト記号表（勤務時間帯）'!$D$6:$Z$47,23,FALSE))</f>
        <v/>
      </c>
      <c r="AR83" s="161" t="str">
        <f>IF(AR81="","",VLOOKUP(AR81,'シフト記号表（勤務時間帯）'!$D$6:$Z$47,23,FALSE))</f>
        <v/>
      </c>
      <c r="AS83" s="161" t="str">
        <f>IF(AS81="","",VLOOKUP(AS81,'シフト記号表（勤務時間帯）'!$D$6:$Z$47,23,FALSE))</f>
        <v/>
      </c>
      <c r="AT83" s="161" t="str">
        <f>IF(AT81="","",VLOOKUP(AT81,'シフト記号表（勤務時間帯）'!$D$6:$Z$47,23,FALSE))</f>
        <v/>
      </c>
      <c r="AU83" s="161" t="str">
        <f>IF(AU81="","",VLOOKUP(AU81,'シフト記号表（勤務時間帯）'!$D$6:$Z$47,23,FALSE))</f>
        <v/>
      </c>
      <c r="AV83" s="162" t="str">
        <f>IF(AV81="","",VLOOKUP(AV81,'シフト記号表（勤務時間帯）'!$D$6:$Z$47,23,FALSE))</f>
        <v/>
      </c>
      <c r="AW83" s="160" t="str">
        <f>IF(AW81="","",VLOOKUP(AW81,'シフト記号表（勤務時間帯）'!$D$6:$Z$47,23,FALSE))</f>
        <v/>
      </c>
      <c r="AX83" s="161" t="str">
        <f>IF(AX81="","",VLOOKUP(AX81,'シフト記号表（勤務時間帯）'!$D$6:$Z$47,23,FALSE))</f>
        <v/>
      </c>
      <c r="AY83" s="161" t="str">
        <f>IF(AY81="","",VLOOKUP(AY81,'シフト記号表（勤務時間帯）'!$D$6:$Z$47,23,FALSE))</f>
        <v/>
      </c>
      <c r="AZ83" s="1010">
        <f>IF($BC$3="４週",SUM(U83:AV83),IF($BC$3="暦月",SUM(U83:AY83),""))</f>
        <v>0</v>
      </c>
      <c r="BA83" s="1011"/>
      <c r="BB83" s="1012">
        <f>IF($BC$3="４週",AZ83/4,IF($BC$3="暦月",(AZ83/($BC$8/7)),""))</f>
        <v>0</v>
      </c>
      <c r="BC83" s="1011"/>
      <c r="BD83" s="1004"/>
      <c r="BE83" s="1005"/>
      <c r="BF83" s="1005"/>
      <c r="BG83" s="1005"/>
      <c r="BH83" s="1006"/>
    </row>
    <row r="84" spans="2:60" ht="20.25" customHeight="1" x14ac:dyDescent="0.15">
      <c r="B84" s="163"/>
      <c r="C84" s="953"/>
      <c r="D84" s="954"/>
      <c r="E84" s="955"/>
      <c r="F84" s="164"/>
      <c r="G84" s="165"/>
      <c r="H84" s="962"/>
      <c r="I84" s="965"/>
      <c r="J84" s="966"/>
      <c r="K84" s="966"/>
      <c r="L84" s="967"/>
      <c r="M84" s="974"/>
      <c r="N84" s="975"/>
      <c r="O84" s="976"/>
      <c r="P84" s="184" t="s">
        <v>179</v>
      </c>
      <c r="Q84" s="185"/>
      <c r="R84" s="185"/>
      <c r="S84" s="186"/>
      <c r="T84" s="187"/>
      <c r="U84" s="170"/>
      <c r="V84" s="171"/>
      <c r="W84" s="171"/>
      <c r="X84" s="171"/>
      <c r="Y84" s="171"/>
      <c r="Z84" s="171"/>
      <c r="AA84" s="172"/>
      <c r="AB84" s="170"/>
      <c r="AC84" s="171"/>
      <c r="AD84" s="171"/>
      <c r="AE84" s="171"/>
      <c r="AF84" s="171"/>
      <c r="AG84" s="171"/>
      <c r="AH84" s="172"/>
      <c r="AI84" s="170"/>
      <c r="AJ84" s="171"/>
      <c r="AK84" s="171"/>
      <c r="AL84" s="171"/>
      <c r="AM84" s="171"/>
      <c r="AN84" s="171"/>
      <c r="AO84" s="172"/>
      <c r="AP84" s="170"/>
      <c r="AQ84" s="171"/>
      <c r="AR84" s="171"/>
      <c r="AS84" s="171"/>
      <c r="AT84" s="171"/>
      <c r="AU84" s="171"/>
      <c r="AV84" s="172"/>
      <c r="AW84" s="170"/>
      <c r="AX84" s="171"/>
      <c r="AY84" s="171"/>
      <c r="AZ84" s="983"/>
      <c r="BA84" s="984"/>
      <c r="BB84" s="997"/>
      <c r="BC84" s="984"/>
      <c r="BD84" s="998"/>
      <c r="BE84" s="999"/>
      <c r="BF84" s="999"/>
      <c r="BG84" s="999"/>
      <c r="BH84" s="1000"/>
    </row>
    <row r="85" spans="2:60" ht="20.25" customHeight="1" x14ac:dyDescent="0.15">
      <c r="B85" s="143">
        <f>B82+1</f>
        <v>22</v>
      </c>
      <c r="C85" s="956"/>
      <c r="D85" s="957"/>
      <c r="E85" s="958"/>
      <c r="F85" s="144">
        <f>C84</f>
        <v>0</v>
      </c>
      <c r="G85" s="145"/>
      <c r="H85" s="963"/>
      <c r="I85" s="968"/>
      <c r="J85" s="969"/>
      <c r="K85" s="969"/>
      <c r="L85" s="970"/>
      <c r="M85" s="977"/>
      <c r="N85" s="978"/>
      <c r="O85" s="979"/>
      <c r="P85" s="146" t="s">
        <v>182</v>
      </c>
      <c r="Q85" s="147"/>
      <c r="R85" s="147"/>
      <c r="S85" s="148"/>
      <c r="T85" s="149"/>
      <c r="U85" s="150" t="str">
        <f>IF(U84="","",VLOOKUP(U84,'シフト記号表（勤務時間帯）'!$D$6:$X$47,21,FALSE))</f>
        <v/>
      </c>
      <c r="V85" s="151" t="str">
        <f>IF(V84="","",VLOOKUP(V84,'シフト記号表（勤務時間帯）'!$D$6:$X$47,21,FALSE))</f>
        <v/>
      </c>
      <c r="W85" s="151" t="str">
        <f>IF(W84="","",VLOOKUP(W84,'シフト記号表（勤務時間帯）'!$D$6:$X$47,21,FALSE))</f>
        <v/>
      </c>
      <c r="X85" s="151" t="str">
        <f>IF(X84="","",VLOOKUP(X84,'シフト記号表（勤務時間帯）'!$D$6:$X$47,21,FALSE))</f>
        <v/>
      </c>
      <c r="Y85" s="151" t="str">
        <f>IF(Y84="","",VLOOKUP(Y84,'シフト記号表（勤務時間帯）'!$D$6:$X$47,21,FALSE))</f>
        <v/>
      </c>
      <c r="Z85" s="151" t="str">
        <f>IF(Z84="","",VLOOKUP(Z84,'シフト記号表（勤務時間帯）'!$D$6:$X$47,21,FALSE))</f>
        <v/>
      </c>
      <c r="AA85" s="152" t="str">
        <f>IF(AA84="","",VLOOKUP(AA84,'シフト記号表（勤務時間帯）'!$D$6:$X$47,21,FALSE))</f>
        <v/>
      </c>
      <c r="AB85" s="150" t="str">
        <f>IF(AB84="","",VLOOKUP(AB84,'シフト記号表（勤務時間帯）'!$D$6:$X$47,21,FALSE))</f>
        <v/>
      </c>
      <c r="AC85" s="151" t="str">
        <f>IF(AC84="","",VLOOKUP(AC84,'シフト記号表（勤務時間帯）'!$D$6:$X$47,21,FALSE))</f>
        <v/>
      </c>
      <c r="AD85" s="151" t="str">
        <f>IF(AD84="","",VLOOKUP(AD84,'シフト記号表（勤務時間帯）'!$D$6:$X$47,21,FALSE))</f>
        <v/>
      </c>
      <c r="AE85" s="151" t="str">
        <f>IF(AE84="","",VLOOKUP(AE84,'シフト記号表（勤務時間帯）'!$D$6:$X$47,21,FALSE))</f>
        <v/>
      </c>
      <c r="AF85" s="151" t="str">
        <f>IF(AF84="","",VLOOKUP(AF84,'シフト記号表（勤務時間帯）'!$D$6:$X$47,21,FALSE))</f>
        <v/>
      </c>
      <c r="AG85" s="151" t="str">
        <f>IF(AG84="","",VLOOKUP(AG84,'シフト記号表（勤務時間帯）'!$D$6:$X$47,21,FALSE))</f>
        <v/>
      </c>
      <c r="AH85" s="152" t="str">
        <f>IF(AH84="","",VLOOKUP(AH84,'シフト記号表（勤務時間帯）'!$D$6:$X$47,21,FALSE))</f>
        <v/>
      </c>
      <c r="AI85" s="150" t="str">
        <f>IF(AI84="","",VLOOKUP(AI84,'シフト記号表（勤務時間帯）'!$D$6:$X$47,21,FALSE))</f>
        <v/>
      </c>
      <c r="AJ85" s="151" t="str">
        <f>IF(AJ84="","",VLOOKUP(AJ84,'シフト記号表（勤務時間帯）'!$D$6:$X$47,21,FALSE))</f>
        <v/>
      </c>
      <c r="AK85" s="151" t="str">
        <f>IF(AK84="","",VLOOKUP(AK84,'シフト記号表（勤務時間帯）'!$D$6:$X$47,21,FALSE))</f>
        <v/>
      </c>
      <c r="AL85" s="151" t="str">
        <f>IF(AL84="","",VLOOKUP(AL84,'シフト記号表（勤務時間帯）'!$D$6:$X$47,21,FALSE))</f>
        <v/>
      </c>
      <c r="AM85" s="151" t="str">
        <f>IF(AM84="","",VLOOKUP(AM84,'シフト記号表（勤務時間帯）'!$D$6:$X$47,21,FALSE))</f>
        <v/>
      </c>
      <c r="AN85" s="151" t="str">
        <f>IF(AN84="","",VLOOKUP(AN84,'シフト記号表（勤務時間帯）'!$D$6:$X$47,21,FALSE))</f>
        <v/>
      </c>
      <c r="AO85" s="152" t="str">
        <f>IF(AO84="","",VLOOKUP(AO84,'シフト記号表（勤務時間帯）'!$D$6:$X$47,21,FALSE))</f>
        <v/>
      </c>
      <c r="AP85" s="150" t="str">
        <f>IF(AP84="","",VLOOKUP(AP84,'シフト記号表（勤務時間帯）'!$D$6:$X$47,21,FALSE))</f>
        <v/>
      </c>
      <c r="AQ85" s="151" t="str">
        <f>IF(AQ84="","",VLOOKUP(AQ84,'シフト記号表（勤務時間帯）'!$D$6:$X$47,21,FALSE))</f>
        <v/>
      </c>
      <c r="AR85" s="151" t="str">
        <f>IF(AR84="","",VLOOKUP(AR84,'シフト記号表（勤務時間帯）'!$D$6:$X$47,21,FALSE))</f>
        <v/>
      </c>
      <c r="AS85" s="151" t="str">
        <f>IF(AS84="","",VLOOKUP(AS84,'シフト記号表（勤務時間帯）'!$D$6:$X$47,21,FALSE))</f>
        <v/>
      </c>
      <c r="AT85" s="151" t="str">
        <f>IF(AT84="","",VLOOKUP(AT84,'シフト記号表（勤務時間帯）'!$D$6:$X$47,21,FALSE))</f>
        <v/>
      </c>
      <c r="AU85" s="151" t="str">
        <f>IF(AU84="","",VLOOKUP(AU84,'シフト記号表（勤務時間帯）'!$D$6:$X$47,21,FALSE))</f>
        <v/>
      </c>
      <c r="AV85" s="152" t="str">
        <f>IF(AV84="","",VLOOKUP(AV84,'シフト記号表（勤務時間帯）'!$D$6:$X$47,21,FALSE))</f>
        <v/>
      </c>
      <c r="AW85" s="150" t="str">
        <f>IF(AW84="","",VLOOKUP(AW84,'シフト記号表（勤務時間帯）'!$D$6:$X$47,21,FALSE))</f>
        <v/>
      </c>
      <c r="AX85" s="151" t="str">
        <f>IF(AX84="","",VLOOKUP(AX84,'シフト記号表（勤務時間帯）'!$D$6:$X$47,21,FALSE))</f>
        <v/>
      </c>
      <c r="AY85" s="151" t="str">
        <f>IF(AY84="","",VLOOKUP(AY84,'シフト記号表（勤務時間帯）'!$D$6:$X$47,21,FALSE))</f>
        <v/>
      </c>
      <c r="AZ85" s="1007">
        <f>IF($BC$3="４週",SUM(U85:AV85),IF($BC$3="暦月",SUM(U85:AY85),""))</f>
        <v>0</v>
      </c>
      <c r="BA85" s="1008"/>
      <c r="BB85" s="1009">
        <f>IF($BC$3="４週",AZ85/4,IF($BC$3="暦月",(AZ85/($BC$8/7)),""))</f>
        <v>0</v>
      </c>
      <c r="BC85" s="1008"/>
      <c r="BD85" s="1001"/>
      <c r="BE85" s="1002"/>
      <c r="BF85" s="1002"/>
      <c r="BG85" s="1002"/>
      <c r="BH85" s="1003"/>
    </row>
    <row r="86" spans="2:60" ht="20.25" customHeight="1" x14ac:dyDescent="0.15">
      <c r="B86" s="153"/>
      <c r="C86" s="959"/>
      <c r="D86" s="960"/>
      <c r="E86" s="961"/>
      <c r="F86" s="154"/>
      <c r="G86" s="155">
        <f>C84</f>
        <v>0</v>
      </c>
      <c r="H86" s="964"/>
      <c r="I86" s="971"/>
      <c r="J86" s="972"/>
      <c r="K86" s="972"/>
      <c r="L86" s="973"/>
      <c r="M86" s="980"/>
      <c r="N86" s="981"/>
      <c r="O86" s="982"/>
      <c r="P86" s="241" t="s">
        <v>183</v>
      </c>
      <c r="Q86" s="157"/>
      <c r="R86" s="157"/>
      <c r="S86" s="177"/>
      <c r="T86" s="178"/>
      <c r="U86" s="160" t="str">
        <f>IF(U84="","",VLOOKUP(U84,'シフト記号表（勤務時間帯）'!$D$6:$Z$47,23,FALSE))</f>
        <v/>
      </c>
      <c r="V86" s="161" t="str">
        <f>IF(V84="","",VLOOKUP(V84,'シフト記号表（勤務時間帯）'!$D$6:$Z$47,23,FALSE))</f>
        <v/>
      </c>
      <c r="W86" s="161" t="str">
        <f>IF(W84="","",VLOOKUP(W84,'シフト記号表（勤務時間帯）'!$D$6:$Z$47,23,FALSE))</f>
        <v/>
      </c>
      <c r="X86" s="161" t="str">
        <f>IF(X84="","",VLOOKUP(X84,'シフト記号表（勤務時間帯）'!$D$6:$Z$47,23,FALSE))</f>
        <v/>
      </c>
      <c r="Y86" s="161" t="str">
        <f>IF(Y84="","",VLOOKUP(Y84,'シフト記号表（勤務時間帯）'!$D$6:$Z$47,23,FALSE))</f>
        <v/>
      </c>
      <c r="Z86" s="161" t="str">
        <f>IF(Z84="","",VLOOKUP(Z84,'シフト記号表（勤務時間帯）'!$D$6:$Z$47,23,FALSE))</f>
        <v/>
      </c>
      <c r="AA86" s="162" t="str">
        <f>IF(AA84="","",VLOOKUP(AA84,'シフト記号表（勤務時間帯）'!$D$6:$Z$47,23,FALSE))</f>
        <v/>
      </c>
      <c r="AB86" s="160" t="str">
        <f>IF(AB84="","",VLOOKUP(AB84,'シフト記号表（勤務時間帯）'!$D$6:$Z$47,23,FALSE))</f>
        <v/>
      </c>
      <c r="AC86" s="161" t="str">
        <f>IF(AC84="","",VLOOKUP(AC84,'シフト記号表（勤務時間帯）'!$D$6:$Z$47,23,FALSE))</f>
        <v/>
      </c>
      <c r="AD86" s="161" t="str">
        <f>IF(AD84="","",VLOOKUP(AD84,'シフト記号表（勤務時間帯）'!$D$6:$Z$47,23,FALSE))</f>
        <v/>
      </c>
      <c r="AE86" s="161" t="str">
        <f>IF(AE84="","",VLOOKUP(AE84,'シフト記号表（勤務時間帯）'!$D$6:$Z$47,23,FALSE))</f>
        <v/>
      </c>
      <c r="AF86" s="161" t="str">
        <f>IF(AF84="","",VLOOKUP(AF84,'シフト記号表（勤務時間帯）'!$D$6:$Z$47,23,FALSE))</f>
        <v/>
      </c>
      <c r="AG86" s="161" t="str">
        <f>IF(AG84="","",VLOOKUP(AG84,'シフト記号表（勤務時間帯）'!$D$6:$Z$47,23,FALSE))</f>
        <v/>
      </c>
      <c r="AH86" s="162" t="str">
        <f>IF(AH84="","",VLOOKUP(AH84,'シフト記号表（勤務時間帯）'!$D$6:$Z$47,23,FALSE))</f>
        <v/>
      </c>
      <c r="AI86" s="160" t="str">
        <f>IF(AI84="","",VLOOKUP(AI84,'シフト記号表（勤務時間帯）'!$D$6:$Z$47,23,FALSE))</f>
        <v/>
      </c>
      <c r="AJ86" s="161" t="str">
        <f>IF(AJ84="","",VLOOKUP(AJ84,'シフト記号表（勤務時間帯）'!$D$6:$Z$47,23,FALSE))</f>
        <v/>
      </c>
      <c r="AK86" s="161" t="str">
        <f>IF(AK84="","",VLOOKUP(AK84,'シフト記号表（勤務時間帯）'!$D$6:$Z$47,23,FALSE))</f>
        <v/>
      </c>
      <c r="AL86" s="161" t="str">
        <f>IF(AL84="","",VLOOKUP(AL84,'シフト記号表（勤務時間帯）'!$D$6:$Z$47,23,FALSE))</f>
        <v/>
      </c>
      <c r="AM86" s="161" t="str">
        <f>IF(AM84="","",VLOOKUP(AM84,'シフト記号表（勤務時間帯）'!$D$6:$Z$47,23,FALSE))</f>
        <v/>
      </c>
      <c r="AN86" s="161" t="str">
        <f>IF(AN84="","",VLOOKUP(AN84,'シフト記号表（勤務時間帯）'!$D$6:$Z$47,23,FALSE))</f>
        <v/>
      </c>
      <c r="AO86" s="162" t="str">
        <f>IF(AO84="","",VLOOKUP(AO84,'シフト記号表（勤務時間帯）'!$D$6:$Z$47,23,FALSE))</f>
        <v/>
      </c>
      <c r="AP86" s="160" t="str">
        <f>IF(AP84="","",VLOOKUP(AP84,'シフト記号表（勤務時間帯）'!$D$6:$Z$47,23,FALSE))</f>
        <v/>
      </c>
      <c r="AQ86" s="161" t="str">
        <f>IF(AQ84="","",VLOOKUP(AQ84,'シフト記号表（勤務時間帯）'!$D$6:$Z$47,23,FALSE))</f>
        <v/>
      </c>
      <c r="AR86" s="161" t="str">
        <f>IF(AR84="","",VLOOKUP(AR84,'シフト記号表（勤務時間帯）'!$D$6:$Z$47,23,FALSE))</f>
        <v/>
      </c>
      <c r="AS86" s="161" t="str">
        <f>IF(AS84="","",VLOOKUP(AS84,'シフト記号表（勤務時間帯）'!$D$6:$Z$47,23,FALSE))</f>
        <v/>
      </c>
      <c r="AT86" s="161" t="str">
        <f>IF(AT84="","",VLOOKUP(AT84,'シフト記号表（勤務時間帯）'!$D$6:$Z$47,23,FALSE))</f>
        <v/>
      </c>
      <c r="AU86" s="161" t="str">
        <f>IF(AU84="","",VLOOKUP(AU84,'シフト記号表（勤務時間帯）'!$D$6:$Z$47,23,FALSE))</f>
        <v/>
      </c>
      <c r="AV86" s="162" t="str">
        <f>IF(AV84="","",VLOOKUP(AV84,'シフト記号表（勤務時間帯）'!$D$6:$Z$47,23,FALSE))</f>
        <v/>
      </c>
      <c r="AW86" s="160" t="str">
        <f>IF(AW84="","",VLOOKUP(AW84,'シフト記号表（勤務時間帯）'!$D$6:$Z$47,23,FALSE))</f>
        <v/>
      </c>
      <c r="AX86" s="161" t="str">
        <f>IF(AX84="","",VLOOKUP(AX84,'シフト記号表（勤務時間帯）'!$D$6:$Z$47,23,FALSE))</f>
        <v/>
      </c>
      <c r="AY86" s="161" t="str">
        <f>IF(AY84="","",VLOOKUP(AY84,'シフト記号表（勤務時間帯）'!$D$6:$Z$47,23,FALSE))</f>
        <v/>
      </c>
      <c r="AZ86" s="1010">
        <f>IF($BC$3="４週",SUM(U86:AV86),IF($BC$3="暦月",SUM(U86:AY86),""))</f>
        <v>0</v>
      </c>
      <c r="BA86" s="1011"/>
      <c r="BB86" s="1012">
        <f>IF($BC$3="４週",AZ86/4,IF($BC$3="暦月",(AZ86/($BC$8/7)),""))</f>
        <v>0</v>
      </c>
      <c r="BC86" s="1011"/>
      <c r="BD86" s="1004"/>
      <c r="BE86" s="1005"/>
      <c r="BF86" s="1005"/>
      <c r="BG86" s="1005"/>
      <c r="BH86" s="1006"/>
    </row>
    <row r="87" spans="2:60" ht="20.25" customHeight="1" x14ac:dyDescent="0.15">
      <c r="B87" s="163"/>
      <c r="C87" s="953"/>
      <c r="D87" s="954"/>
      <c r="E87" s="955"/>
      <c r="F87" s="164"/>
      <c r="G87" s="165"/>
      <c r="H87" s="962"/>
      <c r="I87" s="965"/>
      <c r="J87" s="966"/>
      <c r="K87" s="966"/>
      <c r="L87" s="967"/>
      <c r="M87" s="974"/>
      <c r="N87" s="975"/>
      <c r="O87" s="976"/>
      <c r="P87" s="184" t="s">
        <v>179</v>
      </c>
      <c r="Q87" s="185"/>
      <c r="R87" s="185"/>
      <c r="S87" s="186"/>
      <c r="T87" s="187"/>
      <c r="U87" s="170"/>
      <c r="V87" s="171"/>
      <c r="W87" s="171"/>
      <c r="X87" s="171"/>
      <c r="Y87" s="171"/>
      <c r="Z87" s="171"/>
      <c r="AA87" s="172"/>
      <c r="AB87" s="170"/>
      <c r="AC87" s="171"/>
      <c r="AD87" s="171"/>
      <c r="AE87" s="171"/>
      <c r="AF87" s="171"/>
      <c r="AG87" s="171"/>
      <c r="AH87" s="172"/>
      <c r="AI87" s="170"/>
      <c r="AJ87" s="171"/>
      <c r="AK87" s="171"/>
      <c r="AL87" s="171"/>
      <c r="AM87" s="171"/>
      <c r="AN87" s="171"/>
      <c r="AO87" s="172"/>
      <c r="AP87" s="170"/>
      <c r="AQ87" s="171"/>
      <c r="AR87" s="171"/>
      <c r="AS87" s="171"/>
      <c r="AT87" s="171"/>
      <c r="AU87" s="171"/>
      <c r="AV87" s="172"/>
      <c r="AW87" s="170"/>
      <c r="AX87" s="171"/>
      <c r="AY87" s="171"/>
      <c r="AZ87" s="983"/>
      <c r="BA87" s="984"/>
      <c r="BB87" s="997"/>
      <c r="BC87" s="984"/>
      <c r="BD87" s="998"/>
      <c r="BE87" s="999"/>
      <c r="BF87" s="999"/>
      <c r="BG87" s="999"/>
      <c r="BH87" s="1000"/>
    </row>
    <row r="88" spans="2:60" ht="20.25" customHeight="1" x14ac:dyDescent="0.15">
      <c r="B88" s="143">
        <f>B85+1</f>
        <v>23</v>
      </c>
      <c r="C88" s="956"/>
      <c r="D88" s="957"/>
      <c r="E88" s="958"/>
      <c r="F88" s="144">
        <f>C87</f>
        <v>0</v>
      </c>
      <c r="G88" s="145"/>
      <c r="H88" s="963"/>
      <c r="I88" s="968"/>
      <c r="J88" s="969"/>
      <c r="K88" s="969"/>
      <c r="L88" s="970"/>
      <c r="M88" s="977"/>
      <c r="N88" s="978"/>
      <c r="O88" s="979"/>
      <c r="P88" s="146" t="s">
        <v>182</v>
      </c>
      <c r="Q88" s="147"/>
      <c r="R88" s="147"/>
      <c r="S88" s="148"/>
      <c r="T88" s="149"/>
      <c r="U88" s="150" t="str">
        <f>IF(U87="","",VLOOKUP(U87,'シフト記号表（勤務時間帯）'!$D$6:$X$47,21,FALSE))</f>
        <v/>
      </c>
      <c r="V88" s="151" t="str">
        <f>IF(V87="","",VLOOKUP(V87,'シフト記号表（勤務時間帯）'!$D$6:$X$47,21,FALSE))</f>
        <v/>
      </c>
      <c r="W88" s="151" t="str">
        <f>IF(W87="","",VLOOKUP(W87,'シフト記号表（勤務時間帯）'!$D$6:$X$47,21,FALSE))</f>
        <v/>
      </c>
      <c r="X88" s="151" t="str">
        <f>IF(X87="","",VLOOKUP(X87,'シフト記号表（勤務時間帯）'!$D$6:$X$47,21,FALSE))</f>
        <v/>
      </c>
      <c r="Y88" s="151" t="str">
        <f>IF(Y87="","",VLOOKUP(Y87,'シフト記号表（勤務時間帯）'!$D$6:$X$47,21,FALSE))</f>
        <v/>
      </c>
      <c r="Z88" s="151" t="str">
        <f>IF(Z87="","",VLOOKUP(Z87,'シフト記号表（勤務時間帯）'!$D$6:$X$47,21,FALSE))</f>
        <v/>
      </c>
      <c r="AA88" s="152" t="str">
        <f>IF(AA87="","",VLOOKUP(AA87,'シフト記号表（勤務時間帯）'!$D$6:$X$47,21,FALSE))</f>
        <v/>
      </c>
      <c r="AB88" s="150" t="str">
        <f>IF(AB87="","",VLOOKUP(AB87,'シフト記号表（勤務時間帯）'!$D$6:$X$47,21,FALSE))</f>
        <v/>
      </c>
      <c r="AC88" s="151" t="str">
        <f>IF(AC87="","",VLOOKUP(AC87,'シフト記号表（勤務時間帯）'!$D$6:$X$47,21,FALSE))</f>
        <v/>
      </c>
      <c r="AD88" s="151" t="str">
        <f>IF(AD87="","",VLOOKUP(AD87,'シフト記号表（勤務時間帯）'!$D$6:$X$47,21,FALSE))</f>
        <v/>
      </c>
      <c r="AE88" s="151" t="str">
        <f>IF(AE87="","",VLOOKUP(AE87,'シフト記号表（勤務時間帯）'!$D$6:$X$47,21,FALSE))</f>
        <v/>
      </c>
      <c r="AF88" s="151" t="str">
        <f>IF(AF87="","",VLOOKUP(AF87,'シフト記号表（勤務時間帯）'!$D$6:$X$47,21,FALSE))</f>
        <v/>
      </c>
      <c r="AG88" s="151" t="str">
        <f>IF(AG87="","",VLOOKUP(AG87,'シフト記号表（勤務時間帯）'!$D$6:$X$47,21,FALSE))</f>
        <v/>
      </c>
      <c r="AH88" s="152" t="str">
        <f>IF(AH87="","",VLOOKUP(AH87,'シフト記号表（勤務時間帯）'!$D$6:$X$47,21,FALSE))</f>
        <v/>
      </c>
      <c r="AI88" s="150" t="str">
        <f>IF(AI87="","",VLOOKUP(AI87,'シフト記号表（勤務時間帯）'!$D$6:$X$47,21,FALSE))</f>
        <v/>
      </c>
      <c r="AJ88" s="151" t="str">
        <f>IF(AJ87="","",VLOOKUP(AJ87,'シフト記号表（勤務時間帯）'!$D$6:$X$47,21,FALSE))</f>
        <v/>
      </c>
      <c r="AK88" s="151" t="str">
        <f>IF(AK87="","",VLOOKUP(AK87,'シフト記号表（勤務時間帯）'!$D$6:$X$47,21,FALSE))</f>
        <v/>
      </c>
      <c r="AL88" s="151" t="str">
        <f>IF(AL87="","",VLOOKUP(AL87,'シフト記号表（勤務時間帯）'!$D$6:$X$47,21,FALSE))</f>
        <v/>
      </c>
      <c r="AM88" s="151" t="str">
        <f>IF(AM87="","",VLOOKUP(AM87,'シフト記号表（勤務時間帯）'!$D$6:$X$47,21,FALSE))</f>
        <v/>
      </c>
      <c r="AN88" s="151" t="str">
        <f>IF(AN87="","",VLOOKUP(AN87,'シフト記号表（勤務時間帯）'!$D$6:$X$47,21,FALSE))</f>
        <v/>
      </c>
      <c r="AO88" s="152" t="str">
        <f>IF(AO87="","",VLOOKUP(AO87,'シフト記号表（勤務時間帯）'!$D$6:$X$47,21,FALSE))</f>
        <v/>
      </c>
      <c r="AP88" s="150" t="str">
        <f>IF(AP87="","",VLOOKUP(AP87,'シフト記号表（勤務時間帯）'!$D$6:$X$47,21,FALSE))</f>
        <v/>
      </c>
      <c r="AQ88" s="151" t="str">
        <f>IF(AQ87="","",VLOOKUP(AQ87,'シフト記号表（勤務時間帯）'!$D$6:$X$47,21,FALSE))</f>
        <v/>
      </c>
      <c r="AR88" s="151" t="str">
        <f>IF(AR87="","",VLOOKUP(AR87,'シフト記号表（勤務時間帯）'!$D$6:$X$47,21,FALSE))</f>
        <v/>
      </c>
      <c r="AS88" s="151" t="str">
        <f>IF(AS87="","",VLOOKUP(AS87,'シフト記号表（勤務時間帯）'!$D$6:$X$47,21,FALSE))</f>
        <v/>
      </c>
      <c r="AT88" s="151" t="str">
        <f>IF(AT87="","",VLOOKUP(AT87,'シフト記号表（勤務時間帯）'!$D$6:$X$47,21,FALSE))</f>
        <v/>
      </c>
      <c r="AU88" s="151" t="str">
        <f>IF(AU87="","",VLOOKUP(AU87,'シフト記号表（勤務時間帯）'!$D$6:$X$47,21,FALSE))</f>
        <v/>
      </c>
      <c r="AV88" s="152" t="str">
        <f>IF(AV87="","",VLOOKUP(AV87,'シフト記号表（勤務時間帯）'!$D$6:$X$47,21,FALSE))</f>
        <v/>
      </c>
      <c r="AW88" s="150" t="str">
        <f>IF(AW87="","",VLOOKUP(AW87,'シフト記号表（勤務時間帯）'!$D$6:$X$47,21,FALSE))</f>
        <v/>
      </c>
      <c r="AX88" s="151" t="str">
        <f>IF(AX87="","",VLOOKUP(AX87,'シフト記号表（勤務時間帯）'!$D$6:$X$47,21,FALSE))</f>
        <v/>
      </c>
      <c r="AY88" s="151" t="str">
        <f>IF(AY87="","",VLOOKUP(AY87,'シフト記号表（勤務時間帯）'!$D$6:$X$47,21,FALSE))</f>
        <v/>
      </c>
      <c r="AZ88" s="1007">
        <f>IF($BC$3="４週",SUM(U88:AV88),IF($BC$3="暦月",SUM(U88:AY88),""))</f>
        <v>0</v>
      </c>
      <c r="BA88" s="1008"/>
      <c r="BB88" s="1009">
        <f>IF($BC$3="４週",AZ88/4,IF($BC$3="暦月",(AZ88/($BC$8/7)),""))</f>
        <v>0</v>
      </c>
      <c r="BC88" s="1008"/>
      <c r="BD88" s="1001"/>
      <c r="BE88" s="1002"/>
      <c r="BF88" s="1002"/>
      <c r="BG88" s="1002"/>
      <c r="BH88" s="1003"/>
    </row>
    <row r="89" spans="2:60" ht="20.25" customHeight="1" x14ac:dyDescent="0.15">
      <c r="B89" s="153"/>
      <c r="C89" s="959"/>
      <c r="D89" s="960"/>
      <c r="E89" s="961"/>
      <c r="F89" s="154"/>
      <c r="G89" s="155">
        <f>C87</f>
        <v>0</v>
      </c>
      <c r="H89" s="964"/>
      <c r="I89" s="971"/>
      <c r="J89" s="972"/>
      <c r="K89" s="972"/>
      <c r="L89" s="973"/>
      <c r="M89" s="980"/>
      <c r="N89" s="981"/>
      <c r="O89" s="982"/>
      <c r="P89" s="241" t="s">
        <v>183</v>
      </c>
      <c r="Q89" s="157"/>
      <c r="R89" s="157"/>
      <c r="S89" s="177"/>
      <c r="T89" s="178"/>
      <c r="U89" s="160" t="str">
        <f>IF(U87="","",VLOOKUP(U87,'シフト記号表（勤務時間帯）'!$D$6:$Z$47,23,FALSE))</f>
        <v/>
      </c>
      <c r="V89" s="161" t="str">
        <f>IF(V87="","",VLOOKUP(V87,'シフト記号表（勤務時間帯）'!$D$6:$Z$47,23,FALSE))</f>
        <v/>
      </c>
      <c r="W89" s="161" t="str">
        <f>IF(W87="","",VLOOKUP(W87,'シフト記号表（勤務時間帯）'!$D$6:$Z$47,23,FALSE))</f>
        <v/>
      </c>
      <c r="X89" s="161" t="str">
        <f>IF(X87="","",VLOOKUP(X87,'シフト記号表（勤務時間帯）'!$D$6:$Z$47,23,FALSE))</f>
        <v/>
      </c>
      <c r="Y89" s="161" t="str">
        <f>IF(Y87="","",VLOOKUP(Y87,'シフト記号表（勤務時間帯）'!$D$6:$Z$47,23,FALSE))</f>
        <v/>
      </c>
      <c r="Z89" s="161" t="str">
        <f>IF(Z87="","",VLOOKUP(Z87,'シフト記号表（勤務時間帯）'!$D$6:$Z$47,23,FALSE))</f>
        <v/>
      </c>
      <c r="AA89" s="162" t="str">
        <f>IF(AA87="","",VLOOKUP(AA87,'シフト記号表（勤務時間帯）'!$D$6:$Z$47,23,FALSE))</f>
        <v/>
      </c>
      <c r="AB89" s="160" t="str">
        <f>IF(AB87="","",VLOOKUP(AB87,'シフト記号表（勤務時間帯）'!$D$6:$Z$47,23,FALSE))</f>
        <v/>
      </c>
      <c r="AC89" s="161" t="str">
        <f>IF(AC87="","",VLOOKUP(AC87,'シフト記号表（勤務時間帯）'!$D$6:$Z$47,23,FALSE))</f>
        <v/>
      </c>
      <c r="AD89" s="161" t="str">
        <f>IF(AD87="","",VLOOKUP(AD87,'シフト記号表（勤務時間帯）'!$D$6:$Z$47,23,FALSE))</f>
        <v/>
      </c>
      <c r="AE89" s="161" t="str">
        <f>IF(AE87="","",VLOOKUP(AE87,'シフト記号表（勤務時間帯）'!$D$6:$Z$47,23,FALSE))</f>
        <v/>
      </c>
      <c r="AF89" s="161" t="str">
        <f>IF(AF87="","",VLOOKUP(AF87,'シフト記号表（勤務時間帯）'!$D$6:$Z$47,23,FALSE))</f>
        <v/>
      </c>
      <c r="AG89" s="161" t="str">
        <f>IF(AG87="","",VLOOKUP(AG87,'シフト記号表（勤務時間帯）'!$D$6:$Z$47,23,FALSE))</f>
        <v/>
      </c>
      <c r="AH89" s="162" t="str">
        <f>IF(AH87="","",VLOOKUP(AH87,'シフト記号表（勤務時間帯）'!$D$6:$Z$47,23,FALSE))</f>
        <v/>
      </c>
      <c r="AI89" s="160" t="str">
        <f>IF(AI87="","",VLOOKUP(AI87,'シフト記号表（勤務時間帯）'!$D$6:$Z$47,23,FALSE))</f>
        <v/>
      </c>
      <c r="AJ89" s="161" t="str">
        <f>IF(AJ87="","",VLOOKUP(AJ87,'シフト記号表（勤務時間帯）'!$D$6:$Z$47,23,FALSE))</f>
        <v/>
      </c>
      <c r="AK89" s="161" t="str">
        <f>IF(AK87="","",VLOOKUP(AK87,'シフト記号表（勤務時間帯）'!$D$6:$Z$47,23,FALSE))</f>
        <v/>
      </c>
      <c r="AL89" s="161" t="str">
        <f>IF(AL87="","",VLOOKUP(AL87,'シフト記号表（勤務時間帯）'!$D$6:$Z$47,23,FALSE))</f>
        <v/>
      </c>
      <c r="AM89" s="161" t="str">
        <f>IF(AM87="","",VLOOKUP(AM87,'シフト記号表（勤務時間帯）'!$D$6:$Z$47,23,FALSE))</f>
        <v/>
      </c>
      <c r="AN89" s="161" t="str">
        <f>IF(AN87="","",VLOOKUP(AN87,'シフト記号表（勤務時間帯）'!$D$6:$Z$47,23,FALSE))</f>
        <v/>
      </c>
      <c r="AO89" s="162" t="str">
        <f>IF(AO87="","",VLOOKUP(AO87,'シフト記号表（勤務時間帯）'!$D$6:$Z$47,23,FALSE))</f>
        <v/>
      </c>
      <c r="AP89" s="160" t="str">
        <f>IF(AP87="","",VLOOKUP(AP87,'シフト記号表（勤務時間帯）'!$D$6:$Z$47,23,FALSE))</f>
        <v/>
      </c>
      <c r="AQ89" s="161" t="str">
        <f>IF(AQ87="","",VLOOKUP(AQ87,'シフト記号表（勤務時間帯）'!$D$6:$Z$47,23,FALSE))</f>
        <v/>
      </c>
      <c r="AR89" s="161" t="str">
        <f>IF(AR87="","",VLOOKUP(AR87,'シフト記号表（勤務時間帯）'!$D$6:$Z$47,23,FALSE))</f>
        <v/>
      </c>
      <c r="AS89" s="161" t="str">
        <f>IF(AS87="","",VLOOKUP(AS87,'シフト記号表（勤務時間帯）'!$D$6:$Z$47,23,FALSE))</f>
        <v/>
      </c>
      <c r="AT89" s="161" t="str">
        <f>IF(AT87="","",VLOOKUP(AT87,'シフト記号表（勤務時間帯）'!$D$6:$Z$47,23,FALSE))</f>
        <v/>
      </c>
      <c r="AU89" s="161" t="str">
        <f>IF(AU87="","",VLOOKUP(AU87,'シフト記号表（勤務時間帯）'!$D$6:$Z$47,23,FALSE))</f>
        <v/>
      </c>
      <c r="AV89" s="162" t="str">
        <f>IF(AV87="","",VLOOKUP(AV87,'シフト記号表（勤務時間帯）'!$D$6:$Z$47,23,FALSE))</f>
        <v/>
      </c>
      <c r="AW89" s="160" t="str">
        <f>IF(AW87="","",VLOOKUP(AW87,'シフト記号表（勤務時間帯）'!$D$6:$Z$47,23,FALSE))</f>
        <v/>
      </c>
      <c r="AX89" s="161" t="str">
        <f>IF(AX87="","",VLOOKUP(AX87,'シフト記号表（勤務時間帯）'!$D$6:$Z$47,23,FALSE))</f>
        <v/>
      </c>
      <c r="AY89" s="161" t="str">
        <f>IF(AY87="","",VLOOKUP(AY87,'シフト記号表（勤務時間帯）'!$D$6:$Z$47,23,FALSE))</f>
        <v/>
      </c>
      <c r="AZ89" s="1010">
        <f>IF($BC$3="４週",SUM(U89:AV89),IF($BC$3="暦月",SUM(U89:AY89),""))</f>
        <v>0</v>
      </c>
      <c r="BA89" s="1011"/>
      <c r="BB89" s="1012">
        <f>IF($BC$3="４週",AZ89/4,IF($BC$3="暦月",(AZ89/($BC$8/7)),""))</f>
        <v>0</v>
      </c>
      <c r="BC89" s="1011"/>
      <c r="BD89" s="1004"/>
      <c r="BE89" s="1005"/>
      <c r="BF89" s="1005"/>
      <c r="BG89" s="1005"/>
      <c r="BH89" s="1006"/>
    </row>
    <row r="90" spans="2:60" ht="20.25" customHeight="1" x14ac:dyDescent="0.15">
      <c r="B90" s="163"/>
      <c r="C90" s="953"/>
      <c r="D90" s="954"/>
      <c r="E90" s="955"/>
      <c r="F90" s="164"/>
      <c r="G90" s="165"/>
      <c r="H90" s="962"/>
      <c r="I90" s="965"/>
      <c r="J90" s="966"/>
      <c r="K90" s="966"/>
      <c r="L90" s="967"/>
      <c r="M90" s="974"/>
      <c r="N90" s="975"/>
      <c r="O90" s="976"/>
      <c r="P90" s="184" t="s">
        <v>179</v>
      </c>
      <c r="Q90" s="185"/>
      <c r="R90" s="185"/>
      <c r="S90" s="186"/>
      <c r="T90" s="187"/>
      <c r="U90" s="170"/>
      <c r="V90" s="171"/>
      <c r="W90" s="171"/>
      <c r="X90" s="171"/>
      <c r="Y90" s="171"/>
      <c r="Z90" s="171"/>
      <c r="AA90" s="172"/>
      <c r="AB90" s="170"/>
      <c r="AC90" s="171"/>
      <c r="AD90" s="171"/>
      <c r="AE90" s="171"/>
      <c r="AF90" s="171"/>
      <c r="AG90" s="171"/>
      <c r="AH90" s="172"/>
      <c r="AI90" s="170"/>
      <c r="AJ90" s="171"/>
      <c r="AK90" s="171"/>
      <c r="AL90" s="171"/>
      <c r="AM90" s="171"/>
      <c r="AN90" s="171"/>
      <c r="AO90" s="172"/>
      <c r="AP90" s="170"/>
      <c r="AQ90" s="171"/>
      <c r="AR90" s="171"/>
      <c r="AS90" s="171"/>
      <c r="AT90" s="171"/>
      <c r="AU90" s="171"/>
      <c r="AV90" s="172"/>
      <c r="AW90" s="170"/>
      <c r="AX90" s="171"/>
      <c r="AY90" s="171"/>
      <c r="AZ90" s="983"/>
      <c r="BA90" s="984"/>
      <c r="BB90" s="997"/>
      <c r="BC90" s="984"/>
      <c r="BD90" s="998"/>
      <c r="BE90" s="999"/>
      <c r="BF90" s="999"/>
      <c r="BG90" s="999"/>
      <c r="BH90" s="1000"/>
    </row>
    <row r="91" spans="2:60" ht="20.25" customHeight="1" x14ac:dyDescent="0.15">
      <c r="B91" s="143">
        <f>B88+1</f>
        <v>24</v>
      </c>
      <c r="C91" s="956"/>
      <c r="D91" s="957"/>
      <c r="E91" s="958"/>
      <c r="F91" s="144">
        <f>C90</f>
        <v>0</v>
      </c>
      <c r="G91" s="145"/>
      <c r="H91" s="963"/>
      <c r="I91" s="968"/>
      <c r="J91" s="969"/>
      <c r="K91" s="969"/>
      <c r="L91" s="970"/>
      <c r="M91" s="977"/>
      <c r="N91" s="978"/>
      <c r="O91" s="979"/>
      <c r="P91" s="146" t="s">
        <v>182</v>
      </c>
      <c r="Q91" s="147"/>
      <c r="R91" s="147"/>
      <c r="S91" s="148"/>
      <c r="T91" s="149"/>
      <c r="U91" s="150" t="str">
        <f>IF(U90="","",VLOOKUP(U90,'シフト記号表（勤務時間帯）'!$D$6:$X$47,21,FALSE))</f>
        <v/>
      </c>
      <c r="V91" s="151" t="str">
        <f>IF(V90="","",VLOOKUP(V90,'シフト記号表（勤務時間帯）'!$D$6:$X$47,21,FALSE))</f>
        <v/>
      </c>
      <c r="W91" s="151" t="str">
        <f>IF(W90="","",VLOOKUP(W90,'シフト記号表（勤務時間帯）'!$D$6:$X$47,21,FALSE))</f>
        <v/>
      </c>
      <c r="X91" s="151" t="str">
        <f>IF(X90="","",VLOOKUP(X90,'シフト記号表（勤務時間帯）'!$D$6:$X$47,21,FALSE))</f>
        <v/>
      </c>
      <c r="Y91" s="151" t="str">
        <f>IF(Y90="","",VLOOKUP(Y90,'シフト記号表（勤務時間帯）'!$D$6:$X$47,21,FALSE))</f>
        <v/>
      </c>
      <c r="Z91" s="151" t="str">
        <f>IF(Z90="","",VLOOKUP(Z90,'シフト記号表（勤務時間帯）'!$D$6:$X$47,21,FALSE))</f>
        <v/>
      </c>
      <c r="AA91" s="152" t="str">
        <f>IF(AA90="","",VLOOKUP(AA90,'シフト記号表（勤務時間帯）'!$D$6:$X$47,21,FALSE))</f>
        <v/>
      </c>
      <c r="AB91" s="150" t="str">
        <f>IF(AB90="","",VLOOKUP(AB90,'シフト記号表（勤務時間帯）'!$D$6:$X$47,21,FALSE))</f>
        <v/>
      </c>
      <c r="AC91" s="151" t="str">
        <f>IF(AC90="","",VLOOKUP(AC90,'シフト記号表（勤務時間帯）'!$D$6:$X$47,21,FALSE))</f>
        <v/>
      </c>
      <c r="AD91" s="151" t="str">
        <f>IF(AD90="","",VLOOKUP(AD90,'シフト記号表（勤務時間帯）'!$D$6:$X$47,21,FALSE))</f>
        <v/>
      </c>
      <c r="AE91" s="151" t="str">
        <f>IF(AE90="","",VLOOKUP(AE90,'シフト記号表（勤務時間帯）'!$D$6:$X$47,21,FALSE))</f>
        <v/>
      </c>
      <c r="AF91" s="151" t="str">
        <f>IF(AF90="","",VLOOKUP(AF90,'シフト記号表（勤務時間帯）'!$D$6:$X$47,21,FALSE))</f>
        <v/>
      </c>
      <c r="AG91" s="151" t="str">
        <f>IF(AG90="","",VLOOKUP(AG90,'シフト記号表（勤務時間帯）'!$D$6:$X$47,21,FALSE))</f>
        <v/>
      </c>
      <c r="AH91" s="152" t="str">
        <f>IF(AH90="","",VLOOKUP(AH90,'シフト記号表（勤務時間帯）'!$D$6:$X$47,21,FALSE))</f>
        <v/>
      </c>
      <c r="AI91" s="150" t="str">
        <f>IF(AI90="","",VLOOKUP(AI90,'シフト記号表（勤務時間帯）'!$D$6:$X$47,21,FALSE))</f>
        <v/>
      </c>
      <c r="AJ91" s="151" t="str">
        <f>IF(AJ90="","",VLOOKUP(AJ90,'シフト記号表（勤務時間帯）'!$D$6:$X$47,21,FALSE))</f>
        <v/>
      </c>
      <c r="AK91" s="151" t="str">
        <f>IF(AK90="","",VLOOKUP(AK90,'シフト記号表（勤務時間帯）'!$D$6:$X$47,21,FALSE))</f>
        <v/>
      </c>
      <c r="AL91" s="151" t="str">
        <f>IF(AL90="","",VLOOKUP(AL90,'シフト記号表（勤務時間帯）'!$D$6:$X$47,21,FALSE))</f>
        <v/>
      </c>
      <c r="AM91" s="151" t="str">
        <f>IF(AM90="","",VLOOKUP(AM90,'シフト記号表（勤務時間帯）'!$D$6:$X$47,21,FALSE))</f>
        <v/>
      </c>
      <c r="AN91" s="151" t="str">
        <f>IF(AN90="","",VLOOKUP(AN90,'シフト記号表（勤務時間帯）'!$D$6:$X$47,21,FALSE))</f>
        <v/>
      </c>
      <c r="AO91" s="152" t="str">
        <f>IF(AO90="","",VLOOKUP(AO90,'シフト記号表（勤務時間帯）'!$D$6:$X$47,21,FALSE))</f>
        <v/>
      </c>
      <c r="AP91" s="150" t="str">
        <f>IF(AP90="","",VLOOKUP(AP90,'シフト記号表（勤務時間帯）'!$D$6:$X$47,21,FALSE))</f>
        <v/>
      </c>
      <c r="AQ91" s="151" t="str">
        <f>IF(AQ90="","",VLOOKUP(AQ90,'シフト記号表（勤務時間帯）'!$D$6:$X$47,21,FALSE))</f>
        <v/>
      </c>
      <c r="AR91" s="151" t="str">
        <f>IF(AR90="","",VLOOKUP(AR90,'シフト記号表（勤務時間帯）'!$D$6:$X$47,21,FALSE))</f>
        <v/>
      </c>
      <c r="AS91" s="151" t="str">
        <f>IF(AS90="","",VLOOKUP(AS90,'シフト記号表（勤務時間帯）'!$D$6:$X$47,21,FALSE))</f>
        <v/>
      </c>
      <c r="AT91" s="151" t="str">
        <f>IF(AT90="","",VLOOKUP(AT90,'シフト記号表（勤務時間帯）'!$D$6:$X$47,21,FALSE))</f>
        <v/>
      </c>
      <c r="AU91" s="151" t="str">
        <f>IF(AU90="","",VLOOKUP(AU90,'シフト記号表（勤務時間帯）'!$D$6:$X$47,21,FALSE))</f>
        <v/>
      </c>
      <c r="AV91" s="152" t="str">
        <f>IF(AV90="","",VLOOKUP(AV90,'シフト記号表（勤務時間帯）'!$D$6:$X$47,21,FALSE))</f>
        <v/>
      </c>
      <c r="AW91" s="150" t="str">
        <f>IF(AW90="","",VLOOKUP(AW90,'シフト記号表（勤務時間帯）'!$D$6:$X$47,21,FALSE))</f>
        <v/>
      </c>
      <c r="AX91" s="151" t="str">
        <f>IF(AX90="","",VLOOKUP(AX90,'シフト記号表（勤務時間帯）'!$D$6:$X$47,21,FALSE))</f>
        <v/>
      </c>
      <c r="AY91" s="151" t="str">
        <f>IF(AY90="","",VLOOKUP(AY90,'シフト記号表（勤務時間帯）'!$D$6:$X$47,21,FALSE))</f>
        <v/>
      </c>
      <c r="AZ91" s="1007">
        <f>IF($BC$3="４週",SUM(U91:AV91),IF($BC$3="暦月",SUM(U91:AY91),""))</f>
        <v>0</v>
      </c>
      <c r="BA91" s="1008"/>
      <c r="BB91" s="1009">
        <f>IF($BC$3="４週",AZ91/4,IF($BC$3="暦月",(AZ91/($BC$8/7)),""))</f>
        <v>0</v>
      </c>
      <c r="BC91" s="1008"/>
      <c r="BD91" s="1001"/>
      <c r="BE91" s="1002"/>
      <c r="BF91" s="1002"/>
      <c r="BG91" s="1002"/>
      <c r="BH91" s="1003"/>
    </row>
    <row r="92" spans="2:60" ht="20.25" customHeight="1" x14ac:dyDescent="0.15">
      <c r="B92" s="153"/>
      <c r="C92" s="959"/>
      <c r="D92" s="960"/>
      <c r="E92" s="961"/>
      <c r="F92" s="154"/>
      <c r="G92" s="155">
        <f>C90</f>
        <v>0</v>
      </c>
      <c r="H92" s="964"/>
      <c r="I92" s="971"/>
      <c r="J92" s="972"/>
      <c r="K92" s="972"/>
      <c r="L92" s="973"/>
      <c r="M92" s="980"/>
      <c r="N92" s="981"/>
      <c r="O92" s="982"/>
      <c r="P92" s="241" t="s">
        <v>183</v>
      </c>
      <c r="Q92" s="157"/>
      <c r="R92" s="157"/>
      <c r="S92" s="177"/>
      <c r="T92" s="178"/>
      <c r="U92" s="160" t="str">
        <f>IF(U90="","",VLOOKUP(U90,'シフト記号表（勤務時間帯）'!$D$6:$Z$47,23,FALSE))</f>
        <v/>
      </c>
      <c r="V92" s="161" t="str">
        <f>IF(V90="","",VLOOKUP(V90,'シフト記号表（勤務時間帯）'!$D$6:$Z$47,23,FALSE))</f>
        <v/>
      </c>
      <c r="W92" s="161" t="str">
        <f>IF(W90="","",VLOOKUP(W90,'シフト記号表（勤務時間帯）'!$D$6:$Z$47,23,FALSE))</f>
        <v/>
      </c>
      <c r="X92" s="161" t="str">
        <f>IF(X90="","",VLOOKUP(X90,'シフト記号表（勤務時間帯）'!$D$6:$Z$47,23,FALSE))</f>
        <v/>
      </c>
      <c r="Y92" s="161" t="str">
        <f>IF(Y90="","",VLOOKUP(Y90,'シフト記号表（勤務時間帯）'!$D$6:$Z$47,23,FALSE))</f>
        <v/>
      </c>
      <c r="Z92" s="161" t="str">
        <f>IF(Z90="","",VLOOKUP(Z90,'シフト記号表（勤務時間帯）'!$D$6:$Z$47,23,FALSE))</f>
        <v/>
      </c>
      <c r="AA92" s="162" t="str">
        <f>IF(AA90="","",VLOOKUP(AA90,'シフト記号表（勤務時間帯）'!$D$6:$Z$47,23,FALSE))</f>
        <v/>
      </c>
      <c r="AB92" s="160" t="str">
        <f>IF(AB90="","",VLOOKUP(AB90,'シフト記号表（勤務時間帯）'!$D$6:$Z$47,23,FALSE))</f>
        <v/>
      </c>
      <c r="AC92" s="161" t="str">
        <f>IF(AC90="","",VLOOKUP(AC90,'シフト記号表（勤務時間帯）'!$D$6:$Z$47,23,FALSE))</f>
        <v/>
      </c>
      <c r="AD92" s="161" t="str">
        <f>IF(AD90="","",VLOOKUP(AD90,'シフト記号表（勤務時間帯）'!$D$6:$Z$47,23,FALSE))</f>
        <v/>
      </c>
      <c r="AE92" s="161" t="str">
        <f>IF(AE90="","",VLOOKUP(AE90,'シフト記号表（勤務時間帯）'!$D$6:$Z$47,23,FALSE))</f>
        <v/>
      </c>
      <c r="AF92" s="161" t="str">
        <f>IF(AF90="","",VLOOKUP(AF90,'シフト記号表（勤務時間帯）'!$D$6:$Z$47,23,FALSE))</f>
        <v/>
      </c>
      <c r="AG92" s="161" t="str">
        <f>IF(AG90="","",VLOOKUP(AG90,'シフト記号表（勤務時間帯）'!$D$6:$Z$47,23,FALSE))</f>
        <v/>
      </c>
      <c r="AH92" s="162" t="str">
        <f>IF(AH90="","",VLOOKUP(AH90,'シフト記号表（勤務時間帯）'!$D$6:$Z$47,23,FALSE))</f>
        <v/>
      </c>
      <c r="AI92" s="160" t="str">
        <f>IF(AI90="","",VLOOKUP(AI90,'シフト記号表（勤務時間帯）'!$D$6:$Z$47,23,FALSE))</f>
        <v/>
      </c>
      <c r="AJ92" s="161" t="str">
        <f>IF(AJ90="","",VLOOKUP(AJ90,'シフト記号表（勤務時間帯）'!$D$6:$Z$47,23,FALSE))</f>
        <v/>
      </c>
      <c r="AK92" s="161" t="str">
        <f>IF(AK90="","",VLOOKUP(AK90,'シフト記号表（勤務時間帯）'!$D$6:$Z$47,23,FALSE))</f>
        <v/>
      </c>
      <c r="AL92" s="161" t="str">
        <f>IF(AL90="","",VLOOKUP(AL90,'シフト記号表（勤務時間帯）'!$D$6:$Z$47,23,FALSE))</f>
        <v/>
      </c>
      <c r="AM92" s="161" t="str">
        <f>IF(AM90="","",VLOOKUP(AM90,'シフト記号表（勤務時間帯）'!$D$6:$Z$47,23,FALSE))</f>
        <v/>
      </c>
      <c r="AN92" s="161" t="str">
        <f>IF(AN90="","",VLOOKUP(AN90,'シフト記号表（勤務時間帯）'!$D$6:$Z$47,23,FALSE))</f>
        <v/>
      </c>
      <c r="AO92" s="162" t="str">
        <f>IF(AO90="","",VLOOKUP(AO90,'シフト記号表（勤務時間帯）'!$D$6:$Z$47,23,FALSE))</f>
        <v/>
      </c>
      <c r="AP92" s="160" t="str">
        <f>IF(AP90="","",VLOOKUP(AP90,'シフト記号表（勤務時間帯）'!$D$6:$Z$47,23,FALSE))</f>
        <v/>
      </c>
      <c r="AQ92" s="161" t="str">
        <f>IF(AQ90="","",VLOOKUP(AQ90,'シフト記号表（勤務時間帯）'!$D$6:$Z$47,23,FALSE))</f>
        <v/>
      </c>
      <c r="AR92" s="161" t="str">
        <f>IF(AR90="","",VLOOKUP(AR90,'シフト記号表（勤務時間帯）'!$D$6:$Z$47,23,FALSE))</f>
        <v/>
      </c>
      <c r="AS92" s="161" t="str">
        <f>IF(AS90="","",VLOOKUP(AS90,'シフト記号表（勤務時間帯）'!$D$6:$Z$47,23,FALSE))</f>
        <v/>
      </c>
      <c r="AT92" s="161" t="str">
        <f>IF(AT90="","",VLOOKUP(AT90,'シフト記号表（勤務時間帯）'!$D$6:$Z$47,23,FALSE))</f>
        <v/>
      </c>
      <c r="AU92" s="161" t="str">
        <f>IF(AU90="","",VLOOKUP(AU90,'シフト記号表（勤務時間帯）'!$D$6:$Z$47,23,FALSE))</f>
        <v/>
      </c>
      <c r="AV92" s="162" t="str">
        <f>IF(AV90="","",VLOOKUP(AV90,'シフト記号表（勤務時間帯）'!$D$6:$Z$47,23,FALSE))</f>
        <v/>
      </c>
      <c r="AW92" s="160" t="str">
        <f>IF(AW90="","",VLOOKUP(AW90,'シフト記号表（勤務時間帯）'!$D$6:$Z$47,23,FALSE))</f>
        <v/>
      </c>
      <c r="AX92" s="161" t="str">
        <f>IF(AX90="","",VLOOKUP(AX90,'シフト記号表（勤務時間帯）'!$D$6:$Z$47,23,FALSE))</f>
        <v/>
      </c>
      <c r="AY92" s="161" t="str">
        <f>IF(AY90="","",VLOOKUP(AY90,'シフト記号表（勤務時間帯）'!$D$6:$Z$47,23,FALSE))</f>
        <v/>
      </c>
      <c r="AZ92" s="1010">
        <f>IF($BC$3="４週",SUM(U92:AV92),IF($BC$3="暦月",SUM(U92:AY92),""))</f>
        <v>0</v>
      </c>
      <c r="BA92" s="1011"/>
      <c r="BB92" s="1012">
        <f>IF($BC$3="４週",AZ92/4,IF($BC$3="暦月",(AZ92/($BC$8/7)),""))</f>
        <v>0</v>
      </c>
      <c r="BC92" s="1011"/>
      <c r="BD92" s="1004"/>
      <c r="BE92" s="1005"/>
      <c r="BF92" s="1005"/>
      <c r="BG92" s="1005"/>
      <c r="BH92" s="1006"/>
    </row>
    <row r="93" spans="2:60" ht="20.25" customHeight="1" x14ac:dyDescent="0.15">
      <c r="B93" s="163"/>
      <c r="C93" s="953"/>
      <c r="D93" s="954"/>
      <c r="E93" s="955"/>
      <c r="F93" s="164"/>
      <c r="G93" s="165"/>
      <c r="H93" s="962"/>
      <c r="I93" s="965"/>
      <c r="J93" s="966"/>
      <c r="K93" s="966"/>
      <c r="L93" s="967"/>
      <c r="M93" s="974"/>
      <c r="N93" s="975"/>
      <c r="O93" s="976"/>
      <c r="P93" s="184" t="s">
        <v>179</v>
      </c>
      <c r="Q93" s="185"/>
      <c r="R93" s="185"/>
      <c r="S93" s="186"/>
      <c r="T93" s="187"/>
      <c r="U93" s="170"/>
      <c r="V93" s="171"/>
      <c r="W93" s="171"/>
      <c r="X93" s="171"/>
      <c r="Y93" s="171"/>
      <c r="Z93" s="171"/>
      <c r="AA93" s="172"/>
      <c r="AB93" s="170"/>
      <c r="AC93" s="171"/>
      <c r="AD93" s="171"/>
      <c r="AE93" s="171"/>
      <c r="AF93" s="171"/>
      <c r="AG93" s="171"/>
      <c r="AH93" s="172"/>
      <c r="AI93" s="170"/>
      <c r="AJ93" s="171"/>
      <c r="AK93" s="171"/>
      <c r="AL93" s="171"/>
      <c r="AM93" s="171"/>
      <c r="AN93" s="171"/>
      <c r="AO93" s="172"/>
      <c r="AP93" s="170"/>
      <c r="AQ93" s="171"/>
      <c r="AR93" s="171"/>
      <c r="AS93" s="171"/>
      <c r="AT93" s="171"/>
      <c r="AU93" s="171"/>
      <c r="AV93" s="172"/>
      <c r="AW93" s="170"/>
      <c r="AX93" s="171"/>
      <c r="AY93" s="171"/>
      <c r="AZ93" s="983"/>
      <c r="BA93" s="984"/>
      <c r="BB93" s="997"/>
      <c r="BC93" s="984"/>
      <c r="BD93" s="998"/>
      <c r="BE93" s="999"/>
      <c r="BF93" s="999"/>
      <c r="BG93" s="999"/>
      <c r="BH93" s="1000"/>
    </row>
    <row r="94" spans="2:60" ht="20.25" customHeight="1" x14ac:dyDescent="0.15">
      <c r="B94" s="143">
        <f>B91+1</f>
        <v>25</v>
      </c>
      <c r="C94" s="956"/>
      <c r="D94" s="957"/>
      <c r="E94" s="958"/>
      <c r="F94" s="144">
        <f>C93</f>
        <v>0</v>
      </c>
      <c r="G94" s="145"/>
      <c r="H94" s="963"/>
      <c r="I94" s="968"/>
      <c r="J94" s="969"/>
      <c r="K94" s="969"/>
      <c r="L94" s="970"/>
      <c r="M94" s="977"/>
      <c r="N94" s="978"/>
      <c r="O94" s="979"/>
      <c r="P94" s="146" t="s">
        <v>182</v>
      </c>
      <c r="Q94" s="147"/>
      <c r="R94" s="147"/>
      <c r="S94" s="148"/>
      <c r="T94" s="149"/>
      <c r="U94" s="150" t="str">
        <f>IF(U93="","",VLOOKUP(U93,'シフト記号表（勤務時間帯）'!$D$6:$X$47,21,FALSE))</f>
        <v/>
      </c>
      <c r="V94" s="151" t="str">
        <f>IF(V93="","",VLOOKUP(V93,'シフト記号表（勤務時間帯）'!$D$6:$X$47,21,FALSE))</f>
        <v/>
      </c>
      <c r="W94" s="151" t="str">
        <f>IF(W93="","",VLOOKUP(W93,'シフト記号表（勤務時間帯）'!$D$6:$X$47,21,FALSE))</f>
        <v/>
      </c>
      <c r="X94" s="151" t="str">
        <f>IF(X93="","",VLOOKUP(X93,'シフト記号表（勤務時間帯）'!$D$6:$X$47,21,FALSE))</f>
        <v/>
      </c>
      <c r="Y94" s="151" t="str">
        <f>IF(Y93="","",VLOOKUP(Y93,'シフト記号表（勤務時間帯）'!$D$6:$X$47,21,FALSE))</f>
        <v/>
      </c>
      <c r="Z94" s="151" t="str">
        <f>IF(Z93="","",VLOOKUP(Z93,'シフト記号表（勤務時間帯）'!$D$6:$X$47,21,FALSE))</f>
        <v/>
      </c>
      <c r="AA94" s="152" t="str">
        <f>IF(AA93="","",VLOOKUP(AA93,'シフト記号表（勤務時間帯）'!$D$6:$X$47,21,FALSE))</f>
        <v/>
      </c>
      <c r="AB94" s="150" t="str">
        <f>IF(AB93="","",VLOOKUP(AB93,'シフト記号表（勤務時間帯）'!$D$6:$X$47,21,FALSE))</f>
        <v/>
      </c>
      <c r="AC94" s="151" t="str">
        <f>IF(AC93="","",VLOOKUP(AC93,'シフト記号表（勤務時間帯）'!$D$6:$X$47,21,FALSE))</f>
        <v/>
      </c>
      <c r="AD94" s="151" t="str">
        <f>IF(AD93="","",VLOOKUP(AD93,'シフト記号表（勤務時間帯）'!$D$6:$X$47,21,FALSE))</f>
        <v/>
      </c>
      <c r="AE94" s="151" t="str">
        <f>IF(AE93="","",VLOOKUP(AE93,'シフト記号表（勤務時間帯）'!$D$6:$X$47,21,FALSE))</f>
        <v/>
      </c>
      <c r="AF94" s="151" t="str">
        <f>IF(AF93="","",VLOOKUP(AF93,'シフト記号表（勤務時間帯）'!$D$6:$X$47,21,FALSE))</f>
        <v/>
      </c>
      <c r="AG94" s="151" t="str">
        <f>IF(AG93="","",VLOOKUP(AG93,'シフト記号表（勤務時間帯）'!$D$6:$X$47,21,FALSE))</f>
        <v/>
      </c>
      <c r="AH94" s="152" t="str">
        <f>IF(AH93="","",VLOOKUP(AH93,'シフト記号表（勤務時間帯）'!$D$6:$X$47,21,FALSE))</f>
        <v/>
      </c>
      <c r="AI94" s="150" t="str">
        <f>IF(AI93="","",VLOOKUP(AI93,'シフト記号表（勤務時間帯）'!$D$6:$X$47,21,FALSE))</f>
        <v/>
      </c>
      <c r="AJ94" s="151" t="str">
        <f>IF(AJ93="","",VLOOKUP(AJ93,'シフト記号表（勤務時間帯）'!$D$6:$X$47,21,FALSE))</f>
        <v/>
      </c>
      <c r="AK94" s="151" t="str">
        <f>IF(AK93="","",VLOOKUP(AK93,'シフト記号表（勤務時間帯）'!$D$6:$X$47,21,FALSE))</f>
        <v/>
      </c>
      <c r="AL94" s="151" t="str">
        <f>IF(AL93="","",VLOOKUP(AL93,'シフト記号表（勤務時間帯）'!$D$6:$X$47,21,FALSE))</f>
        <v/>
      </c>
      <c r="AM94" s="151" t="str">
        <f>IF(AM93="","",VLOOKUP(AM93,'シフト記号表（勤務時間帯）'!$D$6:$X$47,21,FALSE))</f>
        <v/>
      </c>
      <c r="AN94" s="151" t="str">
        <f>IF(AN93="","",VLOOKUP(AN93,'シフト記号表（勤務時間帯）'!$D$6:$X$47,21,FALSE))</f>
        <v/>
      </c>
      <c r="AO94" s="152" t="str">
        <f>IF(AO93="","",VLOOKUP(AO93,'シフト記号表（勤務時間帯）'!$D$6:$X$47,21,FALSE))</f>
        <v/>
      </c>
      <c r="AP94" s="150" t="str">
        <f>IF(AP93="","",VLOOKUP(AP93,'シフト記号表（勤務時間帯）'!$D$6:$X$47,21,FALSE))</f>
        <v/>
      </c>
      <c r="AQ94" s="151" t="str">
        <f>IF(AQ93="","",VLOOKUP(AQ93,'シフト記号表（勤務時間帯）'!$D$6:$X$47,21,FALSE))</f>
        <v/>
      </c>
      <c r="AR94" s="151" t="str">
        <f>IF(AR93="","",VLOOKUP(AR93,'シフト記号表（勤務時間帯）'!$D$6:$X$47,21,FALSE))</f>
        <v/>
      </c>
      <c r="AS94" s="151" t="str">
        <f>IF(AS93="","",VLOOKUP(AS93,'シフト記号表（勤務時間帯）'!$D$6:$X$47,21,FALSE))</f>
        <v/>
      </c>
      <c r="AT94" s="151" t="str">
        <f>IF(AT93="","",VLOOKUP(AT93,'シフト記号表（勤務時間帯）'!$D$6:$X$47,21,FALSE))</f>
        <v/>
      </c>
      <c r="AU94" s="151" t="str">
        <f>IF(AU93="","",VLOOKUP(AU93,'シフト記号表（勤務時間帯）'!$D$6:$X$47,21,FALSE))</f>
        <v/>
      </c>
      <c r="AV94" s="152" t="str">
        <f>IF(AV93="","",VLOOKUP(AV93,'シフト記号表（勤務時間帯）'!$D$6:$X$47,21,FALSE))</f>
        <v/>
      </c>
      <c r="AW94" s="150" t="str">
        <f>IF(AW93="","",VLOOKUP(AW93,'シフト記号表（勤務時間帯）'!$D$6:$X$47,21,FALSE))</f>
        <v/>
      </c>
      <c r="AX94" s="151" t="str">
        <f>IF(AX93="","",VLOOKUP(AX93,'シフト記号表（勤務時間帯）'!$D$6:$X$47,21,FALSE))</f>
        <v/>
      </c>
      <c r="AY94" s="151" t="str">
        <f>IF(AY93="","",VLOOKUP(AY93,'シフト記号表（勤務時間帯）'!$D$6:$X$47,21,FALSE))</f>
        <v/>
      </c>
      <c r="AZ94" s="1007">
        <f>IF($BC$3="４週",SUM(U94:AV94),IF($BC$3="暦月",SUM(U94:AY94),""))</f>
        <v>0</v>
      </c>
      <c r="BA94" s="1008"/>
      <c r="BB94" s="1009">
        <f>IF($BC$3="４週",AZ94/4,IF($BC$3="暦月",(AZ94/($BC$8/7)),""))</f>
        <v>0</v>
      </c>
      <c r="BC94" s="1008"/>
      <c r="BD94" s="1001"/>
      <c r="BE94" s="1002"/>
      <c r="BF94" s="1002"/>
      <c r="BG94" s="1002"/>
      <c r="BH94" s="1003"/>
    </row>
    <row r="95" spans="2:60" ht="20.25" customHeight="1" x14ac:dyDescent="0.15">
      <c r="B95" s="153"/>
      <c r="C95" s="959"/>
      <c r="D95" s="960"/>
      <c r="E95" s="961"/>
      <c r="F95" s="154"/>
      <c r="G95" s="155">
        <f>C93</f>
        <v>0</v>
      </c>
      <c r="H95" s="964"/>
      <c r="I95" s="971"/>
      <c r="J95" s="972"/>
      <c r="K95" s="972"/>
      <c r="L95" s="973"/>
      <c r="M95" s="980"/>
      <c r="N95" s="981"/>
      <c r="O95" s="982"/>
      <c r="P95" s="241" t="s">
        <v>183</v>
      </c>
      <c r="Q95" s="157"/>
      <c r="R95" s="157"/>
      <c r="S95" s="177"/>
      <c r="T95" s="178"/>
      <c r="U95" s="160" t="str">
        <f>IF(U93="","",VLOOKUP(U93,'シフト記号表（勤務時間帯）'!$D$6:$Z$47,23,FALSE))</f>
        <v/>
      </c>
      <c r="V95" s="161" t="str">
        <f>IF(V93="","",VLOOKUP(V93,'シフト記号表（勤務時間帯）'!$D$6:$Z$47,23,FALSE))</f>
        <v/>
      </c>
      <c r="W95" s="161" t="str">
        <f>IF(W93="","",VLOOKUP(W93,'シフト記号表（勤務時間帯）'!$D$6:$Z$47,23,FALSE))</f>
        <v/>
      </c>
      <c r="X95" s="161" t="str">
        <f>IF(X93="","",VLOOKUP(X93,'シフト記号表（勤務時間帯）'!$D$6:$Z$47,23,FALSE))</f>
        <v/>
      </c>
      <c r="Y95" s="161" t="str">
        <f>IF(Y93="","",VLOOKUP(Y93,'シフト記号表（勤務時間帯）'!$D$6:$Z$47,23,FALSE))</f>
        <v/>
      </c>
      <c r="Z95" s="161" t="str">
        <f>IF(Z93="","",VLOOKUP(Z93,'シフト記号表（勤務時間帯）'!$D$6:$Z$47,23,FALSE))</f>
        <v/>
      </c>
      <c r="AA95" s="162" t="str">
        <f>IF(AA93="","",VLOOKUP(AA93,'シフト記号表（勤務時間帯）'!$D$6:$Z$47,23,FALSE))</f>
        <v/>
      </c>
      <c r="AB95" s="160" t="str">
        <f>IF(AB93="","",VLOOKUP(AB93,'シフト記号表（勤務時間帯）'!$D$6:$Z$47,23,FALSE))</f>
        <v/>
      </c>
      <c r="AC95" s="161" t="str">
        <f>IF(AC93="","",VLOOKUP(AC93,'シフト記号表（勤務時間帯）'!$D$6:$Z$47,23,FALSE))</f>
        <v/>
      </c>
      <c r="AD95" s="161" t="str">
        <f>IF(AD93="","",VLOOKUP(AD93,'シフト記号表（勤務時間帯）'!$D$6:$Z$47,23,FALSE))</f>
        <v/>
      </c>
      <c r="AE95" s="161" t="str">
        <f>IF(AE93="","",VLOOKUP(AE93,'シフト記号表（勤務時間帯）'!$D$6:$Z$47,23,FALSE))</f>
        <v/>
      </c>
      <c r="AF95" s="161" t="str">
        <f>IF(AF93="","",VLOOKUP(AF93,'シフト記号表（勤務時間帯）'!$D$6:$Z$47,23,FALSE))</f>
        <v/>
      </c>
      <c r="AG95" s="161" t="str">
        <f>IF(AG93="","",VLOOKUP(AG93,'シフト記号表（勤務時間帯）'!$D$6:$Z$47,23,FALSE))</f>
        <v/>
      </c>
      <c r="AH95" s="162" t="str">
        <f>IF(AH93="","",VLOOKUP(AH93,'シフト記号表（勤務時間帯）'!$D$6:$Z$47,23,FALSE))</f>
        <v/>
      </c>
      <c r="AI95" s="160" t="str">
        <f>IF(AI93="","",VLOOKUP(AI93,'シフト記号表（勤務時間帯）'!$D$6:$Z$47,23,FALSE))</f>
        <v/>
      </c>
      <c r="AJ95" s="161" t="str">
        <f>IF(AJ93="","",VLOOKUP(AJ93,'シフト記号表（勤務時間帯）'!$D$6:$Z$47,23,FALSE))</f>
        <v/>
      </c>
      <c r="AK95" s="161" t="str">
        <f>IF(AK93="","",VLOOKUP(AK93,'シフト記号表（勤務時間帯）'!$D$6:$Z$47,23,FALSE))</f>
        <v/>
      </c>
      <c r="AL95" s="161" t="str">
        <f>IF(AL93="","",VLOOKUP(AL93,'シフト記号表（勤務時間帯）'!$D$6:$Z$47,23,FALSE))</f>
        <v/>
      </c>
      <c r="AM95" s="161" t="str">
        <f>IF(AM93="","",VLOOKUP(AM93,'シフト記号表（勤務時間帯）'!$D$6:$Z$47,23,FALSE))</f>
        <v/>
      </c>
      <c r="AN95" s="161" t="str">
        <f>IF(AN93="","",VLOOKUP(AN93,'シフト記号表（勤務時間帯）'!$D$6:$Z$47,23,FALSE))</f>
        <v/>
      </c>
      <c r="AO95" s="162" t="str">
        <f>IF(AO93="","",VLOOKUP(AO93,'シフト記号表（勤務時間帯）'!$D$6:$Z$47,23,FALSE))</f>
        <v/>
      </c>
      <c r="AP95" s="160" t="str">
        <f>IF(AP93="","",VLOOKUP(AP93,'シフト記号表（勤務時間帯）'!$D$6:$Z$47,23,FALSE))</f>
        <v/>
      </c>
      <c r="AQ95" s="161" t="str">
        <f>IF(AQ93="","",VLOOKUP(AQ93,'シフト記号表（勤務時間帯）'!$D$6:$Z$47,23,FALSE))</f>
        <v/>
      </c>
      <c r="AR95" s="161" t="str">
        <f>IF(AR93="","",VLOOKUP(AR93,'シフト記号表（勤務時間帯）'!$D$6:$Z$47,23,FALSE))</f>
        <v/>
      </c>
      <c r="AS95" s="161" t="str">
        <f>IF(AS93="","",VLOOKUP(AS93,'シフト記号表（勤務時間帯）'!$D$6:$Z$47,23,FALSE))</f>
        <v/>
      </c>
      <c r="AT95" s="161" t="str">
        <f>IF(AT93="","",VLOOKUP(AT93,'シフト記号表（勤務時間帯）'!$D$6:$Z$47,23,FALSE))</f>
        <v/>
      </c>
      <c r="AU95" s="161" t="str">
        <f>IF(AU93="","",VLOOKUP(AU93,'シフト記号表（勤務時間帯）'!$D$6:$Z$47,23,FALSE))</f>
        <v/>
      </c>
      <c r="AV95" s="162" t="str">
        <f>IF(AV93="","",VLOOKUP(AV93,'シフト記号表（勤務時間帯）'!$D$6:$Z$47,23,FALSE))</f>
        <v/>
      </c>
      <c r="AW95" s="160" t="str">
        <f>IF(AW93="","",VLOOKUP(AW93,'シフト記号表（勤務時間帯）'!$D$6:$Z$47,23,FALSE))</f>
        <v/>
      </c>
      <c r="AX95" s="161" t="str">
        <f>IF(AX93="","",VLOOKUP(AX93,'シフト記号表（勤務時間帯）'!$D$6:$Z$47,23,FALSE))</f>
        <v/>
      </c>
      <c r="AY95" s="161" t="str">
        <f>IF(AY93="","",VLOOKUP(AY93,'シフト記号表（勤務時間帯）'!$D$6:$Z$47,23,FALSE))</f>
        <v/>
      </c>
      <c r="AZ95" s="1010">
        <f>IF($BC$3="４週",SUM(U95:AV95),IF($BC$3="暦月",SUM(U95:AY95),""))</f>
        <v>0</v>
      </c>
      <c r="BA95" s="1011"/>
      <c r="BB95" s="1012">
        <f>IF($BC$3="４週",AZ95/4,IF($BC$3="暦月",(AZ95/($BC$8/7)),""))</f>
        <v>0</v>
      </c>
      <c r="BC95" s="1011"/>
      <c r="BD95" s="1004"/>
      <c r="BE95" s="1005"/>
      <c r="BF95" s="1005"/>
      <c r="BG95" s="1005"/>
      <c r="BH95" s="1006"/>
    </row>
    <row r="96" spans="2:60" ht="20.25" customHeight="1" x14ac:dyDescent="0.15">
      <c r="B96" s="163"/>
      <c r="C96" s="953"/>
      <c r="D96" s="954"/>
      <c r="E96" s="955"/>
      <c r="F96" s="164"/>
      <c r="G96" s="165"/>
      <c r="H96" s="962"/>
      <c r="I96" s="965"/>
      <c r="J96" s="966"/>
      <c r="K96" s="966"/>
      <c r="L96" s="967"/>
      <c r="M96" s="974"/>
      <c r="N96" s="975"/>
      <c r="O96" s="976"/>
      <c r="P96" s="184" t="s">
        <v>179</v>
      </c>
      <c r="Q96" s="185"/>
      <c r="R96" s="185"/>
      <c r="S96" s="186"/>
      <c r="T96" s="187"/>
      <c r="U96" s="170"/>
      <c r="V96" s="171"/>
      <c r="W96" s="171"/>
      <c r="X96" s="171"/>
      <c r="Y96" s="171"/>
      <c r="Z96" s="171"/>
      <c r="AA96" s="172"/>
      <c r="AB96" s="170"/>
      <c r="AC96" s="171"/>
      <c r="AD96" s="171"/>
      <c r="AE96" s="171"/>
      <c r="AF96" s="171"/>
      <c r="AG96" s="171"/>
      <c r="AH96" s="172"/>
      <c r="AI96" s="170"/>
      <c r="AJ96" s="171"/>
      <c r="AK96" s="171"/>
      <c r="AL96" s="171"/>
      <c r="AM96" s="171"/>
      <c r="AN96" s="171"/>
      <c r="AO96" s="172"/>
      <c r="AP96" s="170"/>
      <c r="AQ96" s="171"/>
      <c r="AR96" s="171"/>
      <c r="AS96" s="171"/>
      <c r="AT96" s="171"/>
      <c r="AU96" s="171"/>
      <c r="AV96" s="172"/>
      <c r="AW96" s="170"/>
      <c r="AX96" s="171"/>
      <c r="AY96" s="171"/>
      <c r="AZ96" s="983"/>
      <c r="BA96" s="984"/>
      <c r="BB96" s="997"/>
      <c r="BC96" s="984"/>
      <c r="BD96" s="998"/>
      <c r="BE96" s="999"/>
      <c r="BF96" s="999"/>
      <c r="BG96" s="999"/>
      <c r="BH96" s="1000"/>
    </row>
    <row r="97" spans="2:60" ht="20.25" customHeight="1" x14ac:dyDescent="0.15">
      <c r="B97" s="143">
        <f>B94+1</f>
        <v>26</v>
      </c>
      <c r="C97" s="956"/>
      <c r="D97" s="957"/>
      <c r="E97" s="958"/>
      <c r="F97" s="144">
        <f>C96</f>
        <v>0</v>
      </c>
      <c r="G97" s="145"/>
      <c r="H97" s="963"/>
      <c r="I97" s="968"/>
      <c r="J97" s="969"/>
      <c r="K97" s="969"/>
      <c r="L97" s="970"/>
      <c r="M97" s="977"/>
      <c r="N97" s="978"/>
      <c r="O97" s="979"/>
      <c r="P97" s="146" t="s">
        <v>182</v>
      </c>
      <c r="Q97" s="147"/>
      <c r="R97" s="147"/>
      <c r="S97" s="148"/>
      <c r="T97" s="149"/>
      <c r="U97" s="150" t="str">
        <f>IF(U96="","",VLOOKUP(U96,'シフト記号表（勤務時間帯）'!$D$6:$X$47,21,FALSE))</f>
        <v/>
      </c>
      <c r="V97" s="151" t="str">
        <f>IF(V96="","",VLOOKUP(V96,'シフト記号表（勤務時間帯）'!$D$6:$X$47,21,FALSE))</f>
        <v/>
      </c>
      <c r="W97" s="151" t="str">
        <f>IF(W96="","",VLOOKUP(W96,'シフト記号表（勤務時間帯）'!$D$6:$X$47,21,FALSE))</f>
        <v/>
      </c>
      <c r="X97" s="151" t="str">
        <f>IF(X96="","",VLOOKUP(X96,'シフト記号表（勤務時間帯）'!$D$6:$X$47,21,FALSE))</f>
        <v/>
      </c>
      <c r="Y97" s="151" t="str">
        <f>IF(Y96="","",VLOOKUP(Y96,'シフト記号表（勤務時間帯）'!$D$6:$X$47,21,FALSE))</f>
        <v/>
      </c>
      <c r="Z97" s="151" t="str">
        <f>IF(Z96="","",VLOOKUP(Z96,'シフト記号表（勤務時間帯）'!$D$6:$X$47,21,FALSE))</f>
        <v/>
      </c>
      <c r="AA97" s="152" t="str">
        <f>IF(AA96="","",VLOOKUP(AA96,'シフト記号表（勤務時間帯）'!$D$6:$X$47,21,FALSE))</f>
        <v/>
      </c>
      <c r="AB97" s="150" t="str">
        <f>IF(AB96="","",VLOOKUP(AB96,'シフト記号表（勤務時間帯）'!$D$6:$X$47,21,FALSE))</f>
        <v/>
      </c>
      <c r="AC97" s="151" t="str">
        <f>IF(AC96="","",VLOOKUP(AC96,'シフト記号表（勤務時間帯）'!$D$6:$X$47,21,FALSE))</f>
        <v/>
      </c>
      <c r="AD97" s="151" t="str">
        <f>IF(AD96="","",VLOOKUP(AD96,'シフト記号表（勤務時間帯）'!$D$6:$X$47,21,FALSE))</f>
        <v/>
      </c>
      <c r="AE97" s="151" t="str">
        <f>IF(AE96="","",VLOOKUP(AE96,'シフト記号表（勤務時間帯）'!$D$6:$X$47,21,FALSE))</f>
        <v/>
      </c>
      <c r="AF97" s="151" t="str">
        <f>IF(AF96="","",VLOOKUP(AF96,'シフト記号表（勤務時間帯）'!$D$6:$X$47,21,FALSE))</f>
        <v/>
      </c>
      <c r="AG97" s="151" t="str">
        <f>IF(AG96="","",VLOOKUP(AG96,'シフト記号表（勤務時間帯）'!$D$6:$X$47,21,FALSE))</f>
        <v/>
      </c>
      <c r="AH97" s="152" t="str">
        <f>IF(AH96="","",VLOOKUP(AH96,'シフト記号表（勤務時間帯）'!$D$6:$X$47,21,FALSE))</f>
        <v/>
      </c>
      <c r="AI97" s="150" t="str">
        <f>IF(AI96="","",VLOOKUP(AI96,'シフト記号表（勤務時間帯）'!$D$6:$X$47,21,FALSE))</f>
        <v/>
      </c>
      <c r="AJ97" s="151" t="str">
        <f>IF(AJ96="","",VLOOKUP(AJ96,'シフト記号表（勤務時間帯）'!$D$6:$X$47,21,FALSE))</f>
        <v/>
      </c>
      <c r="AK97" s="151" t="str">
        <f>IF(AK96="","",VLOOKUP(AK96,'シフト記号表（勤務時間帯）'!$D$6:$X$47,21,FALSE))</f>
        <v/>
      </c>
      <c r="AL97" s="151" t="str">
        <f>IF(AL96="","",VLOOKUP(AL96,'シフト記号表（勤務時間帯）'!$D$6:$X$47,21,FALSE))</f>
        <v/>
      </c>
      <c r="AM97" s="151" t="str">
        <f>IF(AM96="","",VLOOKUP(AM96,'シフト記号表（勤務時間帯）'!$D$6:$X$47,21,FALSE))</f>
        <v/>
      </c>
      <c r="AN97" s="151" t="str">
        <f>IF(AN96="","",VLOOKUP(AN96,'シフト記号表（勤務時間帯）'!$D$6:$X$47,21,FALSE))</f>
        <v/>
      </c>
      <c r="AO97" s="152" t="str">
        <f>IF(AO96="","",VLOOKUP(AO96,'シフト記号表（勤務時間帯）'!$D$6:$X$47,21,FALSE))</f>
        <v/>
      </c>
      <c r="AP97" s="150" t="str">
        <f>IF(AP96="","",VLOOKUP(AP96,'シフト記号表（勤務時間帯）'!$D$6:$X$47,21,FALSE))</f>
        <v/>
      </c>
      <c r="AQ97" s="151" t="str">
        <f>IF(AQ96="","",VLOOKUP(AQ96,'シフト記号表（勤務時間帯）'!$D$6:$X$47,21,FALSE))</f>
        <v/>
      </c>
      <c r="AR97" s="151" t="str">
        <f>IF(AR96="","",VLOOKUP(AR96,'シフト記号表（勤務時間帯）'!$D$6:$X$47,21,FALSE))</f>
        <v/>
      </c>
      <c r="AS97" s="151" t="str">
        <f>IF(AS96="","",VLOOKUP(AS96,'シフト記号表（勤務時間帯）'!$D$6:$X$47,21,FALSE))</f>
        <v/>
      </c>
      <c r="AT97" s="151" t="str">
        <f>IF(AT96="","",VLOOKUP(AT96,'シフト記号表（勤務時間帯）'!$D$6:$X$47,21,FALSE))</f>
        <v/>
      </c>
      <c r="AU97" s="151" t="str">
        <f>IF(AU96="","",VLOOKUP(AU96,'シフト記号表（勤務時間帯）'!$D$6:$X$47,21,FALSE))</f>
        <v/>
      </c>
      <c r="AV97" s="152" t="str">
        <f>IF(AV96="","",VLOOKUP(AV96,'シフト記号表（勤務時間帯）'!$D$6:$X$47,21,FALSE))</f>
        <v/>
      </c>
      <c r="AW97" s="150" t="str">
        <f>IF(AW96="","",VLOOKUP(AW96,'シフト記号表（勤務時間帯）'!$D$6:$X$47,21,FALSE))</f>
        <v/>
      </c>
      <c r="AX97" s="151" t="str">
        <f>IF(AX96="","",VLOOKUP(AX96,'シフト記号表（勤務時間帯）'!$D$6:$X$47,21,FALSE))</f>
        <v/>
      </c>
      <c r="AY97" s="151" t="str">
        <f>IF(AY96="","",VLOOKUP(AY96,'シフト記号表（勤務時間帯）'!$D$6:$X$47,21,FALSE))</f>
        <v/>
      </c>
      <c r="AZ97" s="1007">
        <f>IF($BC$3="４週",SUM(U97:AV97),IF($BC$3="暦月",SUM(U97:AY97),""))</f>
        <v>0</v>
      </c>
      <c r="BA97" s="1008"/>
      <c r="BB97" s="1009">
        <f>IF($BC$3="４週",AZ97/4,IF($BC$3="暦月",(AZ97/($BC$8/7)),""))</f>
        <v>0</v>
      </c>
      <c r="BC97" s="1008"/>
      <c r="BD97" s="1001"/>
      <c r="BE97" s="1002"/>
      <c r="BF97" s="1002"/>
      <c r="BG97" s="1002"/>
      <c r="BH97" s="1003"/>
    </row>
    <row r="98" spans="2:60" ht="20.25" customHeight="1" x14ac:dyDescent="0.15">
      <c r="B98" s="153"/>
      <c r="C98" s="959"/>
      <c r="D98" s="960"/>
      <c r="E98" s="961"/>
      <c r="F98" s="154"/>
      <c r="G98" s="155">
        <f>C96</f>
        <v>0</v>
      </c>
      <c r="H98" s="964"/>
      <c r="I98" s="971"/>
      <c r="J98" s="972"/>
      <c r="K98" s="972"/>
      <c r="L98" s="973"/>
      <c r="M98" s="980"/>
      <c r="N98" s="981"/>
      <c r="O98" s="982"/>
      <c r="P98" s="241" t="s">
        <v>183</v>
      </c>
      <c r="Q98" s="157"/>
      <c r="R98" s="157"/>
      <c r="S98" s="177"/>
      <c r="T98" s="178"/>
      <c r="U98" s="160" t="str">
        <f>IF(U96="","",VLOOKUP(U96,'シフト記号表（勤務時間帯）'!$D$6:$Z$47,23,FALSE))</f>
        <v/>
      </c>
      <c r="V98" s="161" t="str">
        <f>IF(V96="","",VLOOKUP(V96,'シフト記号表（勤務時間帯）'!$D$6:$Z$47,23,FALSE))</f>
        <v/>
      </c>
      <c r="W98" s="161" t="str">
        <f>IF(W96="","",VLOOKUP(W96,'シフト記号表（勤務時間帯）'!$D$6:$Z$47,23,FALSE))</f>
        <v/>
      </c>
      <c r="X98" s="161" t="str">
        <f>IF(X96="","",VLOOKUP(X96,'シフト記号表（勤務時間帯）'!$D$6:$Z$47,23,FALSE))</f>
        <v/>
      </c>
      <c r="Y98" s="161" t="str">
        <f>IF(Y96="","",VLOOKUP(Y96,'シフト記号表（勤務時間帯）'!$D$6:$Z$47,23,FALSE))</f>
        <v/>
      </c>
      <c r="Z98" s="161" t="str">
        <f>IF(Z96="","",VLOOKUP(Z96,'シフト記号表（勤務時間帯）'!$D$6:$Z$47,23,FALSE))</f>
        <v/>
      </c>
      <c r="AA98" s="162" t="str">
        <f>IF(AA96="","",VLOOKUP(AA96,'シフト記号表（勤務時間帯）'!$D$6:$Z$47,23,FALSE))</f>
        <v/>
      </c>
      <c r="AB98" s="160" t="str">
        <f>IF(AB96="","",VLOOKUP(AB96,'シフト記号表（勤務時間帯）'!$D$6:$Z$47,23,FALSE))</f>
        <v/>
      </c>
      <c r="AC98" s="161" t="str">
        <f>IF(AC96="","",VLOOKUP(AC96,'シフト記号表（勤務時間帯）'!$D$6:$Z$47,23,FALSE))</f>
        <v/>
      </c>
      <c r="AD98" s="161" t="str">
        <f>IF(AD96="","",VLOOKUP(AD96,'シフト記号表（勤務時間帯）'!$D$6:$Z$47,23,FALSE))</f>
        <v/>
      </c>
      <c r="AE98" s="161" t="str">
        <f>IF(AE96="","",VLOOKUP(AE96,'シフト記号表（勤務時間帯）'!$D$6:$Z$47,23,FALSE))</f>
        <v/>
      </c>
      <c r="AF98" s="161" t="str">
        <f>IF(AF96="","",VLOOKUP(AF96,'シフト記号表（勤務時間帯）'!$D$6:$Z$47,23,FALSE))</f>
        <v/>
      </c>
      <c r="AG98" s="161" t="str">
        <f>IF(AG96="","",VLOOKUP(AG96,'シフト記号表（勤務時間帯）'!$D$6:$Z$47,23,FALSE))</f>
        <v/>
      </c>
      <c r="AH98" s="162" t="str">
        <f>IF(AH96="","",VLOOKUP(AH96,'シフト記号表（勤務時間帯）'!$D$6:$Z$47,23,FALSE))</f>
        <v/>
      </c>
      <c r="AI98" s="160" t="str">
        <f>IF(AI96="","",VLOOKUP(AI96,'シフト記号表（勤務時間帯）'!$D$6:$Z$47,23,FALSE))</f>
        <v/>
      </c>
      <c r="AJ98" s="161" t="str">
        <f>IF(AJ96="","",VLOOKUP(AJ96,'シフト記号表（勤務時間帯）'!$D$6:$Z$47,23,FALSE))</f>
        <v/>
      </c>
      <c r="AK98" s="161" t="str">
        <f>IF(AK96="","",VLOOKUP(AK96,'シフト記号表（勤務時間帯）'!$D$6:$Z$47,23,FALSE))</f>
        <v/>
      </c>
      <c r="AL98" s="161" t="str">
        <f>IF(AL96="","",VLOOKUP(AL96,'シフト記号表（勤務時間帯）'!$D$6:$Z$47,23,FALSE))</f>
        <v/>
      </c>
      <c r="AM98" s="161" t="str">
        <f>IF(AM96="","",VLOOKUP(AM96,'シフト記号表（勤務時間帯）'!$D$6:$Z$47,23,FALSE))</f>
        <v/>
      </c>
      <c r="AN98" s="161" t="str">
        <f>IF(AN96="","",VLOOKUP(AN96,'シフト記号表（勤務時間帯）'!$D$6:$Z$47,23,FALSE))</f>
        <v/>
      </c>
      <c r="AO98" s="162" t="str">
        <f>IF(AO96="","",VLOOKUP(AO96,'シフト記号表（勤務時間帯）'!$D$6:$Z$47,23,FALSE))</f>
        <v/>
      </c>
      <c r="AP98" s="160" t="str">
        <f>IF(AP96="","",VLOOKUP(AP96,'シフト記号表（勤務時間帯）'!$D$6:$Z$47,23,FALSE))</f>
        <v/>
      </c>
      <c r="AQ98" s="161" t="str">
        <f>IF(AQ96="","",VLOOKUP(AQ96,'シフト記号表（勤務時間帯）'!$D$6:$Z$47,23,FALSE))</f>
        <v/>
      </c>
      <c r="AR98" s="161" t="str">
        <f>IF(AR96="","",VLOOKUP(AR96,'シフト記号表（勤務時間帯）'!$D$6:$Z$47,23,FALSE))</f>
        <v/>
      </c>
      <c r="AS98" s="161" t="str">
        <f>IF(AS96="","",VLOOKUP(AS96,'シフト記号表（勤務時間帯）'!$D$6:$Z$47,23,FALSE))</f>
        <v/>
      </c>
      <c r="AT98" s="161" t="str">
        <f>IF(AT96="","",VLOOKUP(AT96,'シフト記号表（勤務時間帯）'!$D$6:$Z$47,23,FALSE))</f>
        <v/>
      </c>
      <c r="AU98" s="161" t="str">
        <f>IF(AU96="","",VLOOKUP(AU96,'シフト記号表（勤務時間帯）'!$D$6:$Z$47,23,FALSE))</f>
        <v/>
      </c>
      <c r="AV98" s="162" t="str">
        <f>IF(AV96="","",VLOOKUP(AV96,'シフト記号表（勤務時間帯）'!$D$6:$Z$47,23,FALSE))</f>
        <v/>
      </c>
      <c r="AW98" s="160" t="str">
        <f>IF(AW96="","",VLOOKUP(AW96,'シフト記号表（勤務時間帯）'!$D$6:$Z$47,23,FALSE))</f>
        <v/>
      </c>
      <c r="AX98" s="161" t="str">
        <f>IF(AX96="","",VLOOKUP(AX96,'シフト記号表（勤務時間帯）'!$D$6:$Z$47,23,FALSE))</f>
        <v/>
      </c>
      <c r="AY98" s="161" t="str">
        <f>IF(AY96="","",VLOOKUP(AY96,'シフト記号表（勤務時間帯）'!$D$6:$Z$47,23,FALSE))</f>
        <v/>
      </c>
      <c r="AZ98" s="1010">
        <f>IF($BC$3="４週",SUM(U98:AV98),IF($BC$3="暦月",SUM(U98:AY98),""))</f>
        <v>0</v>
      </c>
      <c r="BA98" s="1011"/>
      <c r="BB98" s="1012">
        <f>IF($BC$3="４週",AZ98/4,IF($BC$3="暦月",(AZ98/($BC$8/7)),""))</f>
        <v>0</v>
      </c>
      <c r="BC98" s="1011"/>
      <c r="BD98" s="1004"/>
      <c r="BE98" s="1005"/>
      <c r="BF98" s="1005"/>
      <c r="BG98" s="1005"/>
      <c r="BH98" s="1006"/>
    </row>
    <row r="99" spans="2:60" ht="20.25" customHeight="1" x14ac:dyDescent="0.15">
      <c r="B99" s="163"/>
      <c r="C99" s="953"/>
      <c r="D99" s="954"/>
      <c r="E99" s="955"/>
      <c r="F99" s="164"/>
      <c r="G99" s="165"/>
      <c r="H99" s="962"/>
      <c r="I99" s="965"/>
      <c r="J99" s="966"/>
      <c r="K99" s="966"/>
      <c r="L99" s="967"/>
      <c r="M99" s="974"/>
      <c r="N99" s="975"/>
      <c r="O99" s="976"/>
      <c r="P99" s="184" t="s">
        <v>179</v>
      </c>
      <c r="Q99" s="185"/>
      <c r="R99" s="185"/>
      <c r="S99" s="186"/>
      <c r="T99" s="187"/>
      <c r="U99" s="170"/>
      <c r="V99" s="171"/>
      <c r="W99" s="171"/>
      <c r="X99" s="171"/>
      <c r="Y99" s="171"/>
      <c r="Z99" s="171"/>
      <c r="AA99" s="172"/>
      <c r="AB99" s="170"/>
      <c r="AC99" s="171"/>
      <c r="AD99" s="171"/>
      <c r="AE99" s="171"/>
      <c r="AF99" s="171"/>
      <c r="AG99" s="171"/>
      <c r="AH99" s="172"/>
      <c r="AI99" s="170"/>
      <c r="AJ99" s="171"/>
      <c r="AK99" s="171"/>
      <c r="AL99" s="171"/>
      <c r="AM99" s="171"/>
      <c r="AN99" s="171"/>
      <c r="AO99" s="172"/>
      <c r="AP99" s="170"/>
      <c r="AQ99" s="171"/>
      <c r="AR99" s="171"/>
      <c r="AS99" s="171"/>
      <c r="AT99" s="171"/>
      <c r="AU99" s="171"/>
      <c r="AV99" s="172"/>
      <c r="AW99" s="170"/>
      <c r="AX99" s="171"/>
      <c r="AY99" s="171"/>
      <c r="AZ99" s="983"/>
      <c r="BA99" s="984"/>
      <c r="BB99" s="997"/>
      <c r="BC99" s="984"/>
      <c r="BD99" s="998"/>
      <c r="BE99" s="999"/>
      <c r="BF99" s="999"/>
      <c r="BG99" s="999"/>
      <c r="BH99" s="1000"/>
    </row>
    <row r="100" spans="2:60" ht="20.25" customHeight="1" x14ac:dyDescent="0.15">
      <c r="B100" s="143">
        <f>B97+1</f>
        <v>27</v>
      </c>
      <c r="C100" s="956"/>
      <c r="D100" s="957"/>
      <c r="E100" s="958"/>
      <c r="F100" s="144">
        <f>C99</f>
        <v>0</v>
      </c>
      <c r="G100" s="145"/>
      <c r="H100" s="963"/>
      <c r="I100" s="968"/>
      <c r="J100" s="969"/>
      <c r="K100" s="969"/>
      <c r="L100" s="970"/>
      <c r="M100" s="977"/>
      <c r="N100" s="978"/>
      <c r="O100" s="979"/>
      <c r="P100" s="146" t="s">
        <v>182</v>
      </c>
      <c r="Q100" s="147"/>
      <c r="R100" s="147"/>
      <c r="S100" s="148"/>
      <c r="T100" s="149"/>
      <c r="U100" s="150" t="str">
        <f>IF(U99="","",VLOOKUP(U99,'シフト記号表（勤務時間帯）'!$D$6:$X$47,21,FALSE))</f>
        <v/>
      </c>
      <c r="V100" s="151" t="str">
        <f>IF(V99="","",VLOOKUP(V99,'シフト記号表（勤務時間帯）'!$D$6:$X$47,21,FALSE))</f>
        <v/>
      </c>
      <c r="W100" s="151" t="str">
        <f>IF(W99="","",VLOOKUP(W99,'シフト記号表（勤務時間帯）'!$D$6:$X$47,21,FALSE))</f>
        <v/>
      </c>
      <c r="X100" s="151" t="str">
        <f>IF(X99="","",VLOOKUP(X99,'シフト記号表（勤務時間帯）'!$D$6:$X$47,21,FALSE))</f>
        <v/>
      </c>
      <c r="Y100" s="151" t="str">
        <f>IF(Y99="","",VLOOKUP(Y99,'シフト記号表（勤務時間帯）'!$D$6:$X$47,21,FALSE))</f>
        <v/>
      </c>
      <c r="Z100" s="151" t="str">
        <f>IF(Z99="","",VLOOKUP(Z99,'シフト記号表（勤務時間帯）'!$D$6:$X$47,21,FALSE))</f>
        <v/>
      </c>
      <c r="AA100" s="152" t="str">
        <f>IF(AA99="","",VLOOKUP(AA99,'シフト記号表（勤務時間帯）'!$D$6:$X$47,21,FALSE))</f>
        <v/>
      </c>
      <c r="AB100" s="150" t="str">
        <f>IF(AB99="","",VLOOKUP(AB99,'シフト記号表（勤務時間帯）'!$D$6:$X$47,21,FALSE))</f>
        <v/>
      </c>
      <c r="AC100" s="151" t="str">
        <f>IF(AC99="","",VLOOKUP(AC99,'シフト記号表（勤務時間帯）'!$D$6:$X$47,21,FALSE))</f>
        <v/>
      </c>
      <c r="AD100" s="151" t="str">
        <f>IF(AD99="","",VLOOKUP(AD99,'シフト記号表（勤務時間帯）'!$D$6:$X$47,21,FALSE))</f>
        <v/>
      </c>
      <c r="AE100" s="151" t="str">
        <f>IF(AE99="","",VLOOKUP(AE99,'シフト記号表（勤務時間帯）'!$D$6:$X$47,21,FALSE))</f>
        <v/>
      </c>
      <c r="AF100" s="151" t="str">
        <f>IF(AF99="","",VLOOKUP(AF99,'シフト記号表（勤務時間帯）'!$D$6:$X$47,21,FALSE))</f>
        <v/>
      </c>
      <c r="AG100" s="151" t="str">
        <f>IF(AG99="","",VLOOKUP(AG99,'シフト記号表（勤務時間帯）'!$D$6:$X$47,21,FALSE))</f>
        <v/>
      </c>
      <c r="AH100" s="152" t="str">
        <f>IF(AH99="","",VLOOKUP(AH99,'シフト記号表（勤務時間帯）'!$D$6:$X$47,21,FALSE))</f>
        <v/>
      </c>
      <c r="AI100" s="150" t="str">
        <f>IF(AI99="","",VLOOKUP(AI99,'シフト記号表（勤務時間帯）'!$D$6:$X$47,21,FALSE))</f>
        <v/>
      </c>
      <c r="AJ100" s="151" t="str">
        <f>IF(AJ99="","",VLOOKUP(AJ99,'シフト記号表（勤務時間帯）'!$D$6:$X$47,21,FALSE))</f>
        <v/>
      </c>
      <c r="AK100" s="151" t="str">
        <f>IF(AK99="","",VLOOKUP(AK99,'シフト記号表（勤務時間帯）'!$D$6:$X$47,21,FALSE))</f>
        <v/>
      </c>
      <c r="AL100" s="151" t="str">
        <f>IF(AL99="","",VLOOKUP(AL99,'シフト記号表（勤務時間帯）'!$D$6:$X$47,21,FALSE))</f>
        <v/>
      </c>
      <c r="AM100" s="151" t="str">
        <f>IF(AM99="","",VLOOKUP(AM99,'シフト記号表（勤務時間帯）'!$D$6:$X$47,21,FALSE))</f>
        <v/>
      </c>
      <c r="AN100" s="151" t="str">
        <f>IF(AN99="","",VLOOKUP(AN99,'シフト記号表（勤務時間帯）'!$D$6:$X$47,21,FALSE))</f>
        <v/>
      </c>
      <c r="AO100" s="152" t="str">
        <f>IF(AO99="","",VLOOKUP(AO99,'シフト記号表（勤務時間帯）'!$D$6:$X$47,21,FALSE))</f>
        <v/>
      </c>
      <c r="AP100" s="150" t="str">
        <f>IF(AP99="","",VLOOKUP(AP99,'シフト記号表（勤務時間帯）'!$D$6:$X$47,21,FALSE))</f>
        <v/>
      </c>
      <c r="AQ100" s="151" t="str">
        <f>IF(AQ99="","",VLOOKUP(AQ99,'シフト記号表（勤務時間帯）'!$D$6:$X$47,21,FALSE))</f>
        <v/>
      </c>
      <c r="AR100" s="151" t="str">
        <f>IF(AR99="","",VLOOKUP(AR99,'シフト記号表（勤務時間帯）'!$D$6:$X$47,21,FALSE))</f>
        <v/>
      </c>
      <c r="AS100" s="151" t="str">
        <f>IF(AS99="","",VLOOKUP(AS99,'シフト記号表（勤務時間帯）'!$D$6:$X$47,21,FALSE))</f>
        <v/>
      </c>
      <c r="AT100" s="151" t="str">
        <f>IF(AT99="","",VLOOKUP(AT99,'シフト記号表（勤務時間帯）'!$D$6:$X$47,21,FALSE))</f>
        <v/>
      </c>
      <c r="AU100" s="151" t="str">
        <f>IF(AU99="","",VLOOKUP(AU99,'シフト記号表（勤務時間帯）'!$D$6:$X$47,21,FALSE))</f>
        <v/>
      </c>
      <c r="AV100" s="152" t="str">
        <f>IF(AV99="","",VLOOKUP(AV99,'シフト記号表（勤務時間帯）'!$D$6:$X$47,21,FALSE))</f>
        <v/>
      </c>
      <c r="AW100" s="150" t="str">
        <f>IF(AW99="","",VLOOKUP(AW99,'シフト記号表（勤務時間帯）'!$D$6:$X$47,21,FALSE))</f>
        <v/>
      </c>
      <c r="AX100" s="151" t="str">
        <f>IF(AX99="","",VLOOKUP(AX99,'シフト記号表（勤務時間帯）'!$D$6:$X$47,21,FALSE))</f>
        <v/>
      </c>
      <c r="AY100" s="151" t="str">
        <f>IF(AY99="","",VLOOKUP(AY99,'シフト記号表（勤務時間帯）'!$D$6:$X$47,21,FALSE))</f>
        <v/>
      </c>
      <c r="AZ100" s="1007">
        <f>IF($BC$3="４週",SUM(U100:AV100),IF($BC$3="暦月",SUM(U100:AY100),""))</f>
        <v>0</v>
      </c>
      <c r="BA100" s="1008"/>
      <c r="BB100" s="1009">
        <f>IF($BC$3="４週",AZ100/4,IF($BC$3="暦月",(AZ100/($BC$8/7)),""))</f>
        <v>0</v>
      </c>
      <c r="BC100" s="1008"/>
      <c r="BD100" s="1001"/>
      <c r="BE100" s="1002"/>
      <c r="BF100" s="1002"/>
      <c r="BG100" s="1002"/>
      <c r="BH100" s="1003"/>
    </row>
    <row r="101" spans="2:60" ht="20.25" customHeight="1" x14ac:dyDescent="0.15">
      <c r="B101" s="153"/>
      <c r="C101" s="959"/>
      <c r="D101" s="960"/>
      <c r="E101" s="961"/>
      <c r="F101" s="154"/>
      <c r="G101" s="155">
        <f>C99</f>
        <v>0</v>
      </c>
      <c r="H101" s="964"/>
      <c r="I101" s="971"/>
      <c r="J101" s="972"/>
      <c r="K101" s="972"/>
      <c r="L101" s="973"/>
      <c r="M101" s="980"/>
      <c r="N101" s="981"/>
      <c r="O101" s="982"/>
      <c r="P101" s="241" t="s">
        <v>183</v>
      </c>
      <c r="Q101" s="157"/>
      <c r="R101" s="157"/>
      <c r="S101" s="177"/>
      <c r="T101" s="178"/>
      <c r="U101" s="160" t="str">
        <f>IF(U99="","",VLOOKUP(U99,'シフト記号表（勤務時間帯）'!$D$6:$Z$47,23,FALSE))</f>
        <v/>
      </c>
      <c r="V101" s="161" t="str">
        <f>IF(V99="","",VLOOKUP(V99,'シフト記号表（勤務時間帯）'!$D$6:$Z$47,23,FALSE))</f>
        <v/>
      </c>
      <c r="W101" s="161" t="str">
        <f>IF(W99="","",VLOOKUP(W99,'シフト記号表（勤務時間帯）'!$D$6:$Z$47,23,FALSE))</f>
        <v/>
      </c>
      <c r="X101" s="161" t="str">
        <f>IF(X99="","",VLOOKUP(X99,'シフト記号表（勤務時間帯）'!$D$6:$Z$47,23,FALSE))</f>
        <v/>
      </c>
      <c r="Y101" s="161" t="str">
        <f>IF(Y99="","",VLOOKUP(Y99,'シフト記号表（勤務時間帯）'!$D$6:$Z$47,23,FALSE))</f>
        <v/>
      </c>
      <c r="Z101" s="161" t="str">
        <f>IF(Z99="","",VLOOKUP(Z99,'シフト記号表（勤務時間帯）'!$D$6:$Z$47,23,FALSE))</f>
        <v/>
      </c>
      <c r="AA101" s="162" t="str">
        <f>IF(AA99="","",VLOOKUP(AA99,'シフト記号表（勤務時間帯）'!$D$6:$Z$47,23,FALSE))</f>
        <v/>
      </c>
      <c r="AB101" s="160" t="str">
        <f>IF(AB99="","",VLOOKUP(AB99,'シフト記号表（勤務時間帯）'!$D$6:$Z$47,23,FALSE))</f>
        <v/>
      </c>
      <c r="AC101" s="161" t="str">
        <f>IF(AC99="","",VLOOKUP(AC99,'シフト記号表（勤務時間帯）'!$D$6:$Z$47,23,FALSE))</f>
        <v/>
      </c>
      <c r="AD101" s="161" t="str">
        <f>IF(AD99="","",VLOOKUP(AD99,'シフト記号表（勤務時間帯）'!$D$6:$Z$47,23,FALSE))</f>
        <v/>
      </c>
      <c r="AE101" s="161" t="str">
        <f>IF(AE99="","",VLOOKUP(AE99,'シフト記号表（勤務時間帯）'!$D$6:$Z$47,23,FALSE))</f>
        <v/>
      </c>
      <c r="AF101" s="161" t="str">
        <f>IF(AF99="","",VLOOKUP(AF99,'シフト記号表（勤務時間帯）'!$D$6:$Z$47,23,FALSE))</f>
        <v/>
      </c>
      <c r="AG101" s="161" t="str">
        <f>IF(AG99="","",VLOOKUP(AG99,'シフト記号表（勤務時間帯）'!$D$6:$Z$47,23,FALSE))</f>
        <v/>
      </c>
      <c r="AH101" s="162" t="str">
        <f>IF(AH99="","",VLOOKUP(AH99,'シフト記号表（勤務時間帯）'!$D$6:$Z$47,23,FALSE))</f>
        <v/>
      </c>
      <c r="AI101" s="160" t="str">
        <f>IF(AI99="","",VLOOKUP(AI99,'シフト記号表（勤務時間帯）'!$D$6:$Z$47,23,FALSE))</f>
        <v/>
      </c>
      <c r="AJ101" s="161" t="str">
        <f>IF(AJ99="","",VLOOKUP(AJ99,'シフト記号表（勤務時間帯）'!$D$6:$Z$47,23,FALSE))</f>
        <v/>
      </c>
      <c r="AK101" s="161" t="str">
        <f>IF(AK99="","",VLOOKUP(AK99,'シフト記号表（勤務時間帯）'!$D$6:$Z$47,23,FALSE))</f>
        <v/>
      </c>
      <c r="AL101" s="161" t="str">
        <f>IF(AL99="","",VLOOKUP(AL99,'シフト記号表（勤務時間帯）'!$D$6:$Z$47,23,FALSE))</f>
        <v/>
      </c>
      <c r="AM101" s="161" t="str">
        <f>IF(AM99="","",VLOOKUP(AM99,'シフト記号表（勤務時間帯）'!$D$6:$Z$47,23,FALSE))</f>
        <v/>
      </c>
      <c r="AN101" s="161" t="str">
        <f>IF(AN99="","",VLOOKUP(AN99,'シフト記号表（勤務時間帯）'!$D$6:$Z$47,23,FALSE))</f>
        <v/>
      </c>
      <c r="AO101" s="162" t="str">
        <f>IF(AO99="","",VLOOKUP(AO99,'シフト記号表（勤務時間帯）'!$D$6:$Z$47,23,FALSE))</f>
        <v/>
      </c>
      <c r="AP101" s="160" t="str">
        <f>IF(AP99="","",VLOOKUP(AP99,'シフト記号表（勤務時間帯）'!$D$6:$Z$47,23,FALSE))</f>
        <v/>
      </c>
      <c r="AQ101" s="161" t="str">
        <f>IF(AQ99="","",VLOOKUP(AQ99,'シフト記号表（勤務時間帯）'!$D$6:$Z$47,23,FALSE))</f>
        <v/>
      </c>
      <c r="AR101" s="161" t="str">
        <f>IF(AR99="","",VLOOKUP(AR99,'シフト記号表（勤務時間帯）'!$D$6:$Z$47,23,FALSE))</f>
        <v/>
      </c>
      <c r="AS101" s="161" t="str">
        <f>IF(AS99="","",VLOOKUP(AS99,'シフト記号表（勤務時間帯）'!$D$6:$Z$47,23,FALSE))</f>
        <v/>
      </c>
      <c r="AT101" s="161" t="str">
        <f>IF(AT99="","",VLOOKUP(AT99,'シフト記号表（勤務時間帯）'!$D$6:$Z$47,23,FALSE))</f>
        <v/>
      </c>
      <c r="AU101" s="161" t="str">
        <f>IF(AU99="","",VLOOKUP(AU99,'シフト記号表（勤務時間帯）'!$D$6:$Z$47,23,FALSE))</f>
        <v/>
      </c>
      <c r="AV101" s="162" t="str">
        <f>IF(AV99="","",VLOOKUP(AV99,'シフト記号表（勤務時間帯）'!$D$6:$Z$47,23,FALSE))</f>
        <v/>
      </c>
      <c r="AW101" s="160" t="str">
        <f>IF(AW99="","",VLOOKUP(AW99,'シフト記号表（勤務時間帯）'!$D$6:$Z$47,23,FALSE))</f>
        <v/>
      </c>
      <c r="AX101" s="161" t="str">
        <f>IF(AX99="","",VLOOKUP(AX99,'シフト記号表（勤務時間帯）'!$D$6:$Z$47,23,FALSE))</f>
        <v/>
      </c>
      <c r="AY101" s="161" t="str">
        <f>IF(AY99="","",VLOOKUP(AY99,'シフト記号表（勤務時間帯）'!$D$6:$Z$47,23,FALSE))</f>
        <v/>
      </c>
      <c r="AZ101" s="1010">
        <f>IF($BC$3="４週",SUM(U101:AV101),IF($BC$3="暦月",SUM(U101:AY101),""))</f>
        <v>0</v>
      </c>
      <c r="BA101" s="1011"/>
      <c r="BB101" s="1012">
        <f>IF($BC$3="４週",AZ101/4,IF($BC$3="暦月",(AZ101/($BC$8/7)),""))</f>
        <v>0</v>
      </c>
      <c r="BC101" s="1011"/>
      <c r="BD101" s="1004"/>
      <c r="BE101" s="1005"/>
      <c r="BF101" s="1005"/>
      <c r="BG101" s="1005"/>
      <c r="BH101" s="1006"/>
    </row>
    <row r="102" spans="2:60" ht="20.25" customHeight="1" x14ac:dyDescent="0.15">
      <c r="B102" s="163"/>
      <c r="C102" s="953"/>
      <c r="D102" s="954"/>
      <c r="E102" s="955"/>
      <c r="F102" s="164"/>
      <c r="G102" s="165"/>
      <c r="H102" s="962"/>
      <c r="I102" s="965"/>
      <c r="J102" s="966"/>
      <c r="K102" s="966"/>
      <c r="L102" s="967"/>
      <c r="M102" s="974"/>
      <c r="N102" s="975"/>
      <c r="O102" s="976"/>
      <c r="P102" s="184" t="s">
        <v>179</v>
      </c>
      <c r="Q102" s="185"/>
      <c r="R102" s="185"/>
      <c r="S102" s="186"/>
      <c r="T102" s="187"/>
      <c r="U102" s="170"/>
      <c r="V102" s="171"/>
      <c r="W102" s="171"/>
      <c r="X102" s="171"/>
      <c r="Y102" s="171"/>
      <c r="Z102" s="171"/>
      <c r="AA102" s="172"/>
      <c r="AB102" s="170"/>
      <c r="AC102" s="171"/>
      <c r="AD102" s="171"/>
      <c r="AE102" s="171"/>
      <c r="AF102" s="171"/>
      <c r="AG102" s="171"/>
      <c r="AH102" s="172"/>
      <c r="AI102" s="170"/>
      <c r="AJ102" s="171"/>
      <c r="AK102" s="171"/>
      <c r="AL102" s="171"/>
      <c r="AM102" s="171"/>
      <c r="AN102" s="171"/>
      <c r="AO102" s="172"/>
      <c r="AP102" s="170"/>
      <c r="AQ102" s="171"/>
      <c r="AR102" s="171"/>
      <c r="AS102" s="171"/>
      <c r="AT102" s="171"/>
      <c r="AU102" s="171"/>
      <c r="AV102" s="172"/>
      <c r="AW102" s="170"/>
      <c r="AX102" s="171"/>
      <c r="AY102" s="171"/>
      <c r="AZ102" s="983"/>
      <c r="BA102" s="984"/>
      <c r="BB102" s="997"/>
      <c r="BC102" s="984"/>
      <c r="BD102" s="998"/>
      <c r="BE102" s="999"/>
      <c r="BF102" s="999"/>
      <c r="BG102" s="999"/>
      <c r="BH102" s="1000"/>
    </row>
    <row r="103" spans="2:60" ht="20.25" customHeight="1" x14ac:dyDescent="0.15">
      <c r="B103" s="143">
        <f>B100+1</f>
        <v>28</v>
      </c>
      <c r="C103" s="956"/>
      <c r="D103" s="957"/>
      <c r="E103" s="958"/>
      <c r="F103" s="144">
        <f>C102</f>
        <v>0</v>
      </c>
      <c r="G103" s="145"/>
      <c r="H103" s="963"/>
      <c r="I103" s="968"/>
      <c r="J103" s="969"/>
      <c r="K103" s="969"/>
      <c r="L103" s="970"/>
      <c r="M103" s="977"/>
      <c r="N103" s="978"/>
      <c r="O103" s="979"/>
      <c r="P103" s="146" t="s">
        <v>182</v>
      </c>
      <c r="Q103" s="147"/>
      <c r="R103" s="147"/>
      <c r="S103" s="148"/>
      <c r="T103" s="149"/>
      <c r="U103" s="150" t="str">
        <f>IF(U102="","",VLOOKUP(U102,'シフト記号表（勤務時間帯）'!$D$6:$X$47,21,FALSE))</f>
        <v/>
      </c>
      <c r="V103" s="151" t="str">
        <f>IF(V102="","",VLOOKUP(V102,'シフト記号表（勤務時間帯）'!$D$6:$X$47,21,FALSE))</f>
        <v/>
      </c>
      <c r="W103" s="151" t="str">
        <f>IF(W102="","",VLOOKUP(W102,'シフト記号表（勤務時間帯）'!$D$6:$X$47,21,FALSE))</f>
        <v/>
      </c>
      <c r="X103" s="151" t="str">
        <f>IF(X102="","",VLOOKUP(X102,'シフト記号表（勤務時間帯）'!$D$6:$X$47,21,FALSE))</f>
        <v/>
      </c>
      <c r="Y103" s="151" t="str">
        <f>IF(Y102="","",VLOOKUP(Y102,'シフト記号表（勤務時間帯）'!$D$6:$X$47,21,FALSE))</f>
        <v/>
      </c>
      <c r="Z103" s="151" t="str">
        <f>IF(Z102="","",VLOOKUP(Z102,'シフト記号表（勤務時間帯）'!$D$6:$X$47,21,FALSE))</f>
        <v/>
      </c>
      <c r="AA103" s="152" t="str">
        <f>IF(AA102="","",VLOOKUP(AA102,'シフト記号表（勤務時間帯）'!$D$6:$X$47,21,FALSE))</f>
        <v/>
      </c>
      <c r="AB103" s="150" t="str">
        <f>IF(AB102="","",VLOOKUP(AB102,'シフト記号表（勤務時間帯）'!$D$6:$X$47,21,FALSE))</f>
        <v/>
      </c>
      <c r="AC103" s="151" t="str">
        <f>IF(AC102="","",VLOOKUP(AC102,'シフト記号表（勤務時間帯）'!$D$6:$X$47,21,FALSE))</f>
        <v/>
      </c>
      <c r="AD103" s="151" t="str">
        <f>IF(AD102="","",VLOOKUP(AD102,'シフト記号表（勤務時間帯）'!$D$6:$X$47,21,FALSE))</f>
        <v/>
      </c>
      <c r="AE103" s="151" t="str">
        <f>IF(AE102="","",VLOOKUP(AE102,'シフト記号表（勤務時間帯）'!$D$6:$X$47,21,FALSE))</f>
        <v/>
      </c>
      <c r="AF103" s="151" t="str">
        <f>IF(AF102="","",VLOOKUP(AF102,'シフト記号表（勤務時間帯）'!$D$6:$X$47,21,FALSE))</f>
        <v/>
      </c>
      <c r="AG103" s="151" t="str">
        <f>IF(AG102="","",VLOOKUP(AG102,'シフト記号表（勤務時間帯）'!$D$6:$X$47,21,FALSE))</f>
        <v/>
      </c>
      <c r="AH103" s="152" t="str">
        <f>IF(AH102="","",VLOOKUP(AH102,'シフト記号表（勤務時間帯）'!$D$6:$X$47,21,FALSE))</f>
        <v/>
      </c>
      <c r="AI103" s="150" t="str">
        <f>IF(AI102="","",VLOOKUP(AI102,'シフト記号表（勤務時間帯）'!$D$6:$X$47,21,FALSE))</f>
        <v/>
      </c>
      <c r="AJ103" s="151" t="str">
        <f>IF(AJ102="","",VLOOKUP(AJ102,'シフト記号表（勤務時間帯）'!$D$6:$X$47,21,FALSE))</f>
        <v/>
      </c>
      <c r="AK103" s="151" t="str">
        <f>IF(AK102="","",VLOOKUP(AK102,'シフト記号表（勤務時間帯）'!$D$6:$X$47,21,FALSE))</f>
        <v/>
      </c>
      <c r="AL103" s="151" t="str">
        <f>IF(AL102="","",VLOOKUP(AL102,'シフト記号表（勤務時間帯）'!$D$6:$X$47,21,FALSE))</f>
        <v/>
      </c>
      <c r="AM103" s="151" t="str">
        <f>IF(AM102="","",VLOOKUP(AM102,'シフト記号表（勤務時間帯）'!$D$6:$X$47,21,FALSE))</f>
        <v/>
      </c>
      <c r="AN103" s="151" t="str">
        <f>IF(AN102="","",VLOOKUP(AN102,'シフト記号表（勤務時間帯）'!$D$6:$X$47,21,FALSE))</f>
        <v/>
      </c>
      <c r="AO103" s="152" t="str">
        <f>IF(AO102="","",VLOOKUP(AO102,'シフト記号表（勤務時間帯）'!$D$6:$X$47,21,FALSE))</f>
        <v/>
      </c>
      <c r="AP103" s="150" t="str">
        <f>IF(AP102="","",VLOOKUP(AP102,'シフト記号表（勤務時間帯）'!$D$6:$X$47,21,FALSE))</f>
        <v/>
      </c>
      <c r="AQ103" s="151" t="str">
        <f>IF(AQ102="","",VLOOKUP(AQ102,'シフト記号表（勤務時間帯）'!$D$6:$X$47,21,FALSE))</f>
        <v/>
      </c>
      <c r="AR103" s="151" t="str">
        <f>IF(AR102="","",VLOOKUP(AR102,'シフト記号表（勤務時間帯）'!$D$6:$X$47,21,FALSE))</f>
        <v/>
      </c>
      <c r="AS103" s="151" t="str">
        <f>IF(AS102="","",VLOOKUP(AS102,'シフト記号表（勤務時間帯）'!$D$6:$X$47,21,FALSE))</f>
        <v/>
      </c>
      <c r="AT103" s="151" t="str">
        <f>IF(AT102="","",VLOOKUP(AT102,'シフト記号表（勤務時間帯）'!$D$6:$X$47,21,FALSE))</f>
        <v/>
      </c>
      <c r="AU103" s="151" t="str">
        <f>IF(AU102="","",VLOOKUP(AU102,'シフト記号表（勤務時間帯）'!$D$6:$X$47,21,FALSE))</f>
        <v/>
      </c>
      <c r="AV103" s="152" t="str">
        <f>IF(AV102="","",VLOOKUP(AV102,'シフト記号表（勤務時間帯）'!$D$6:$X$47,21,FALSE))</f>
        <v/>
      </c>
      <c r="AW103" s="150" t="str">
        <f>IF(AW102="","",VLOOKUP(AW102,'シフト記号表（勤務時間帯）'!$D$6:$X$47,21,FALSE))</f>
        <v/>
      </c>
      <c r="AX103" s="151" t="str">
        <f>IF(AX102="","",VLOOKUP(AX102,'シフト記号表（勤務時間帯）'!$D$6:$X$47,21,FALSE))</f>
        <v/>
      </c>
      <c r="AY103" s="151" t="str">
        <f>IF(AY102="","",VLOOKUP(AY102,'シフト記号表（勤務時間帯）'!$D$6:$X$47,21,FALSE))</f>
        <v/>
      </c>
      <c r="AZ103" s="1007">
        <f>IF($BC$3="４週",SUM(U103:AV103),IF($BC$3="暦月",SUM(U103:AY103),""))</f>
        <v>0</v>
      </c>
      <c r="BA103" s="1008"/>
      <c r="BB103" s="1009">
        <f>IF($BC$3="４週",AZ103/4,IF($BC$3="暦月",(AZ103/($BC$8/7)),""))</f>
        <v>0</v>
      </c>
      <c r="BC103" s="1008"/>
      <c r="BD103" s="1001"/>
      <c r="BE103" s="1002"/>
      <c r="BF103" s="1002"/>
      <c r="BG103" s="1002"/>
      <c r="BH103" s="1003"/>
    </row>
    <row r="104" spans="2:60" ht="20.25" customHeight="1" x14ac:dyDescent="0.15">
      <c r="B104" s="153"/>
      <c r="C104" s="959"/>
      <c r="D104" s="960"/>
      <c r="E104" s="961"/>
      <c r="F104" s="154"/>
      <c r="G104" s="155">
        <f>C102</f>
        <v>0</v>
      </c>
      <c r="H104" s="964"/>
      <c r="I104" s="971"/>
      <c r="J104" s="972"/>
      <c r="K104" s="972"/>
      <c r="L104" s="973"/>
      <c r="M104" s="980"/>
      <c r="N104" s="981"/>
      <c r="O104" s="982"/>
      <c r="P104" s="241" t="s">
        <v>183</v>
      </c>
      <c r="Q104" s="157"/>
      <c r="R104" s="157"/>
      <c r="S104" s="177"/>
      <c r="T104" s="178"/>
      <c r="U104" s="160" t="str">
        <f>IF(U102="","",VLOOKUP(U102,'シフト記号表（勤務時間帯）'!$D$6:$Z$47,23,FALSE))</f>
        <v/>
      </c>
      <c r="V104" s="161" t="str">
        <f>IF(V102="","",VLOOKUP(V102,'シフト記号表（勤務時間帯）'!$D$6:$Z$47,23,FALSE))</f>
        <v/>
      </c>
      <c r="W104" s="161" t="str">
        <f>IF(W102="","",VLOOKUP(W102,'シフト記号表（勤務時間帯）'!$D$6:$Z$47,23,FALSE))</f>
        <v/>
      </c>
      <c r="X104" s="161" t="str">
        <f>IF(X102="","",VLOOKUP(X102,'シフト記号表（勤務時間帯）'!$D$6:$Z$47,23,FALSE))</f>
        <v/>
      </c>
      <c r="Y104" s="161" t="str">
        <f>IF(Y102="","",VLOOKUP(Y102,'シフト記号表（勤務時間帯）'!$D$6:$Z$47,23,FALSE))</f>
        <v/>
      </c>
      <c r="Z104" s="161" t="str">
        <f>IF(Z102="","",VLOOKUP(Z102,'シフト記号表（勤務時間帯）'!$D$6:$Z$47,23,FALSE))</f>
        <v/>
      </c>
      <c r="AA104" s="162" t="str">
        <f>IF(AA102="","",VLOOKUP(AA102,'シフト記号表（勤務時間帯）'!$D$6:$Z$47,23,FALSE))</f>
        <v/>
      </c>
      <c r="AB104" s="160" t="str">
        <f>IF(AB102="","",VLOOKUP(AB102,'シフト記号表（勤務時間帯）'!$D$6:$Z$47,23,FALSE))</f>
        <v/>
      </c>
      <c r="AC104" s="161" t="str">
        <f>IF(AC102="","",VLOOKUP(AC102,'シフト記号表（勤務時間帯）'!$D$6:$Z$47,23,FALSE))</f>
        <v/>
      </c>
      <c r="AD104" s="161" t="str">
        <f>IF(AD102="","",VLOOKUP(AD102,'シフト記号表（勤務時間帯）'!$D$6:$Z$47,23,FALSE))</f>
        <v/>
      </c>
      <c r="AE104" s="161" t="str">
        <f>IF(AE102="","",VLOOKUP(AE102,'シフト記号表（勤務時間帯）'!$D$6:$Z$47,23,FALSE))</f>
        <v/>
      </c>
      <c r="AF104" s="161" t="str">
        <f>IF(AF102="","",VLOOKUP(AF102,'シフト記号表（勤務時間帯）'!$D$6:$Z$47,23,FALSE))</f>
        <v/>
      </c>
      <c r="AG104" s="161" t="str">
        <f>IF(AG102="","",VLOOKUP(AG102,'シフト記号表（勤務時間帯）'!$D$6:$Z$47,23,FALSE))</f>
        <v/>
      </c>
      <c r="AH104" s="162" t="str">
        <f>IF(AH102="","",VLOOKUP(AH102,'シフト記号表（勤務時間帯）'!$D$6:$Z$47,23,FALSE))</f>
        <v/>
      </c>
      <c r="AI104" s="160" t="str">
        <f>IF(AI102="","",VLOOKUP(AI102,'シフト記号表（勤務時間帯）'!$D$6:$Z$47,23,FALSE))</f>
        <v/>
      </c>
      <c r="AJ104" s="161" t="str">
        <f>IF(AJ102="","",VLOOKUP(AJ102,'シフト記号表（勤務時間帯）'!$D$6:$Z$47,23,FALSE))</f>
        <v/>
      </c>
      <c r="AK104" s="161" t="str">
        <f>IF(AK102="","",VLOOKUP(AK102,'シフト記号表（勤務時間帯）'!$D$6:$Z$47,23,FALSE))</f>
        <v/>
      </c>
      <c r="AL104" s="161" t="str">
        <f>IF(AL102="","",VLOOKUP(AL102,'シフト記号表（勤務時間帯）'!$D$6:$Z$47,23,FALSE))</f>
        <v/>
      </c>
      <c r="AM104" s="161" t="str">
        <f>IF(AM102="","",VLOOKUP(AM102,'シフト記号表（勤務時間帯）'!$D$6:$Z$47,23,FALSE))</f>
        <v/>
      </c>
      <c r="AN104" s="161" t="str">
        <f>IF(AN102="","",VLOOKUP(AN102,'シフト記号表（勤務時間帯）'!$D$6:$Z$47,23,FALSE))</f>
        <v/>
      </c>
      <c r="AO104" s="162" t="str">
        <f>IF(AO102="","",VLOOKUP(AO102,'シフト記号表（勤務時間帯）'!$D$6:$Z$47,23,FALSE))</f>
        <v/>
      </c>
      <c r="AP104" s="160" t="str">
        <f>IF(AP102="","",VLOOKUP(AP102,'シフト記号表（勤務時間帯）'!$D$6:$Z$47,23,FALSE))</f>
        <v/>
      </c>
      <c r="AQ104" s="161" t="str">
        <f>IF(AQ102="","",VLOOKUP(AQ102,'シフト記号表（勤務時間帯）'!$D$6:$Z$47,23,FALSE))</f>
        <v/>
      </c>
      <c r="AR104" s="161" t="str">
        <f>IF(AR102="","",VLOOKUP(AR102,'シフト記号表（勤務時間帯）'!$D$6:$Z$47,23,FALSE))</f>
        <v/>
      </c>
      <c r="AS104" s="161" t="str">
        <f>IF(AS102="","",VLOOKUP(AS102,'シフト記号表（勤務時間帯）'!$D$6:$Z$47,23,FALSE))</f>
        <v/>
      </c>
      <c r="AT104" s="161" t="str">
        <f>IF(AT102="","",VLOOKUP(AT102,'シフト記号表（勤務時間帯）'!$D$6:$Z$47,23,FALSE))</f>
        <v/>
      </c>
      <c r="AU104" s="161" t="str">
        <f>IF(AU102="","",VLOOKUP(AU102,'シフト記号表（勤務時間帯）'!$D$6:$Z$47,23,FALSE))</f>
        <v/>
      </c>
      <c r="AV104" s="162" t="str">
        <f>IF(AV102="","",VLOOKUP(AV102,'シフト記号表（勤務時間帯）'!$D$6:$Z$47,23,FALSE))</f>
        <v/>
      </c>
      <c r="AW104" s="160" t="str">
        <f>IF(AW102="","",VLOOKUP(AW102,'シフト記号表（勤務時間帯）'!$D$6:$Z$47,23,FALSE))</f>
        <v/>
      </c>
      <c r="AX104" s="161" t="str">
        <f>IF(AX102="","",VLOOKUP(AX102,'シフト記号表（勤務時間帯）'!$D$6:$Z$47,23,FALSE))</f>
        <v/>
      </c>
      <c r="AY104" s="161" t="str">
        <f>IF(AY102="","",VLOOKUP(AY102,'シフト記号表（勤務時間帯）'!$D$6:$Z$47,23,FALSE))</f>
        <v/>
      </c>
      <c r="AZ104" s="1010">
        <f>IF($BC$3="４週",SUM(U104:AV104),IF($BC$3="暦月",SUM(U104:AY104),""))</f>
        <v>0</v>
      </c>
      <c r="BA104" s="1011"/>
      <c r="BB104" s="1012">
        <f>IF($BC$3="４週",AZ104/4,IF($BC$3="暦月",(AZ104/($BC$8/7)),""))</f>
        <v>0</v>
      </c>
      <c r="BC104" s="1011"/>
      <c r="BD104" s="1004"/>
      <c r="BE104" s="1005"/>
      <c r="BF104" s="1005"/>
      <c r="BG104" s="1005"/>
      <c r="BH104" s="1006"/>
    </row>
    <row r="105" spans="2:60" ht="20.25" customHeight="1" x14ac:dyDescent="0.15">
      <c r="B105" s="163"/>
      <c r="C105" s="953"/>
      <c r="D105" s="954"/>
      <c r="E105" s="955"/>
      <c r="F105" s="164"/>
      <c r="G105" s="165"/>
      <c r="H105" s="962"/>
      <c r="I105" s="965"/>
      <c r="J105" s="966"/>
      <c r="K105" s="966"/>
      <c r="L105" s="967"/>
      <c r="M105" s="974"/>
      <c r="N105" s="975"/>
      <c r="O105" s="976"/>
      <c r="P105" s="184" t="s">
        <v>179</v>
      </c>
      <c r="Q105" s="185"/>
      <c r="R105" s="185"/>
      <c r="S105" s="186"/>
      <c r="T105" s="187"/>
      <c r="U105" s="170"/>
      <c r="V105" s="171"/>
      <c r="W105" s="171"/>
      <c r="X105" s="171"/>
      <c r="Y105" s="171"/>
      <c r="Z105" s="171"/>
      <c r="AA105" s="172"/>
      <c r="AB105" s="170"/>
      <c r="AC105" s="171"/>
      <c r="AD105" s="171"/>
      <c r="AE105" s="171"/>
      <c r="AF105" s="171"/>
      <c r="AG105" s="171"/>
      <c r="AH105" s="172"/>
      <c r="AI105" s="170"/>
      <c r="AJ105" s="171"/>
      <c r="AK105" s="171"/>
      <c r="AL105" s="171"/>
      <c r="AM105" s="171"/>
      <c r="AN105" s="171"/>
      <c r="AO105" s="172"/>
      <c r="AP105" s="170"/>
      <c r="AQ105" s="171"/>
      <c r="AR105" s="171"/>
      <c r="AS105" s="171"/>
      <c r="AT105" s="171"/>
      <c r="AU105" s="171"/>
      <c r="AV105" s="172"/>
      <c r="AW105" s="170"/>
      <c r="AX105" s="171"/>
      <c r="AY105" s="171"/>
      <c r="AZ105" s="983"/>
      <c r="BA105" s="984"/>
      <c r="BB105" s="997"/>
      <c r="BC105" s="984"/>
      <c r="BD105" s="998"/>
      <c r="BE105" s="999"/>
      <c r="BF105" s="999"/>
      <c r="BG105" s="999"/>
      <c r="BH105" s="1000"/>
    </row>
    <row r="106" spans="2:60" ht="20.25" customHeight="1" x14ac:dyDescent="0.15">
      <c r="B106" s="143">
        <f>B103+1</f>
        <v>29</v>
      </c>
      <c r="C106" s="956"/>
      <c r="D106" s="957"/>
      <c r="E106" s="958"/>
      <c r="F106" s="144">
        <f>C105</f>
        <v>0</v>
      </c>
      <c r="G106" s="145"/>
      <c r="H106" s="963"/>
      <c r="I106" s="968"/>
      <c r="J106" s="969"/>
      <c r="K106" s="969"/>
      <c r="L106" s="970"/>
      <c r="M106" s="977"/>
      <c r="N106" s="978"/>
      <c r="O106" s="979"/>
      <c r="P106" s="146" t="s">
        <v>182</v>
      </c>
      <c r="Q106" s="147"/>
      <c r="R106" s="147"/>
      <c r="S106" s="148"/>
      <c r="T106" s="149"/>
      <c r="U106" s="150" t="str">
        <f>IF(U105="","",VLOOKUP(U105,'シフト記号表（勤務時間帯）'!$D$6:$X$47,21,FALSE))</f>
        <v/>
      </c>
      <c r="V106" s="151" t="str">
        <f>IF(V105="","",VLOOKUP(V105,'シフト記号表（勤務時間帯）'!$D$6:$X$47,21,FALSE))</f>
        <v/>
      </c>
      <c r="W106" s="151" t="str">
        <f>IF(W105="","",VLOOKUP(W105,'シフト記号表（勤務時間帯）'!$D$6:$X$47,21,FALSE))</f>
        <v/>
      </c>
      <c r="X106" s="151" t="str">
        <f>IF(X105="","",VLOOKUP(X105,'シフト記号表（勤務時間帯）'!$D$6:$X$47,21,FALSE))</f>
        <v/>
      </c>
      <c r="Y106" s="151" t="str">
        <f>IF(Y105="","",VLOOKUP(Y105,'シフト記号表（勤務時間帯）'!$D$6:$X$47,21,FALSE))</f>
        <v/>
      </c>
      <c r="Z106" s="151" t="str">
        <f>IF(Z105="","",VLOOKUP(Z105,'シフト記号表（勤務時間帯）'!$D$6:$X$47,21,FALSE))</f>
        <v/>
      </c>
      <c r="AA106" s="152" t="str">
        <f>IF(AA105="","",VLOOKUP(AA105,'シフト記号表（勤務時間帯）'!$D$6:$X$47,21,FALSE))</f>
        <v/>
      </c>
      <c r="AB106" s="150" t="str">
        <f>IF(AB105="","",VLOOKUP(AB105,'シフト記号表（勤務時間帯）'!$D$6:$X$47,21,FALSE))</f>
        <v/>
      </c>
      <c r="AC106" s="151" t="str">
        <f>IF(AC105="","",VLOOKUP(AC105,'シフト記号表（勤務時間帯）'!$D$6:$X$47,21,FALSE))</f>
        <v/>
      </c>
      <c r="AD106" s="151" t="str">
        <f>IF(AD105="","",VLOOKUP(AD105,'シフト記号表（勤務時間帯）'!$D$6:$X$47,21,FALSE))</f>
        <v/>
      </c>
      <c r="AE106" s="151" t="str">
        <f>IF(AE105="","",VLOOKUP(AE105,'シフト記号表（勤務時間帯）'!$D$6:$X$47,21,FALSE))</f>
        <v/>
      </c>
      <c r="AF106" s="151" t="str">
        <f>IF(AF105="","",VLOOKUP(AF105,'シフト記号表（勤務時間帯）'!$D$6:$X$47,21,FALSE))</f>
        <v/>
      </c>
      <c r="AG106" s="151" t="str">
        <f>IF(AG105="","",VLOOKUP(AG105,'シフト記号表（勤務時間帯）'!$D$6:$X$47,21,FALSE))</f>
        <v/>
      </c>
      <c r="AH106" s="152" t="str">
        <f>IF(AH105="","",VLOOKUP(AH105,'シフト記号表（勤務時間帯）'!$D$6:$X$47,21,FALSE))</f>
        <v/>
      </c>
      <c r="AI106" s="150" t="str">
        <f>IF(AI105="","",VLOOKUP(AI105,'シフト記号表（勤務時間帯）'!$D$6:$X$47,21,FALSE))</f>
        <v/>
      </c>
      <c r="AJ106" s="151" t="str">
        <f>IF(AJ105="","",VLOOKUP(AJ105,'シフト記号表（勤務時間帯）'!$D$6:$X$47,21,FALSE))</f>
        <v/>
      </c>
      <c r="AK106" s="151" t="str">
        <f>IF(AK105="","",VLOOKUP(AK105,'シフト記号表（勤務時間帯）'!$D$6:$X$47,21,FALSE))</f>
        <v/>
      </c>
      <c r="AL106" s="151" t="str">
        <f>IF(AL105="","",VLOOKUP(AL105,'シフト記号表（勤務時間帯）'!$D$6:$X$47,21,FALSE))</f>
        <v/>
      </c>
      <c r="AM106" s="151" t="str">
        <f>IF(AM105="","",VLOOKUP(AM105,'シフト記号表（勤務時間帯）'!$D$6:$X$47,21,FALSE))</f>
        <v/>
      </c>
      <c r="AN106" s="151" t="str">
        <f>IF(AN105="","",VLOOKUP(AN105,'シフト記号表（勤務時間帯）'!$D$6:$X$47,21,FALSE))</f>
        <v/>
      </c>
      <c r="AO106" s="152" t="str">
        <f>IF(AO105="","",VLOOKUP(AO105,'シフト記号表（勤務時間帯）'!$D$6:$X$47,21,FALSE))</f>
        <v/>
      </c>
      <c r="AP106" s="150" t="str">
        <f>IF(AP105="","",VLOOKUP(AP105,'シフト記号表（勤務時間帯）'!$D$6:$X$47,21,FALSE))</f>
        <v/>
      </c>
      <c r="AQ106" s="151" t="str">
        <f>IF(AQ105="","",VLOOKUP(AQ105,'シフト記号表（勤務時間帯）'!$D$6:$X$47,21,FALSE))</f>
        <v/>
      </c>
      <c r="AR106" s="151" t="str">
        <f>IF(AR105="","",VLOOKUP(AR105,'シフト記号表（勤務時間帯）'!$D$6:$X$47,21,FALSE))</f>
        <v/>
      </c>
      <c r="AS106" s="151" t="str">
        <f>IF(AS105="","",VLOOKUP(AS105,'シフト記号表（勤務時間帯）'!$D$6:$X$47,21,FALSE))</f>
        <v/>
      </c>
      <c r="AT106" s="151" t="str">
        <f>IF(AT105="","",VLOOKUP(AT105,'シフト記号表（勤務時間帯）'!$D$6:$X$47,21,FALSE))</f>
        <v/>
      </c>
      <c r="AU106" s="151" t="str">
        <f>IF(AU105="","",VLOOKUP(AU105,'シフト記号表（勤務時間帯）'!$D$6:$X$47,21,FALSE))</f>
        <v/>
      </c>
      <c r="AV106" s="152" t="str">
        <f>IF(AV105="","",VLOOKUP(AV105,'シフト記号表（勤務時間帯）'!$D$6:$X$47,21,FALSE))</f>
        <v/>
      </c>
      <c r="AW106" s="150" t="str">
        <f>IF(AW105="","",VLOOKUP(AW105,'シフト記号表（勤務時間帯）'!$D$6:$X$47,21,FALSE))</f>
        <v/>
      </c>
      <c r="AX106" s="151" t="str">
        <f>IF(AX105="","",VLOOKUP(AX105,'シフト記号表（勤務時間帯）'!$D$6:$X$47,21,FALSE))</f>
        <v/>
      </c>
      <c r="AY106" s="151" t="str">
        <f>IF(AY105="","",VLOOKUP(AY105,'シフト記号表（勤務時間帯）'!$D$6:$X$47,21,FALSE))</f>
        <v/>
      </c>
      <c r="AZ106" s="1007">
        <f>IF($BC$3="４週",SUM(U106:AV106),IF($BC$3="暦月",SUM(U106:AY106),""))</f>
        <v>0</v>
      </c>
      <c r="BA106" s="1008"/>
      <c r="BB106" s="1009">
        <f>IF($BC$3="４週",AZ106/4,IF($BC$3="暦月",(AZ106/($BC$8/7)),""))</f>
        <v>0</v>
      </c>
      <c r="BC106" s="1008"/>
      <c r="BD106" s="1001"/>
      <c r="BE106" s="1002"/>
      <c r="BF106" s="1002"/>
      <c r="BG106" s="1002"/>
      <c r="BH106" s="1003"/>
    </row>
    <row r="107" spans="2:60" ht="20.25" customHeight="1" x14ac:dyDescent="0.15">
      <c r="B107" s="153"/>
      <c r="C107" s="959"/>
      <c r="D107" s="960"/>
      <c r="E107" s="961"/>
      <c r="F107" s="154"/>
      <c r="G107" s="155">
        <f>C105</f>
        <v>0</v>
      </c>
      <c r="H107" s="964"/>
      <c r="I107" s="971"/>
      <c r="J107" s="972"/>
      <c r="K107" s="972"/>
      <c r="L107" s="973"/>
      <c r="M107" s="980"/>
      <c r="N107" s="981"/>
      <c r="O107" s="982"/>
      <c r="P107" s="241" t="s">
        <v>183</v>
      </c>
      <c r="Q107" s="157"/>
      <c r="R107" s="157"/>
      <c r="S107" s="177"/>
      <c r="T107" s="178"/>
      <c r="U107" s="160" t="str">
        <f>IF(U105="","",VLOOKUP(U105,'シフト記号表（勤務時間帯）'!$D$6:$Z$47,23,FALSE))</f>
        <v/>
      </c>
      <c r="V107" s="161" t="str">
        <f>IF(V105="","",VLOOKUP(V105,'シフト記号表（勤務時間帯）'!$D$6:$Z$47,23,FALSE))</f>
        <v/>
      </c>
      <c r="W107" s="161" t="str">
        <f>IF(W105="","",VLOOKUP(W105,'シフト記号表（勤務時間帯）'!$D$6:$Z$47,23,FALSE))</f>
        <v/>
      </c>
      <c r="X107" s="161" t="str">
        <f>IF(X105="","",VLOOKUP(X105,'シフト記号表（勤務時間帯）'!$D$6:$Z$47,23,FALSE))</f>
        <v/>
      </c>
      <c r="Y107" s="161" t="str">
        <f>IF(Y105="","",VLOOKUP(Y105,'シフト記号表（勤務時間帯）'!$D$6:$Z$47,23,FALSE))</f>
        <v/>
      </c>
      <c r="Z107" s="161" t="str">
        <f>IF(Z105="","",VLOOKUP(Z105,'シフト記号表（勤務時間帯）'!$D$6:$Z$47,23,FALSE))</f>
        <v/>
      </c>
      <c r="AA107" s="162" t="str">
        <f>IF(AA105="","",VLOOKUP(AA105,'シフト記号表（勤務時間帯）'!$D$6:$Z$47,23,FALSE))</f>
        <v/>
      </c>
      <c r="AB107" s="160" t="str">
        <f>IF(AB105="","",VLOOKUP(AB105,'シフト記号表（勤務時間帯）'!$D$6:$Z$47,23,FALSE))</f>
        <v/>
      </c>
      <c r="AC107" s="161" t="str">
        <f>IF(AC105="","",VLOOKUP(AC105,'シフト記号表（勤務時間帯）'!$D$6:$Z$47,23,FALSE))</f>
        <v/>
      </c>
      <c r="AD107" s="161" t="str">
        <f>IF(AD105="","",VLOOKUP(AD105,'シフト記号表（勤務時間帯）'!$D$6:$Z$47,23,FALSE))</f>
        <v/>
      </c>
      <c r="AE107" s="161" t="str">
        <f>IF(AE105="","",VLOOKUP(AE105,'シフト記号表（勤務時間帯）'!$D$6:$Z$47,23,FALSE))</f>
        <v/>
      </c>
      <c r="AF107" s="161" t="str">
        <f>IF(AF105="","",VLOOKUP(AF105,'シフト記号表（勤務時間帯）'!$D$6:$Z$47,23,FALSE))</f>
        <v/>
      </c>
      <c r="AG107" s="161" t="str">
        <f>IF(AG105="","",VLOOKUP(AG105,'シフト記号表（勤務時間帯）'!$D$6:$Z$47,23,FALSE))</f>
        <v/>
      </c>
      <c r="AH107" s="162" t="str">
        <f>IF(AH105="","",VLOOKUP(AH105,'シフト記号表（勤務時間帯）'!$D$6:$Z$47,23,FALSE))</f>
        <v/>
      </c>
      <c r="AI107" s="160" t="str">
        <f>IF(AI105="","",VLOOKUP(AI105,'シフト記号表（勤務時間帯）'!$D$6:$Z$47,23,FALSE))</f>
        <v/>
      </c>
      <c r="AJ107" s="161" t="str">
        <f>IF(AJ105="","",VLOOKUP(AJ105,'シフト記号表（勤務時間帯）'!$D$6:$Z$47,23,FALSE))</f>
        <v/>
      </c>
      <c r="AK107" s="161" t="str">
        <f>IF(AK105="","",VLOOKUP(AK105,'シフト記号表（勤務時間帯）'!$D$6:$Z$47,23,FALSE))</f>
        <v/>
      </c>
      <c r="AL107" s="161" t="str">
        <f>IF(AL105="","",VLOOKUP(AL105,'シフト記号表（勤務時間帯）'!$D$6:$Z$47,23,FALSE))</f>
        <v/>
      </c>
      <c r="AM107" s="161" t="str">
        <f>IF(AM105="","",VLOOKUP(AM105,'シフト記号表（勤務時間帯）'!$D$6:$Z$47,23,FALSE))</f>
        <v/>
      </c>
      <c r="AN107" s="161" t="str">
        <f>IF(AN105="","",VLOOKUP(AN105,'シフト記号表（勤務時間帯）'!$D$6:$Z$47,23,FALSE))</f>
        <v/>
      </c>
      <c r="AO107" s="162" t="str">
        <f>IF(AO105="","",VLOOKUP(AO105,'シフト記号表（勤務時間帯）'!$D$6:$Z$47,23,FALSE))</f>
        <v/>
      </c>
      <c r="AP107" s="160" t="str">
        <f>IF(AP105="","",VLOOKUP(AP105,'シフト記号表（勤務時間帯）'!$D$6:$Z$47,23,FALSE))</f>
        <v/>
      </c>
      <c r="AQ107" s="161" t="str">
        <f>IF(AQ105="","",VLOOKUP(AQ105,'シフト記号表（勤務時間帯）'!$D$6:$Z$47,23,FALSE))</f>
        <v/>
      </c>
      <c r="AR107" s="161" t="str">
        <f>IF(AR105="","",VLOOKUP(AR105,'シフト記号表（勤務時間帯）'!$D$6:$Z$47,23,FALSE))</f>
        <v/>
      </c>
      <c r="AS107" s="161" t="str">
        <f>IF(AS105="","",VLOOKUP(AS105,'シフト記号表（勤務時間帯）'!$D$6:$Z$47,23,FALSE))</f>
        <v/>
      </c>
      <c r="AT107" s="161" t="str">
        <f>IF(AT105="","",VLOOKUP(AT105,'シフト記号表（勤務時間帯）'!$D$6:$Z$47,23,FALSE))</f>
        <v/>
      </c>
      <c r="AU107" s="161" t="str">
        <f>IF(AU105="","",VLOOKUP(AU105,'シフト記号表（勤務時間帯）'!$D$6:$Z$47,23,FALSE))</f>
        <v/>
      </c>
      <c r="AV107" s="162" t="str">
        <f>IF(AV105="","",VLOOKUP(AV105,'シフト記号表（勤務時間帯）'!$D$6:$Z$47,23,FALSE))</f>
        <v/>
      </c>
      <c r="AW107" s="160" t="str">
        <f>IF(AW105="","",VLOOKUP(AW105,'シフト記号表（勤務時間帯）'!$D$6:$Z$47,23,FALSE))</f>
        <v/>
      </c>
      <c r="AX107" s="161" t="str">
        <f>IF(AX105="","",VLOOKUP(AX105,'シフト記号表（勤務時間帯）'!$D$6:$Z$47,23,FALSE))</f>
        <v/>
      </c>
      <c r="AY107" s="161" t="str">
        <f>IF(AY105="","",VLOOKUP(AY105,'シフト記号表（勤務時間帯）'!$D$6:$Z$47,23,FALSE))</f>
        <v/>
      </c>
      <c r="AZ107" s="1010">
        <f>IF($BC$3="４週",SUM(U107:AV107),IF($BC$3="暦月",SUM(U107:AY107),""))</f>
        <v>0</v>
      </c>
      <c r="BA107" s="1011"/>
      <c r="BB107" s="1012">
        <f>IF($BC$3="４週",AZ107/4,IF($BC$3="暦月",(AZ107/($BC$8/7)),""))</f>
        <v>0</v>
      </c>
      <c r="BC107" s="1011"/>
      <c r="BD107" s="1004"/>
      <c r="BE107" s="1005"/>
      <c r="BF107" s="1005"/>
      <c r="BG107" s="1005"/>
      <c r="BH107" s="1006"/>
    </row>
    <row r="108" spans="2:60" ht="20.25" customHeight="1" x14ac:dyDescent="0.15">
      <c r="B108" s="163"/>
      <c r="C108" s="953"/>
      <c r="D108" s="954"/>
      <c r="E108" s="955"/>
      <c r="F108" s="164"/>
      <c r="G108" s="165"/>
      <c r="H108" s="962"/>
      <c r="I108" s="965"/>
      <c r="J108" s="966"/>
      <c r="K108" s="966"/>
      <c r="L108" s="967"/>
      <c r="M108" s="974"/>
      <c r="N108" s="975"/>
      <c r="O108" s="976"/>
      <c r="P108" s="184" t="s">
        <v>179</v>
      </c>
      <c r="Q108" s="185"/>
      <c r="R108" s="185"/>
      <c r="S108" s="186"/>
      <c r="T108" s="187"/>
      <c r="U108" s="170"/>
      <c r="V108" s="171"/>
      <c r="W108" s="171"/>
      <c r="X108" s="171"/>
      <c r="Y108" s="171"/>
      <c r="Z108" s="171"/>
      <c r="AA108" s="172"/>
      <c r="AB108" s="170"/>
      <c r="AC108" s="171"/>
      <c r="AD108" s="171"/>
      <c r="AE108" s="171"/>
      <c r="AF108" s="171"/>
      <c r="AG108" s="171"/>
      <c r="AH108" s="172"/>
      <c r="AI108" s="170"/>
      <c r="AJ108" s="171"/>
      <c r="AK108" s="171"/>
      <c r="AL108" s="171"/>
      <c r="AM108" s="171"/>
      <c r="AN108" s="171"/>
      <c r="AO108" s="172"/>
      <c r="AP108" s="170"/>
      <c r="AQ108" s="171"/>
      <c r="AR108" s="171"/>
      <c r="AS108" s="171"/>
      <c r="AT108" s="171"/>
      <c r="AU108" s="171"/>
      <c r="AV108" s="172"/>
      <c r="AW108" s="170"/>
      <c r="AX108" s="171"/>
      <c r="AY108" s="171"/>
      <c r="AZ108" s="983"/>
      <c r="BA108" s="984"/>
      <c r="BB108" s="997"/>
      <c r="BC108" s="984"/>
      <c r="BD108" s="998"/>
      <c r="BE108" s="999"/>
      <c r="BF108" s="999"/>
      <c r="BG108" s="999"/>
      <c r="BH108" s="1000"/>
    </row>
    <row r="109" spans="2:60" ht="20.25" customHeight="1" x14ac:dyDescent="0.15">
      <c r="B109" s="143">
        <f>B106+1</f>
        <v>30</v>
      </c>
      <c r="C109" s="956"/>
      <c r="D109" s="957"/>
      <c r="E109" s="958"/>
      <c r="F109" s="144">
        <f>C108</f>
        <v>0</v>
      </c>
      <c r="G109" s="145"/>
      <c r="H109" s="963"/>
      <c r="I109" s="968"/>
      <c r="J109" s="969"/>
      <c r="K109" s="969"/>
      <c r="L109" s="970"/>
      <c r="M109" s="977"/>
      <c r="N109" s="978"/>
      <c r="O109" s="979"/>
      <c r="P109" s="146" t="s">
        <v>182</v>
      </c>
      <c r="Q109" s="147"/>
      <c r="R109" s="147"/>
      <c r="S109" s="148"/>
      <c r="T109" s="149"/>
      <c r="U109" s="150" t="str">
        <f>IF(U108="","",VLOOKUP(U108,'シフト記号表（勤務時間帯）'!$D$6:$X$47,21,FALSE))</f>
        <v/>
      </c>
      <c r="V109" s="151" t="str">
        <f>IF(V108="","",VLOOKUP(V108,'シフト記号表（勤務時間帯）'!$D$6:$X$47,21,FALSE))</f>
        <v/>
      </c>
      <c r="W109" s="151" t="str">
        <f>IF(W108="","",VLOOKUP(W108,'シフト記号表（勤務時間帯）'!$D$6:$X$47,21,FALSE))</f>
        <v/>
      </c>
      <c r="X109" s="151" t="str">
        <f>IF(X108="","",VLOOKUP(X108,'シフト記号表（勤務時間帯）'!$D$6:$X$47,21,FALSE))</f>
        <v/>
      </c>
      <c r="Y109" s="151" t="str">
        <f>IF(Y108="","",VLOOKUP(Y108,'シフト記号表（勤務時間帯）'!$D$6:$X$47,21,FALSE))</f>
        <v/>
      </c>
      <c r="Z109" s="151" t="str">
        <f>IF(Z108="","",VLOOKUP(Z108,'シフト記号表（勤務時間帯）'!$D$6:$X$47,21,FALSE))</f>
        <v/>
      </c>
      <c r="AA109" s="152" t="str">
        <f>IF(AA108="","",VLOOKUP(AA108,'シフト記号表（勤務時間帯）'!$D$6:$X$47,21,FALSE))</f>
        <v/>
      </c>
      <c r="AB109" s="150" t="str">
        <f>IF(AB108="","",VLOOKUP(AB108,'シフト記号表（勤務時間帯）'!$D$6:$X$47,21,FALSE))</f>
        <v/>
      </c>
      <c r="AC109" s="151" t="str">
        <f>IF(AC108="","",VLOOKUP(AC108,'シフト記号表（勤務時間帯）'!$D$6:$X$47,21,FALSE))</f>
        <v/>
      </c>
      <c r="AD109" s="151" t="str">
        <f>IF(AD108="","",VLOOKUP(AD108,'シフト記号表（勤務時間帯）'!$D$6:$X$47,21,FALSE))</f>
        <v/>
      </c>
      <c r="AE109" s="151" t="str">
        <f>IF(AE108="","",VLOOKUP(AE108,'シフト記号表（勤務時間帯）'!$D$6:$X$47,21,FALSE))</f>
        <v/>
      </c>
      <c r="AF109" s="151" t="str">
        <f>IF(AF108="","",VLOOKUP(AF108,'シフト記号表（勤務時間帯）'!$D$6:$X$47,21,FALSE))</f>
        <v/>
      </c>
      <c r="AG109" s="151" t="str">
        <f>IF(AG108="","",VLOOKUP(AG108,'シフト記号表（勤務時間帯）'!$D$6:$X$47,21,FALSE))</f>
        <v/>
      </c>
      <c r="AH109" s="152" t="str">
        <f>IF(AH108="","",VLOOKUP(AH108,'シフト記号表（勤務時間帯）'!$D$6:$X$47,21,FALSE))</f>
        <v/>
      </c>
      <c r="AI109" s="150" t="str">
        <f>IF(AI108="","",VLOOKUP(AI108,'シフト記号表（勤務時間帯）'!$D$6:$X$47,21,FALSE))</f>
        <v/>
      </c>
      <c r="AJ109" s="151" t="str">
        <f>IF(AJ108="","",VLOOKUP(AJ108,'シフト記号表（勤務時間帯）'!$D$6:$X$47,21,FALSE))</f>
        <v/>
      </c>
      <c r="AK109" s="151" t="str">
        <f>IF(AK108="","",VLOOKUP(AK108,'シフト記号表（勤務時間帯）'!$D$6:$X$47,21,FALSE))</f>
        <v/>
      </c>
      <c r="AL109" s="151" t="str">
        <f>IF(AL108="","",VLOOKUP(AL108,'シフト記号表（勤務時間帯）'!$D$6:$X$47,21,FALSE))</f>
        <v/>
      </c>
      <c r="AM109" s="151" t="str">
        <f>IF(AM108="","",VLOOKUP(AM108,'シフト記号表（勤務時間帯）'!$D$6:$X$47,21,FALSE))</f>
        <v/>
      </c>
      <c r="AN109" s="151" t="str">
        <f>IF(AN108="","",VLOOKUP(AN108,'シフト記号表（勤務時間帯）'!$D$6:$X$47,21,FALSE))</f>
        <v/>
      </c>
      <c r="AO109" s="152" t="str">
        <f>IF(AO108="","",VLOOKUP(AO108,'シフト記号表（勤務時間帯）'!$D$6:$X$47,21,FALSE))</f>
        <v/>
      </c>
      <c r="AP109" s="150" t="str">
        <f>IF(AP108="","",VLOOKUP(AP108,'シフト記号表（勤務時間帯）'!$D$6:$X$47,21,FALSE))</f>
        <v/>
      </c>
      <c r="AQ109" s="151" t="str">
        <f>IF(AQ108="","",VLOOKUP(AQ108,'シフト記号表（勤務時間帯）'!$D$6:$X$47,21,FALSE))</f>
        <v/>
      </c>
      <c r="AR109" s="151" t="str">
        <f>IF(AR108="","",VLOOKUP(AR108,'シフト記号表（勤務時間帯）'!$D$6:$X$47,21,FALSE))</f>
        <v/>
      </c>
      <c r="AS109" s="151" t="str">
        <f>IF(AS108="","",VLOOKUP(AS108,'シフト記号表（勤務時間帯）'!$D$6:$X$47,21,FALSE))</f>
        <v/>
      </c>
      <c r="AT109" s="151" t="str">
        <f>IF(AT108="","",VLOOKUP(AT108,'シフト記号表（勤務時間帯）'!$D$6:$X$47,21,FALSE))</f>
        <v/>
      </c>
      <c r="AU109" s="151" t="str">
        <f>IF(AU108="","",VLOOKUP(AU108,'シフト記号表（勤務時間帯）'!$D$6:$X$47,21,FALSE))</f>
        <v/>
      </c>
      <c r="AV109" s="152" t="str">
        <f>IF(AV108="","",VLOOKUP(AV108,'シフト記号表（勤務時間帯）'!$D$6:$X$47,21,FALSE))</f>
        <v/>
      </c>
      <c r="AW109" s="150" t="str">
        <f>IF(AW108="","",VLOOKUP(AW108,'シフト記号表（勤務時間帯）'!$D$6:$X$47,21,FALSE))</f>
        <v/>
      </c>
      <c r="AX109" s="151" t="str">
        <f>IF(AX108="","",VLOOKUP(AX108,'シフト記号表（勤務時間帯）'!$D$6:$X$47,21,FALSE))</f>
        <v/>
      </c>
      <c r="AY109" s="151" t="str">
        <f>IF(AY108="","",VLOOKUP(AY108,'シフト記号表（勤務時間帯）'!$D$6:$X$47,21,FALSE))</f>
        <v/>
      </c>
      <c r="AZ109" s="1007">
        <f>IF($BC$3="４週",SUM(U109:AV109),IF($BC$3="暦月",SUM(U109:AY109),""))</f>
        <v>0</v>
      </c>
      <c r="BA109" s="1008"/>
      <c r="BB109" s="1009">
        <f>IF($BC$3="４週",AZ109/4,IF($BC$3="暦月",(AZ109/($BC$8/7)),""))</f>
        <v>0</v>
      </c>
      <c r="BC109" s="1008"/>
      <c r="BD109" s="1001"/>
      <c r="BE109" s="1002"/>
      <c r="BF109" s="1002"/>
      <c r="BG109" s="1002"/>
      <c r="BH109" s="1003"/>
    </row>
    <row r="110" spans="2:60" ht="20.25" customHeight="1" x14ac:dyDescent="0.15">
      <c r="B110" s="153"/>
      <c r="C110" s="959"/>
      <c r="D110" s="960"/>
      <c r="E110" s="961"/>
      <c r="F110" s="154"/>
      <c r="G110" s="155">
        <f>C108</f>
        <v>0</v>
      </c>
      <c r="H110" s="964"/>
      <c r="I110" s="971"/>
      <c r="J110" s="972"/>
      <c r="K110" s="972"/>
      <c r="L110" s="973"/>
      <c r="M110" s="980"/>
      <c r="N110" s="981"/>
      <c r="O110" s="982"/>
      <c r="P110" s="241" t="s">
        <v>183</v>
      </c>
      <c r="Q110" s="157"/>
      <c r="R110" s="157"/>
      <c r="S110" s="177"/>
      <c r="T110" s="178"/>
      <c r="U110" s="160" t="str">
        <f>IF(U108="","",VLOOKUP(U108,'シフト記号表（勤務時間帯）'!$D$6:$Z$47,23,FALSE))</f>
        <v/>
      </c>
      <c r="V110" s="161" t="str">
        <f>IF(V108="","",VLOOKUP(V108,'シフト記号表（勤務時間帯）'!$D$6:$Z$47,23,FALSE))</f>
        <v/>
      </c>
      <c r="W110" s="161" t="str">
        <f>IF(W108="","",VLOOKUP(W108,'シフト記号表（勤務時間帯）'!$D$6:$Z$47,23,FALSE))</f>
        <v/>
      </c>
      <c r="X110" s="161" t="str">
        <f>IF(X108="","",VLOOKUP(X108,'シフト記号表（勤務時間帯）'!$D$6:$Z$47,23,FALSE))</f>
        <v/>
      </c>
      <c r="Y110" s="161" t="str">
        <f>IF(Y108="","",VLOOKUP(Y108,'シフト記号表（勤務時間帯）'!$D$6:$Z$47,23,FALSE))</f>
        <v/>
      </c>
      <c r="Z110" s="161" t="str">
        <f>IF(Z108="","",VLOOKUP(Z108,'シフト記号表（勤務時間帯）'!$D$6:$Z$47,23,FALSE))</f>
        <v/>
      </c>
      <c r="AA110" s="162" t="str">
        <f>IF(AA108="","",VLOOKUP(AA108,'シフト記号表（勤務時間帯）'!$D$6:$Z$47,23,FALSE))</f>
        <v/>
      </c>
      <c r="AB110" s="160" t="str">
        <f>IF(AB108="","",VLOOKUP(AB108,'シフト記号表（勤務時間帯）'!$D$6:$Z$47,23,FALSE))</f>
        <v/>
      </c>
      <c r="AC110" s="161" t="str">
        <f>IF(AC108="","",VLOOKUP(AC108,'シフト記号表（勤務時間帯）'!$D$6:$Z$47,23,FALSE))</f>
        <v/>
      </c>
      <c r="AD110" s="161" t="str">
        <f>IF(AD108="","",VLOOKUP(AD108,'シフト記号表（勤務時間帯）'!$D$6:$Z$47,23,FALSE))</f>
        <v/>
      </c>
      <c r="AE110" s="161" t="str">
        <f>IF(AE108="","",VLOOKUP(AE108,'シフト記号表（勤務時間帯）'!$D$6:$Z$47,23,FALSE))</f>
        <v/>
      </c>
      <c r="AF110" s="161" t="str">
        <f>IF(AF108="","",VLOOKUP(AF108,'シフト記号表（勤務時間帯）'!$D$6:$Z$47,23,FALSE))</f>
        <v/>
      </c>
      <c r="AG110" s="161" t="str">
        <f>IF(AG108="","",VLOOKUP(AG108,'シフト記号表（勤務時間帯）'!$D$6:$Z$47,23,FALSE))</f>
        <v/>
      </c>
      <c r="AH110" s="162" t="str">
        <f>IF(AH108="","",VLOOKUP(AH108,'シフト記号表（勤務時間帯）'!$D$6:$Z$47,23,FALSE))</f>
        <v/>
      </c>
      <c r="AI110" s="160" t="str">
        <f>IF(AI108="","",VLOOKUP(AI108,'シフト記号表（勤務時間帯）'!$D$6:$Z$47,23,FALSE))</f>
        <v/>
      </c>
      <c r="AJ110" s="161" t="str">
        <f>IF(AJ108="","",VLOOKUP(AJ108,'シフト記号表（勤務時間帯）'!$D$6:$Z$47,23,FALSE))</f>
        <v/>
      </c>
      <c r="AK110" s="161" t="str">
        <f>IF(AK108="","",VLOOKUP(AK108,'シフト記号表（勤務時間帯）'!$D$6:$Z$47,23,FALSE))</f>
        <v/>
      </c>
      <c r="AL110" s="161" t="str">
        <f>IF(AL108="","",VLOOKUP(AL108,'シフト記号表（勤務時間帯）'!$D$6:$Z$47,23,FALSE))</f>
        <v/>
      </c>
      <c r="AM110" s="161" t="str">
        <f>IF(AM108="","",VLOOKUP(AM108,'シフト記号表（勤務時間帯）'!$D$6:$Z$47,23,FALSE))</f>
        <v/>
      </c>
      <c r="AN110" s="161" t="str">
        <f>IF(AN108="","",VLOOKUP(AN108,'シフト記号表（勤務時間帯）'!$D$6:$Z$47,23,FALSE))</f>
        <v/>
      </c>
      <c r="AO110" s="162" t="str">
        <f>IF(AO108="","",VLOOKUP(AO108,'シフト記号表（勤務時間帯）'!$D$6:$Z$47,23,FALSE))</f>
        <v/>
      </c>
      <c r="AP110" s="160" t="str">
        <f>IF(AP108="","",VLOOKUP(AP108,'シフト記号表（勤務時間帯）'!$D$6:$Z$47,23,FALSE))</f>
        <v/>
      </c>
      <c r="AQ110" s="161" t="str">
        <f>IF(AQ108="","",VLOOKUP(AQ108,'シフト記号表（勤務時間帯）'!$D$6:$Z$47,23,FALSE))</f>
        <v/>
      </c>
      <c r="AR110" s="161" t="str">
        <f>IF(AR108="","",VLOOKUP(AR108,'シフト記号表（勤務時間帯）'!$D$6:$Z$47,23,FALSE))</f>
        <v/>
      </c>
      <c r="AS110" s="161" t="str">
        <f>IF(AS108="","",VLOOKUP(AS108,'シフト記号表（勤務時間帯）'!$D$6:$Z$47,23,FALSE))</f>
        <v/>
      </c>
      <c r="AT110" s="161" t="str">
        <f>IF(AT108="","",VLOOKUP(AT108,'シフト記号表（勤務時間帯）'!$D$6:$Z$47,23,FALSE))</f>
        <v/>
      </c>
      <c r="AU110" s="161" t="str">
        <f>IF(AU108="","",VLOOKUP(AU108,'シフト記号表（勤務時間帯）'!$D$6:$Z$47,23,FALSE))</f>
        <v/>
      </c>
      <c r="AV110" s="162" t="str">
        <f>IF(AV108="","",VLOOKUP(AV108,'シフト記号表（勤務時間帯）'!$D$6:$Z$47,23,FALSE))</f>
        <v/>
      </c>
      <c r="AW110" s="160" t="str">
        <f>IF(AW108="","",VLOOKUP(AW108,'シフト記号表（勤務時間帯）'!$D$6:$Z$47,23,FALSE))</f>
        <v/>
      </c>
      <c r="AX110" s="161" t="str">
        <f>IF(AX108="","",VLOOKUP(AX108,'シフト記号表（勤務時間帯）'!$D$6:$Z$47,23,FALSE))</f>
        <v/>
      </c>
      <c r="AY110" s="161" t="str">
        <f>IF(AY108="","",VLOOKUP(AY108,'シフト記号表（勤務時間帯）'!$D$6:$Z$47,23,FALSE))</f>
        <v/>
      </c>
      <c r="AZ110" s="1010">
        <f>IF($BC$3="４週",SUM(U110:AV110),IF($BC$3="暦月",SUM(U110:AY110),""))</f>
        <v>0</v>
      </c>
      <c r="BA110" s="1011"/>
      <c r="BB110" s="1012">
        <f>IF($BC$3="４週",AZ110/4,IF($BC$3="暦月",(AZ110/($BC$8/7)),""))</f>
        <v>0</v>
      </c>
      <c r="BC110" s="1011"/>
      <c r="BD110" s="1004"/>
      <c r="BE110" s="1005"/>
      <c r="BF110" s="1005"/>
      <c r="BG110" s="1005"/>
      <c r="BH110" s="1006"/>
    </row>
    <row r="111" spans="2:60" ht="20.25" customHeight="1" x14ac:dyDescent="0.15">
      <c r="B111" s="163"/>
      <c r="C111" s="953"/>
      <c r="D111" s="954"/>
      <c r="E111" s="955"/>
      <c r="F111" s="164"/>
      <c r="G111" s="165"/>
      <c r="H111" s="962"/>
      <c r="I111" s="965"/>
      <c r="J111" s="966"/>
      <c r="K111" s="966"/>
      <c r="L111" s="967"/>
      <c r="M111" s="974"/>
      <c r="N111" s="975"/>
      <c r="O111" s="976"/>
      <c r="P111" s="184" t="s">
        <v>179</v>
      </c>
      <c r="Q111" s="185"/>
      <c r="R111" s="185"/>
      <c r="S111" s="186"/>
      <c r="T111" s="187"/>
      <c r="U111" s="170"/>
      <c r="V111" s="171"/>
      <c r="W111" s="171"/>
      <c r="X111" s="171"/>
      <c r="Y111" s="171"/>
      <c r="Z111" s="171"/>
      <c r="AA111" s="172"/>
      <c r="AB111" s="170"/>
      <c r="AC111" s="171"/>
      <c r="AD111" s="171"/>
      <c r="AE111" s="171"/>
      <c r="AF111" s="171"/>
      <c r="AG111" s="171"/>
      <c r="AH111" s="172"/>
      <c r="AI111" s="170"/>
      <c r="AJ111" s="171"/>
      <c r="AK111" s="171"/>
      <c r="AL111" s="171"/>
      <c r="AM111" s="171"/>
      <c r="AN111" s="171"/>
      <c r="AO111" s="172"/>
      <c r="AP111" s="170"/>
      <c r="AQ111" s="171"/>
      <c r="AR111" s="171"/>
      <c r="AS111" s="171"/>
      <c r="AT111" s="171"/>
      <c r="AU111" s="171"/>
      <c r="AV111" s="172"/>
      <c r="AW111" s="170"/>
      <c r="AX111" s="171"/>
      <c r="AY111" s="171"/>
      <c r="AZ111" s="983"/>
      <c r="BA111" s="984"/>
      <c r="BB111" s="997"/>
      <c r="BC111" s="984"/>
      <c r="BD111" s="998"/>
      <c r="BE111" s="999"/>
      <c r="BF111" s="999"/>
      <c r="BG111" s="999"/>
      <c r="BH111" s="1000"/>
    </row>
    <row r="112" spans="2:60" ht="20.25" customHeight="1" x14ac:dyDescent="0.15">
      <c r="B112" s="143">
        <f>B109+1</f>
        <v>31</v>
      </c>
      <c r="C112" s="956"/>
      <c r="D112" s="957"/>
      <c r="E112" s="958"/>
      <c r="F112" s="144">
        <f>C111</f>
        <v>0</v>
      </c>
      <c r="G112" s="145"/>
      <c r="H112" s="963"/>
      <c r="I112" s="968"/>
      <c r="J112" s="969"/>
      <c r="K112" s="969"/>
      <c r="L112" s="970"/>
      <c r="M112" s="977"/>
      <c r="N112" s="978"/>
      <c r="O112" s="979"/>
      <c r="P112" s="146" t="s">
        <v>182</v>
      </c>
      <c r="Q112" s="147"/>
      <c r="R112" s="147"/>
      <c r="S112" s="148"/>
      <c r="T112" s="149"/>
      <c r="U112" s="150" t="str">
        <f>IF(U111="","",VLOOKUP(U111,'シフト記号表（勤務時間帯）'!$D$6:$X$47,21,FALSE))</f>
        <v/>
      </c>
      <c r="V112" s="151" t="str">
        <f>IF(V111="","",VLOOKUP(V111,'シフト記号表（勤務時間帯）'!$D$6:$X$47,21,FALSE))</f>
        <v/>
      </c>
      <c r="W112" s="151" t="str">
        <f>IF(W111="","",VLOOKUP(W111,'シフト記号表（勤務時間帯）'!$D$6:$X$47,21,FALSE))</f>
        <v/>
      </c>
      <c r="X112" s="151" t="str">
        <f>IF(X111="","",VLOOKUP(X111,'シフト記号表（勤務時間帯）'!$D$6:$X$47,21,FALSE))</f>
        <v/>
      </c>
      <c r="Y112" s="151" t="str">
        <f>IF(Y111="","",VLOOKUP(Y111,'シフト記号表（勤務時間帯）'!$D$6:$X$47,21,FALSE))</f>
        <v/>
      </c>
      <c r="Z112" s="151" t="str">
        <f>IF(Z111="","",VLOOKUP(Z111,'シフト記号表（勤務時間帯）'!$D$6:$X$47,21,FALSE))</f>
        <v/>
      </c>
      <c r="AA112" s="152" t="str">
        <f>IF(AA111="","",VLOOKUP(AA111,'シフト記号表（勤務時間帯）'!$D$6:$X$47,21,FALSE))</f>
        <v/>
      </c>
      <c r="AB112" s="150" t="str">
        <f>IF(AB111="","",VLOOKUP(AB111,'シフト記号表（勤務時間帯）'!$D$6:$X$47,21,FALSE))</f>
        <v/>
      </c>
      <c r="AC112" s="151" t="str">
        <f>IF(AC111="","",VLOOKUP(AC111,'シフト記号表（勤務時間帯）'!$D$6:$X$47,21,FALSE))</f>
        <v/>
      </c>
      <c r="AD112" s="151" t="str">
        <f>IF(AD111="","",VLOOKUP(AD111,'シフト記号表（勤務時間帯）'!$D$6:$X$47,21,FALSE))</f>
        <v/>
      </c>
      <c r="AE112" s="151" t="str">
        <f>IF(AE111="","",VLOOKUP(AE111,'シフト記号表（勤務時間帯）'!$D$6:$X$47,21,FALSE))</f>
        <v/>
      </c>
      <c r="AF112" s="151" t="str">
        <f>IF(AF111="","",VLOOKUP(AF111,'シフト記号表（勤務時間帯）'!$D$6:$X$47,21,FALSE))</f>
        <v/>
      </c>
      <c r="AG112" s="151" t="str">
        <f>IF(AG111="","",VLOOKUP(AG111,'シフト記号表（勤務時間帯）'!$D$6:$X$47,21,FALSE))</f>
        <v/>
      </c>
      <c r="AH112" s="152" t="str">
        <f>IF(AH111="","",VLOOKUP(AH111,'シフト記号表（勤務時間帯）'!$D$6:$X$47,21,FALSE))</f>
        <v/>
      </c>
      <c r="AI112" s="150" t="str">
        <f>IF(AI111="","",VLOOKUP(AI111,'シフト記号表（勤務時間帯）'!$D$6:$X$47,21,FALSE))</f>
        <v/>
      </c>
      <c r="AJ112" s="151" t="str">
        <f>IF(AJ111="","",VLOOKUP(AJ111,'シフト記号表（勤務時間帯）'!$D$6:$X$47,21,FALSE))</f>
        <v/>
      </c>
      <c r="AK112" s="151" t="str">
        <f>IF(AK111="","",VLOOKUP(AK111,'シフト記号表（勤務時間帯）'!$D$6:$X$47,21,FALSE))</f>
        <v/>
      </c>
      <c r="AL112" s="151" t="str">
        <f>IF(AL111="","",VLOOKUP(AL111,'シフト記号表（勤務時間帯）'!$D$6:$X$47,21,FALSE))</f>
        <v/>
      </c>
      <c r="AM112" s="151" t="str">
        <f>IF(AM111="","",VLOOKUP(AM111,'シフト記号表（勤務時間帯）'!$D$6:$X$47,21,FALSE))</f>
        <v/>
      </c>
      <c r="AN112" s="151" t="str">
        <f>IF(AN111="","",VLOOKUP(AN111,'シフト記号表（勤務時間帯）'!$D$6:$X$47,21,FALSE))</f>
        <v/>
      </c>
      <c r="AO112" s="152" t="str">
        <f>IF(AO111="","",VLOOKUP(AO111,'シフト記号表（勤務時間帯）'!$D$6:$X$47,21,FALSE))</f>
        <v/>
      </c>
      <c r="AP112" s="150" t="str">
        <f>IF(AP111="","",VLOOKUP(AP111,'シフト記号表（勤務時間帯）'!$D$6:$X$47,21,FALSE))</f>
        <v/>
      </c>
      <c r="AQ112" s="151" t="str">
        <f>IF(AQ111="","",VLOOKUP(AQ111,'シフト記号表（勤務時間帯）'!$D$6:$X$47,21,FALSE))</f>
        <v/>
      </c>
      <c r="AR112" s="151" t="str">
        <f>IF(AR111="","",VLOOKUP(AR111,'シフト記号表（勤務時間帯）'!$D$6:$X$47,21,FALSE))</f>
        <v/>
      </c>
      <c r="AS112" s="151" t="str">
        <f>IF(AS111="","",VLOOKUP(AS111,'シフト記号表（勤務時間帯）'!$D$6:$X$47,21,FALSE))</f>
        <v/>
      </c>
      <c r="AT112" s="151" t="str">
        <f>IF(AT111="","",VLOOKUP(AT111,'シフト記号表（勤務時間帯）'!$D$6:$X$47,21,FALSE))</f>
        <v/>
      </c>
      <c r="AU112" s="151" t="str">
        <f>IF(AU111="","",VLOOKUP(AU111,'シフト記号表（勤務時間帯）'!$D$6:$X$47,21,FALSE))</f>
        <v/>
      </c>
      <c r="AV112" s="152" t="str">
        <f>IF(AV111="","",VLOOKUP(AV111,'シフト記号表（勤務時間帯）'!$D$6:$X$47,21,FALSE))</f>
        <v/>
      </c>
      <c r="AW112" s="150" t="str">
        <f>IF(AW111="","",VLOOKUP(AW111,'シフト記号表（勤務時間帯）'!$D$6:$X$47,21,FALSE))</f>
        <v/>
      </c>
      <c r="AX112" s="151" t="str">
        <f>IF(AX111="","",VLOOKUP(AX111,'シフト記号表（勤務時間帯）'!$D$6:$X$47,21,FALSE))</f>
        <v/>
      </c>
      <c r="AY112" s="151" t="str">
        <f>IF(AY111="","",VLOOKUP(AY111,'シフト記号表（勤務時間帯）'!$D$6:$X$47,21,FALSE))</f>
        <v/>
      </c>
      <c r="AZ112" s="1007">
        <f>IF($BC$3="４週",SUM(U112:AV112),IF($BC$3="暦月",SUM(U112:AY112),""))</f>
        <v>0</v>
      </c>
      <c r="BA112" s="1008"/>
      <c r="BB112" s="1009">
        <f>IF($BC$3="４週",AZ112/4,IF($BC$3="暦月",(AZ112/($BC$8/7)),""))</f>
        <v>0</v>
      </c>
      <c r="BC112" s="1008"/>
      <c r="BD112" s="1001"/>
      <c r="BE112" s="1002"/>
      <c r="BF112" s="1002"/>
      <c r="BG112" s="1002"/>
      <c r="BH112" s="1003"/>
    </row>
    <row r="113" spans="2:60" ht="20.25" customHeight="1" x14ac:dyDescent="0.15">
      <c r="B113" s="153"/>
      <c r="C113" s="959"/>
      <c r="D113" s="960"/>
      <c r="E113" s="961"/>
      <c r="F113" s="154"/>
      <c r="G113" s="155">
        <f>C111</f>
        <v>0</v>
      </c>
      <c r="H113" s="964"/>
      <c r="I113" s="971"/>
      <c r="J113" s="972"/>
      <c r="K113" s="972"/>
      <c r="L113" s="973"/>
      <c r="M113" s="980"/>
      <c r="N113" s="981"/>
      <c r="O113" s="982"/>
      <c r="P113" s="241" t="s">
        <v>183</v>
      </c>
      <c r="Q113" s="157"/>
      <c r="R113" s="157"/>
      <c r="S113" s="177"/>
      <c r="T113" s="178"/>
      <c r="U113" s="160" t="str">
        <f>IF(U111="","",VLOOKUP(U111,'シフト記号表（勤務時間帯）'!$D$6:$Z$47,23,FALSE))</f>
        <v/>
      </c>
      <c r="V113" s="161" t="str">
        <f>IF(V111="","",VLOOKUP(V111,'シフト記号表（勤務時間帯）'!$D$6:$Z$47,23,FALSE))</f>
        <v/>
      </c>
      <c r="W113" s="161" t="str">
        <f>IF(W111="","",VLOOKUP(W111,'シフト記号表（勤務時間帯）'!$D$6:$Z$47,23,FALSE))</f>
        <v/>
      </c>
      <c r="X113" s="161" t="str">
        <f>IF(X111="","",VLOOKUP(X111,'シフト記号表（勤務時間帯）'!$D$6:$Z$47,23,FALSE))</f>
        <v/>
      </c>
      <c r="Y113" s="161" t="str">
        <f>IF(Y111="","",VLOOKUP(Y111,'シフト記号表（勤務時間帯）'!$D$6:$Z$47,23,FALSE))</f>
        <v/>
      </c>
      <c r="Z113" s="161" t="str">
        <f>IF(Z111="","",VLOOKUP(Z111,'シフト記号表（勤務時間帯）'!$D$6:$Z$47,23,FALSE))</f>
        <v/>
      </c>
      <c r="AA113" s="162" t="str">
        <f>IF(AA111="","",VLOOKUP(AA111,'シフト記号表（勤務時間帯）'!$D$6:$Z$47,23,FALSE))</f>
        <v/>
      </c>
      <c r="AB113" s="160" t="str">
        <f>IF(AB111="","",VLOOKUP(AB111,'シフト記号表（勤務時間帯）'!$D$6:$Z$47,23,FALSE))</f>
        <v/>
      </c>
      <c r="AC113" s="161" t="str">
        <f>IF(AC111="","",VLOOKUP(AC111,'シフト記号表（勤務時間帯）'!$D$6:$Z$47,23,FALSE))</f>
        <v/>
      </c>
      <c r="AD113" s="161" t="str">
        <f>IF(AD111="","",VLOOKUP(AD111,'シフト記号表（勤務時間帯）'!$D$6:$Z$47,23,FALSE))</f>
        <v/>
      </c>
      <c r="AE113" s="161" t="str">
        <f>IF(AE111="","",VLOOKUP(AE111,'シフト記号表（勤務時間帯）'!$D$6:$Z$47,23,FALSE))</f>
        <v/>
      </c>
      <c r="AF113" s="161" t="str">
        <f>IF(AF111="","",VLOOKUP(AF111,'シフト記号表（勤務時間帯）'!$D$6:$Z$47,23,FALSE))</f>
        <v/>
      </c>
      <c r="AG113" s="161" t="str">
        <f>IF(AG111="","",VLOOKUP(AG111,'シフト記号表（勤務時間帯）'!$D$6:$Z$47,23,FALSE))</f>
        <v/>
      </c>
      <c r="AH113" s="162" t="str">
        <f>IF(AH111="","",VLOOKUP(AH111,'シフト記号表（勤務時間帯）'!$D$6:$Z$47,23,FALSE))</f>
        <v/>
      </c>
      <c r="AI113" s="160" t="str">
        <f>IF(AI111="","",VLOOKUP(AI111,'シフト記号表（勤務時間帯）'!$D$6:$Z$47,23,FALSE))</f>
        <v/>
      </c>
      <c r="AJ113" s="161" t="str">
        <f>IF(AJ111="","",VLOOKUP(AJ111,'シフト記号表（勤務時間帯）'!$D$6:$Z$47,23,FALSE))</f>
        <v/>
      </c>
      <c r="AK113" s="161" t="str">
        <f>IF(AK111="","",VLOOKUP(AK111,'シフト記号表（勤務時間帯）'!$D$6:$Z$47,23,FALSE))</f>
        <v/>
      </c>
      <c r="AL113" s="161" t="str">
        <f>IF(AL111="","",VLOOKUP(AL111,'シフト記号表（勤務時間帯）'!$D$6:$Z$47,23,FALSE))</f>
        <v/>
      </c>
      <c r="AM113" s="161" t="str">
        <f>IF(AM111="","",VLOOKUP(AM111,'シフト記号表（勤務時間帯）'!$D$6:$Z$47,23,FALSE))</f>
        <v/>
      </c>
      <c r="AN113" s="161" t="str">
        <f>IF(AN111="","",VLOOKUP(AN111,'シフト記号表（勤務時間帯）'!$D$6:$Z$47,23,FALSE))</f>
        <v/>
      </c>
      <c r="AO113" s="162" t="str">
        <f>IF(AO111="","",VLOOKUP(AO111,'シフト記号表（勤務時間帯）'!$D$6:$Z$47,23,FALSE))</f>
        <v/>
      </c>
      <c r="AP113" s="160" t="str">
        <f>IF(AP111="","",VLOOKUP(AP111,'シフト記号表（勤務時間帯）'!$D$6:$Z$47,23,FALSE))</f>
        <v/>
      </c>
      <c r="AQ113" s="161" t="str">
        <f>IF(AQ111="","",VLOOKUP(AQ111,'シフト記号表（勤務時間帯）'!$D$6:$Z$47,23,FALSE))</f>
        <v/>
      </c>
      <c r="AR113" s="161" t="str">
        <f>IF(AR111="","",VLOOKUP(AR111,'シフト記号表（勤務時間帯）'!$D$6:$Z$47,23,FALSE))</f>
        <v/>
      </c>
      <c r="AS113" s="161" t="str">
        <f>IF(AS111="","",VLOOKUP(AS111,'シフト記号表（勤務時間帯）'!$D$6:$Z$47,23,FALSE))</f>
        <v/>
      </c>
      <c r="AT113" s="161" t="str">
        <f>IF(AT111="","",VLOOKUP(AT111,'シフト記号表（勤務時間帯）'!$D$6:$Z$47,23,FALSE))</f>
        <v/>
      </c>
      <c r="AU113" s="161" t="str">
        <f>IF(AU111="","",VLOOKUP(AU111,'シフト記号表（勤務時間帯）'!$D$6:$Z$47,23,FALSE))</f>
        <v/>
      </c>
      <c r="AV113" s="162" t="str">
        <f>IF(AV111="","",VLOOKUP(AV111,'シフト記号表（勤務時間帯）'!$D$6:$Z$47,23,FALSE))</f>
        <v/>
      </c>
      <c r="AW113" s="160" t="str">
        <f>IF(AW111="","",VLOOKUP(AW111,'シフト記号表（勤務時間帯）'!$D$6:$Z$47,23,FALSE))</f>
        <v/>
      </c>
      <c r="AX113" s="161" t="str">
        <f>IF(AX111="","",VLOOKUP(AX111,'シフト記号表（勤務時間帯）'!$D$6:$Z$47,23,FALSE))</f>
        <v/>
      </c>
      <c r="AY113" s="161" t="str">
        <f>IF(AY111="","",VLOOKUP(AY111,'シフト記号表（勤務時間帯）'!$D$6:$Z$47,23,FALSE))</f>
        <v/>
      </c>
      <c r="AZ113" s="1010">
        <f>IF($BC$3="４週",SUM(U113:AV113),IF($BC$3="暦月",SUM(U113:AY113),""))</f>
        <v>0</v>
      </c>
      <c r="BA113" s="1011"/>
      <c r="BB113" s="1012">
        <f>IF($BC$3="４週",AZ113/4,IF($BC$3="暦月",(AZ113/($BC$8/7)),""))</f>
        <v>0</v>
      </c>
      <c r="BC113" s="1011"/>
      <c r="BD113" s="1004"/>
      <c r="BE113" s="1005"/>
      <c r="BF113" s="1005"/>
      <c r="BG113" s="1005"/>
      <c r="BH113" s="1006"/>
    </row>
    <row r="114" spans="2:60" ht="20.25" customHeight="1" x14ac:dyDescent="0.15">
      <c r="B114" s="163"/>
      <c r="C114" s="953"/>
      <c r="D114" s="954"/>
      <c r="E114" s="955"/>
      <c r="F114" s="164"/>
      <c r="G114" s="165"/>
      <c r="H114" s="962"/>
      <c r="I114" s="965"/>
      <c r="J114" s="966"/>
      <c r="K114" s="966"/>
      <c r="L114" s="967"/>
      <c r="M114" s="974"/>
      <c r="N114" s="975"/>
      <c r="O114" s="976"/>
      <c r="P114" s="184" t="s">
        <v>179</v>
      </c>
      <c r="Q114" s="185"/>
      <c r="R114" s="185"/>
      <c r="S114" s="186"/>
      <c r="T114" s="187"/>
      <c r="U114" s="170"/>
      <c r="V114" s="171"/>
      <c r="W114" s="171"/>
      <c r="X114" s="171"/>
      <c r="Y114" s="171"/>
      <c r="Z114" s="171"/>
      <c r="AA114" s="172"/>
      <c r="AB114" s="170"/>
      <c r="AC114" s="171"/>
      <c r="AD114" s="171"/>
      <c r="AE114" s="171"/>
      <c r="AF114" s="171"/>
      <c r="AG114" s="171"/>
      <c r="AH114" s="172"/>
      <c r="AI114" s="170"/>
      <c r="AJ114" s="171"/>
      <c r="AK114" s="171"/>
      <c r="AL114" s="171"/>
      <c r="AM114" s="171"/>
      <c r="AN114" s="171"/>
      <c r="AO114" s="172"/>
      <c r="AP114" s="170"/>
      <c r="AQ114" s="171"/>
      <c r="AR114" s="171"/>
      <c r="AS114" s="171"/>
      <c r="AT114" s="171"/>
      <c r="AU114" s="171"/>
      <c r="AV114" s="172"/>
      <c r="AW114" s="170"/>
      <c r="AX114" s="171"/>
      <c r="AY114" s="171"/>
      <c r="AZ114" s="983"/>
      <c r="BA114" s="984"/>
      <c r="BB114" s="997"/>
      <c r="BC114" s="984"/>
      <c r="BD114" s="998"/>
      <c r="BE114" s="999"/>
      <c r="BF114" s="999"/>
      <c r="BG114" s="999"/>
      <c r="BH114" s="1000"/>
    </row>
    <row r="115" spans="2:60" ht="20.25" customHeight="1" x14ac:dyDescent="0.15">
      <c r="B115" s="143">
        <f>B112+1</f>
        <v>32</v>
      </c>
      <c r="C115" s="956"/>
      <c r="D115" s="957"/>
      <c r="E115" s="958"/>
      <c r="F115" s="144">
        <f>C114</f>
        <v>0</v>
      </c>
      <c r="G115" s="145"/>
      <c r="H115" s="963"/>
      <c r="I115" s="968"/>
      <c r="J115" s="969"/>
      <c r="K115" s="969"/>
      <c r="L115" s="970"/>
      <c r="M115" s="977"/>
      <c r="N115" s="978"/>
      <c r="O115" s="979"/>
      <c r="P115" s="146" t="s">
        <v>182</v>
      </c>
      <c r="Q115" s="147"/>
      <c r="R115" s="147"/>
      <c r="S115" s="148"/>
      <c r="T115" s="149"/>
      <c r="U115" s="150" t="str">
        <f>IF(U114="","",VLOOKUP(U114,'シフト記号表（勤務時間帯）'!$D$6:$X$47,21,FALSE))</f>
        <v/>
      </c>
      <c r="V115" s="151" t="str">
        <f>IF(V114="","",VLOOKUP(V114,'シフト記号表（勤務時間帯）'!$D$6:$X$47,21,FALSE))</f>
        <v/>
      </c>
      <c r="W115" s="151" t="str">
        <f>IF(W114="","",VLOOKUP(W114,'シフト記号表（勤務時間帯）'!$D$6:$X$47,21,FALSE))</f>
        <v/>
      </c>
      <c r="X115" s="151" t="str">
        <f>IF(X114="","",VLOOKUP(X114,'シフト記号表（勤務時間帯）'!$D$6:$X$47,21,FALSE))</f>
        <v/>
      </c>
      <c r="Y115" s="151" t="str">
        <f>IF(Y114="","",VLOOKUP(Y114,'シフト記号表（勤務時間帯）'!$D$6:$X$47,21,FALSE))</f>
        <v/>
      </c>
      <c r="Z115" s="151" t="str">
        <f>IF(Z114="","",VLOOKUP(Z114,'シフト記号表（勤務時間帯）'!$D$6:$X$47,21,FALSE))</f>
        <v/>
      </c>
      <c r="AA115" s="152" t="str">
        <f>IF(AA114="","",VLOOKUP(AA114,'シフト記号表（勤務時間帯）'!$D$6:$X$47,21,FALSE))</f>
        <v/>
      </c>
      <c r="AB115" s="150" t="str">
        <f>IF(AB114="","",VLOOKUP(AB114,'シフト記号表（勤務時間帯）'!$D$6:$X$47,21,FALSE))</f>
        <v/>
      </c>
      <c r="AC115" s="151" t="str">
        <f>IF(AC114="","",VLOOKUP(AC114,'シフト記号表（勤務時間帯）'!$D$6:$X$47,21,FALSE))</f>
        <v/>
      </c>
      <c r="AD115" s="151" t="str">
        <f>IF(AD114="","",VLOOKUP(AD114,'シフト記号表（勤務時間帯）'!$D$6:$X$47,21,FALSE))</f>
        <v/>
      </c>
      <c r="AE115" s="151" t="str">
        <f>IF(AE114="","",VLOOKUP(AE114,'シフト記号表（勤務時間帯）'!$D$6:$X$47,21,FALSE))</f>
        <v/>
      </c>
      <c r="AF115" s="151" t="str">
        <f>IF(AF114="","",VLOOKUP(AF114,'シフト記号表（勤務時間帯）'!$D$6:$X$47,21,FALSE))</f>
        <v/>
      </c>
      <c r="AG115" s="151" t="str">
        <f>IF(AG114="","",VLOOKUP(AG114,'シフト記号表（勤務時間帯）'!$D$6:$X$47,21,FALSE))</f>
        <v/>
      </c>
      <c r="AH115" s="152" t="str">
        <f>IF(AH114="","",VLOOKUP(AH114,'シフト記号表（勤務時間帯）'!$D$6:$X$47,21,FALSE))</f>
        <v/>
      </c>
      <c r="AI115" s="150" t="str">
        <f>IF(AI114="","",VLOOKUP(AI114,'シフト記号表（勤務時間帯）'!$D$6:$X$47,21,FALSE))</f>
        <v/>
      </c>
      <c r="AJ115" s="151" t="str">
        <f>IF(AJ114="","",VLOOKUP(AJ114,'シフト記号表（勤務時間帯）'!$D$6:$X$47,21,FALSE))</f>
        <v/>
      </c>
      <c r="AK115" s="151" t="str">
        <f>IF(AK114="","",VLOOKUP(AK114,'シフト記号表（勤務時間帯）'!$D$6:$X$47,21,FALSE))</f>
        <v/>
      </c>
      <c r="AL115" s="151" t="str">
        <f>IF(AL114="","",VLOOKUP(AL114,'シフト記号表（勤務時間帯）'!$D$6:$X$47,21,FALSE))</f>
        <v/>
      </c>
      <c r="AM115" s="151" t="str">
        <f>IF(AM114="","",VLOOKUP(AM114,'シフト記号表（勤務時間帯）'!$D$6:$X$47,21,FALSE))</f>
        <v/>
      </c>
      <c r="AN115" s="151" t="str">
        <f>IF(AN114="","",VLOOKUP(AN114,'シフト記号表（勤務時間帯）'!$D$6:$X$47,21,FALSE))</f>
        <v/>
      </c>
      <c r="AO115" s="152" t="str">
        <f>IF(AO114="","",VLOOKUP(AO114,'シフト記号表（勤務時間帯）'!$D$6:$X$47,21,FALSE))</f>
        <v/>
      </c>
      <c r="AP115" s="150" t="str">
        <f>IF(AP114="","",VLOOKUP(AP114,'シフト記号表（勤務時間帯）'!$D$6:$X$47,21,FALSE))</f>
        <v/>
      </c>
      <c r="AQ115" s="151" t="str">
        <f>IF(AQ114="","",VLOOKUP(AQ114,'シフト記号表（勤務時間帯）'!$D$6:$X$47,21,FALSE))</f>
        <v/>
      </c>
      <c r="AR115" s="151" t="str">
        <f>IF(AR114="","",VLOOKUP(AR114,'シフト記号表（勤務時間帯）'!$D$6:$X$47,21,FALSE))</f>
        <v/>
      </c>
      <c r="AS115" s="151" t="str">
        <f>IF(AS114="","",VLOOKUP(AS114,'シフト記号表（勤務時間帯）'!$D$6:$X$47,21,FALSE))</f>
        <v/>
      </c>
      <c r="AT115" s="151" t="str">
        <f>IF(AT114="","",VLOOKUP(AT114,'シフト記号表（勤務時間帯）'!$D$6:$X$47,21,FALSE))</f>
        <v/>
      </c>
      <c r="AU115" s="151" t="str">
        <f>IF(AU114="","",VLOOKUP(AU114,'シフト記号表（勤務時間帯）'!$D$6:$X$47,21,FALSE))</f>
        <v/>
      </c>
      <c r="AV115" s="152" t="str">
        <f>IF(AV114="","",VLOOKUP(AV114,'シフト記号表（勤務時間帯）'!$D$6:$X$47,21,FALSE))</f>
        <v/>
      </c>
      <c r="AW115" s="150" t="str">
        <f>IF(AW114="","",VLOOKUP(AW114,'シフト記号表（勤務時間帯）'!$D$6:$X$47,21,FALSE))</f>
        <v/>
      </c>
      <c r="AX115" s="151" t="str">
        <f>IF(AX114="","",VLOOKUP(AX114,'シフト記号表（勤務時間帯）'!$D$6:$X$47,21,FALSE))</f>
        <v/>
      </c>
      <c r="AY115" s="151" t="str">
        <f>IF(AY114="","",VLOOKUP(AY114,'シフト記号表（勤務時間帯）'!$D$6:$X$47,21,FALSE))</f>
        <v/>
      </c>
      <c r="AZ115" s="1007">
        <f>IF($BC$3="４週",SUM(U115:AV115),IF($BC$3="暦月",SUM(U115:AY115),""))</f>
        <v>0</v>
      </c>
      <c r="BA115" s="1008"/>
      <c r="BB115" s="1009">
        <f>IF($BC$3="４週",AZ115/4,IF($BC$3="暦月",(AZ115/($BC$8/7)),""))</f>
        <v>0</v>
      </c>
      <c r="BC115" s="1008"/>
      <c r="BD115" s="1001"/>
      <c r="BE115" s="1002"/>
      <c r="BF115" s="1002"/>
      <c r="BG115" s="1002"/>
      <c r="BH115" s="1003"/>
    </row>
    <row r="116" spans="2:60" ht="20.25" customHeight="1" x14ac:dyDescent="0.15">
      <c r="B116" s="153"/>
      <c r="C116" s="959"/>
      <c r="D116" s="960"/>
      <c r="E116" s="961"/>
      <c r="F116" s="154"/>
      <c r="G116" s="155">
        <f>C114</f>
        <v>0</v>
      </c>
      <c r="H116" s="964"/>
      <c r="I116" s="971"/>
      <c r="J116" s="972"/>
      <c r="K116" s="972"/>
      <c r="L116" s="973"/>
      <c r="M116" s="980"/>
      <c r="N116" s="981"/>
      <c r="O116" s="982"/>
      <c r="P116" s="241" t="s">
        <v>183</v>
      </c>
      <c r="Q116" s="157"/>
      <c r="R116" s="157"/>
      <c r="S116" s="177"/>
      <c r="T116" s="178"/>
      <c r="U116" s="160" t="str">
        <f>IF(U114="","",VLOOKUP(U114,'シフト記号表（勤務時間帯）'!$D$6:$Z$47,23,FALSE))</f>
        <v/>
      </c>
      <c r="V116" s="161" t="str">
        <f>IF(V114="","",VLOOKUP(V114,'シフト記号表（勤務時間帯）'!$D$6:$Z$47,23,FALSE))</f>
        <v/>
      </c>
      <c r="W116" s="161" t="str">
        <f>IF(W114="","",VLOOKUP(W114,'シフト記号表（勤務時間帯）'!$D$6:$Z$47,23,FALSE))</f>
        <v/>
      </c>
      <c r="X116" s="161" t="str">
        <f>IF(X114="","",VLOOKUP(X114,'シフト記号表（勤務時間帯）'!$D$6:$Z$47,23,FALSE))</f>
        <v/>
      </c>
      <c r="Y116" s="161" t="str">
        <f>IF(Y114="","",VLOOKUP(Y114,'シフト記号表（勤務時間帯）'!$D$6:$Z$47,23,FALSE))</f>
        <v/>
      </c>
      <c r="Z116" s="161" t="str">
        <f>IF(Z114="","",VLOOKUP(Z114,'シフト記号表（勤務時間帯）'!$D$6:$Z$47,23,FALSE))</f>
        <v/>
      </c>
      <c r="AA116" s="162" t="str">
        <f>IF(AA114="","",VLOOKUP(AA114,'シフト記号表（勤務時間帯）'!$D$6:$Z$47,23,FALSE))</f>
        <v/>
      </c>
      <c r="AB116" s="160" t="str">
        <f>IF(AB114="","",VLOOKUP(AB114,'シフト記号表（勤務時間帯）'!$D$6:$Z$47,23,FALSE))</f>
        <v/>
      </c>
      <c r="AC116" s="161" t="str">
        <f>IF(AC114="","",VLOOKUP(AC114,'シフト記号表（勤務時間帯）'!$D$6:$Z$47,23,FALSE))</f>
        <v/>
      </c>
      <c r="AD116" s="161" t="str">
        <f>IF(AD114="","",VLOOKUP(AD114,'シフト記号表（勤務時間帯）'!$D$6:$Z$47,23,FALSE))</f>
        <v/>
      </c>
      <c r="AE116" s="161" t="str">
        <f>IF(AE114="","",VLOOKUP(AE114,'シフト記号表（勤務時間帯）'!$D$6:$Z$47,23,FALSE))</f>
        <v/>
      </c>
      <c r="AF116" s="161" t="str">
        <f>IF(AF114="","",VLOOKUP(AF114,'シフト記号表（勤務時間帯）'!$D$6:$Z$47,23,FALSE))</f>
        <v/>
      </c>
      <c r="AG116" s="161" t="str">
        <f>IF(AG114="","",VLOOKUP(AG114,'シフト記号表（勤務時間帯）'!$D$6:$Z$47,23,FALSE))</f>
        <v/>
      </c>
      <c r="AH116" s="162" t="str">
        <f>IF(AH114="","",VLOOKUP(AH114,'シフト記号表（勤務時間帯）'!$D$6:$Z$47,23,FALSE))</f>
        <v/>
      </c>
      <c r="AI116" s="160" t="str">
        <f>IF(AI114="","",VLOOKUP(AI114,'シフト記号表（勤務時間帯）'!$D$6:$Z$47,23,FALSE))</f>
        <v/>
      </c>
      <c r="AJ116" s="161" t="str">
        <f>IF(AJ114="","",VLOOKUP(AJ114,'シフト記号表（勤務時間帯）'!$D$6:$Z$47,23,FALSE))</f>
        <v/>
      </c>
      <c r="AK116" s="161" t="str">
        <f>IF(AK114="","",VLOOKUP(AK114,'シフト記号表（勤務時間帯）'!$D$6:$Z$47,23,FALSE))</f>
        <v/>
      </c>
      <c r="AL116" s="161" t="str">
        <f>IF(AL114="","",VLOOKUP(AL114,'シフト記号表（勤務時間帯）'!$D$6:$Z$47,23,FALSE))</f>
        <v/>
      </c>
      <c r="AM116" s="161" t="str">
        <f>IF(AM114="","",VLOOKUP(AM114,'シフト記号表（勤務時間帯）'!$D$6:$Z$47,23,FALSE))</f>
        <v/>
      </c>
      <c r="AN116" s="161" t="str">
        <f>IF(AN114="","",VLOOKUP(AN114,'シフト記号表（勤務時間帯）'!$D$6:$Z$47,23,FALSE))</f>
        <v/>
      </c>
      <c r="AO116" s="162" t="str">
        <f>IF(AO114="","",VLOOKUP(AO114,'シフト記号表（勤務時間帯）'!$D$6:$Z$47,23,FALSE))</f>
        <v/>
      </c>
      <c r="AP116" s="160" t="str">
        <f>IF(AP114="","",VLOOKUP(AP114,'シフト記号表（勤務時間帯）'!$D$6:$Z$47,23,FALSE))</f>
        <v/>
      </c>
      <c r="AQ116" s="161" t="str">
        <f>IF(AQ114="","",VLOOKUP(AQ114,'シフト記号表（勤務時間帯）'!$D$6:$Z$47,23,FALSE))</f>
        <v/>
      </c>
      <c r="AR116" s="161" t="str">
        <f>IF(AR114="","",VLOOKUP(AR114,'シフト記号表（勤務時間帯）'!$D$6:$Z$47,23,FALSE))</f>
        <v/>
      </c>
      <c r="AS116" s="161" t="str">
        <f>IF(AS114="","",VLOOKUP(AS114,'シフト記号表（勤務時間帯）'!$D$6:$Z$47,23,FALSE))</f>
        <v/>
      </c>
      <c r="AT116" s="161" t="str">
        <f>IF(AT114="","",VLOOKUP(AT114,'シフト記号表（勤務時間帯）'!$D$6:$Z$47,23,FALSE))</f>
        <v/>
      </c>
      <c r="AU116" s="161" t="str">
        <f>IF(AU114="","",VLOOKUP(AU114,'シフト記号表（勤務時間帯）'!$D$6:$Z$47,23,FALSE))</f>
        <v/>
      </c>
      <c r="AV116" s="162" t="str">
        <f>IF(AV114="","",VLOOKUP(AV114,'シフト記号表（勤務時間帯）'!$D$6:$Z$47,23,FALSE))</f>
        <v/>
      </c>
      <c r="AW116" s="160" t="str">
        <f>IF(AW114="","",VLOOKUP(AW114,'シフト記号表（勤務時間帯）'!$D$6:$Z$47,23,FALSE))</f>
        <v/>
      </c>
      <c r="AX116" s="161" t="str">
        <f>IF(AX114="","",VLOOKUP(AX114,'シフト記号表（勤務時間帯）'!$D$6:$Z$47,23,FALSE))</f>
        <v/>
      </c>
      <c r="AY116" s="161" t="str">
        <f>IF(AY114="","",VLOOKUP(AY114,'シフト記号表（勤務時間帯）'!$D$6:$Z$47,23,FALSE))</f>
        <v/>
      </c>
      <c r="AZ116" s="1010">
        <f>IF($BC$3="４週",SUM(U116:AV116),IF($BC$3="暦月",SUM(U116:AY116),""))</f>
        <v>0</v>
      </c>
      <c r="BA116" s="1011"/>
      <c r="BB116" s="1012">
        <f>IF($BC$3="４週",AZ116/4,IF($BC$3="暦月",(AZ116/($BC$8/7)),""))</f>
        <v>0</v>
      </c>
      <c r="BC116" s="1011"/>
      <c r="BD116" s="1004"/>
      <c r="BE116" s="1005"/>
      <c r="BF116" s="1005"/>
      <c r="BG116" s="1005"/>
      <c r="BH116" s="1006"/>
    </row>
    <row r="117" spans="2:60" ht="20.25" customHeight="1" x14ac:dyDescent="0.15">
      <c r="B117" s="163"/>
      <c r="C117" s="953"/>
      <c r="D117" s="954"/>
      <c r="E117" s="955"/>
      <c r="F117" s="164"/>
      <c r="G117" s="165"/>
      <c r="H117" s="962"/>
      <c r="I117" s="965"/>
      <c r="J117" s="966"/>
      <c r="K117" s="966"/>
      <c r="L117" s="967"/>
      <c r="M117" s="974"/>
      <c r="N117" s="975"/>
      <c r="O117" s="976"/>
      <c r="P117" s="184" t="s">
        <v>179</v>
      </c>
      <c r="Q117" s="185"/>
      <c r="R117" s="185"/>
      <c r="S117" s="186"/>
      <c r="T117" s="187"/>
      <c r="U117" s="170"/>
      <c r="V117" s="171"/>
      <c r="W117" s="171"/>
      <c r="X117" s="171"/>
      <c r="Y117" s="171"/>
      <c r="Z117" s="171"/>
      <c r="AA117" s="172"/>
      <c r="AB117" s="170"/>
      <c r="AC117" s="171"/>
      <c r="AD117" s="171"/>
      <c r="AE117" s="171"/>
      <c r="AF117" s="171"/>
      <c r="AG117" s="171"/>
      <c r="AH117" s="172"/>
      <c r="AI117" s="170"/>
      <c r="AJ117" s="171"/>
      <c r="AK117" s="171"/>
      <c r="AL117" s="171"/>
      <c r="AM117" s="171"/>
      <c r="AN117" s="171"/>
      <c r="AO117" s="172"/>
      <c r="AP117" s="170"/>
      <c r="AQ117" s="171"/>
      <c r="AR117" s="171"/>
      <c r="AS117" s="171"/>
      <c r="AT117" s="171"/>
      <c r="AU117" s="171"/>
      <c r="AV117" s="172"/>
      <c r="AW117" s="170"/>
      <c r="AX117" s="171"/>
      <c r="AY117" s="171"/>
      <c r="AZ117" s="983"/>
      <c r="BA117" s="984"/>
      <c r="BB117" s="997"/>
      <c r="BC117" s="984"/>
      <c r="BD117" s="998"/>
      <c r="BE117" s="999"/>
      <c r="BF117" s="999"/>
      <c r="BG117" s="999"/>
      <c r="BH117" s="1000"/>
    </row>
    <row r="118" spans="2:60" ht="20.25" customHeight="1" x14ac:dyDescent="0.15">
      <c r="B118" s="143">
        <f>B115+1</f>
        <v>33</v>
      </c>
      <c r="C118" s="956"/>
      <c r="D118" s="957"/>
      <c r="E118" s="958"/>
      <c r="F118" s="144">
        <f>C117</f>
        <v>0</v>
      </c>
      <c r="G118" s="145"/>
      <c r="H118" s="963"/>
      <c r="I118" s="968"/>
      <c r="J118" s="969"/>
      <c r="K118" s="969"/>
      <c r="L118" s="970"/>
      <c r="M118" s="977"/>
      <c r="N118" s="978"/>
      <c r="O118" s="979"/>
      <c r="P118" s="146" t="s">
        <v>182</v>
      </c>
      <c r="Q118" s="147"/>
      <c r="R118" s="147"/>
      <c r="S118" s="148"/>
      <c r="T118" s="149"/>
      <c r="U118" s="150" t="str">
        <f>IF(U117="","",VLOOKUP(U117,'シフト記号表（勤務時間帯）'!$D$6:$X$47,21,FALSE))</f>
        <v/>
      </c>
      <c r="V118" s="151" t="str">
        <f>IF(V117="","",VLOOKUP(V117,'シフト記号表（勤務時間帯）'!$D$6:$X$47,21,FALSE))</f>
        <v/>
      </c>
      <c r="W118" s="151" t="str">
        <f>IF(W117="","",VLOOKUP(W117,'シフト記号表（勤務時間帯）'!$D$6:$X$47,21,FALSE))</f>
        <v/>
      </c>
      <c r="X118" s="151" t="str">
        <f>IF(X117="","",VLOOKUP(X117,'シフト記号表（勤務時間帯）'!$D$6:$X$47,21,FALSE))</f>
        <v/>
      </c>
      <c r="Y118" s="151" t="str">
        <f>IF(Y117="","",VLOOKUP(Y117,'シフト記号表（勤務時間帯）'!$D$6:$X$47,21,FALSE))</f>
        <v/>
      </c>
      <c r="Z118" s="151" t="str">
        <f>IF(Z117="","",VLOOKUP(Z117,'シフト記号表（勤務時間帯）'!$D$6:$X$47,21,FALSE))</f>
        <v/>
      </c>
      <c r="AA118" s="152" t="str">
        <f>IF(AA117="","",VLOOKUP(AA117,'シフト記号表（勤務時間帯）'!$D$6:$X$47,21,FALSE))</f>
        <v/>
      </c>
      <c r="AB118" s="150" t="str">
        <f>IF(AB117="","",VLOOKUP(AB117,'シフト記号表（勤務時間帯）'!$D$6:$X$47,21,FALSE))</f>
        <v/>
      </c>
      <c r="AC118" s="151" t="str">
        <f>IF(AC117="","",VLOOKUP(AC117,'シフト記号表（勤務時間帯）'!$D$6:$X$47,21,FALSE))</f>
        <v/>
      </c>
      <c r="AD118" s="151" t="str">
        <f>IF(AD117="","",VLOOKUP(AD117,'シフト記号表（勤務時間帯）'!$D$6:$X$47,21,FALSE))</f>
        <v/>
      </c>
      <c r="AE118" s="151" t="str">
        <f>IF(AE117="","",VLOOKUP(AE117,'シフト記号表（勤務時間帯）'!$D$6:$X$47,21,FALSE))</f>
        <v/>
      </c>
      <c r="AF118" s="151" t="str">
        <f>IF(AF117="","",VLOOKUP(AF117,'シフト記号表（勤務時間帯）'!$D$6:$X$47,21,FALSE))</f>
        <v/>
      </c>
      <c r="AG118" s="151" t="str">
        <f>IF(AG117="","",VLOOKUP(AG117,'シフト記号表（勤務時間帯）'!$D$6:$X$47,21,FALSE))</f>
        <v/>
      </c>
      <c r="AH118" s="152" t="str">
        <f>IF(AH117="","",VLOOKUP(AH117,'シフト記号表（勤務時間帯）'!$D$6:$X$47,21,FALSE))</f>
        <v/>
      </c>
      <c r="AI118" s="150" t="str">
        <f>IF(AI117="","",VLOOKUP(AI117,'シフト記号表（勤務時間帯）'!$D$6:$X$47,21,FALSE))</f>
        <v/>
      </c>
      <c r="AJ118" s="151" t="str">
        <f>IF(AJ117="","",VLOOKUP(AJ117,'シフト記号表（勤務時間帯）'!$D$6:$X$47,21,FALSE))</f>
        <v/>
      </c>
      <c r="AK118" s="151" t="str">
        <f>IF(AK117="","",VLOOKUP(AK117,'シフト記号表（勤務時間帯）'!$D$6:$X$47,21,FALSE))</f>
        <v/>
      </c>
      <c r="AL118" s="151" t="str">
        <f>IF(AL117="","",VLOOKUP(AL117,'シフト記号表（勤務時間帯）'!$D$6:$X$47,21,FALSE))</f>
        <v/>
      </c>
      <c r="AM118" s="151" t="str">
        <f>IF(AM117="","",VLOOKUP(AM117,'シフト記号表（勤務時間帯）'!$D$6:$X$47,21,FALSE))</f>
        <v/>
      </c>
      <c r="AN118" s="151" t="str">
        <f>IF(AN117="","",VLOOKUP(AN117,'シフト記号表（勤務時間帯）'!$D$6:$X$47,21,FALSE))</f>
        <v/>
      </c>
      <c r="AO118" s="152" t="str">
        <f>IF(AO117="","",VLOOKUP(AO117,'シフト記号表（勤務時間帯）'!$D$6:$X$47,21,FALSE))</f>
        <v/>
      </c>
      <c r="AP118" s="150" t="str">
        <f>IF(AP117="","",VLOOKUP(AP117,'シフト記号表（勤務時間帯）'!$D$6:$X$47,21,FALSE))</f>
        <v/>
      </c>
      <c r="AQ118" s="151" t="str">
        <f>IF(AQ117="","",VLOOKUP(AQ117,'シフト記号表（勤務時間帯）'!$D$6:$X$47,21,FALSE))</f>
        <v/>
      </c>
      <c r="AR118" s="151" t="str">
        <f>IF(AR117="","",VLOOKUP(AR117,'シフト記号表（勤務時間帯）'!$D$6:$X$47,21,FALSE))</f>
        <v/>
      </c>
      <c r="AS118" s="151" t="str">
        <f>IF(AS117="","",VLOOKUP(AS117,'シフト記号表（勤務時間帯）'!$D$6:$X$47,21,FALSE))</f>
        <v/>
      </c>
      <c r="AT118" s="151" t="str">
        <f>IF(AT117="","",VLOOKUP(AT117,'シフト記号表（勤務時間帯）'!$D$6:$X$47,21,FALSE))</f>
        <v/>
      </c>
      <c r="AU118" s="151" t="str">
        <f>IF(AU117="","",VLOOKUP(AU117,'シフト記号表（勤務時間帯）'!$D$6:$X$47,21,FALSE))</f>
        <v/>
      </c>
      <c r="AV118" s="152" t="str">
        <f>IF(AV117="","",VLOOKUP(AV117,'シフト記号表（勤務時間帯）'!$D$6:$X$47,21,FALSE))</f>
        <v/>
      </c>
      <c r="AW118" s="150" t="str">
        <f>IF(AW117="","",VLOOKUP(AW117,'シフト記号表（勤務時間帯）'!$D$6:$X$47,21,FALSE))</f>
        <v/>
      </c>
      <c r="AX118" s="151" t="str">
        <f>IF(AX117="","",VLOOKUP(AX117,'シフト記号表（勤務時間帯）'!$D$6:$X$47,21,FALSE))</f>
        <v/>
      </c>
      <c r="AY118" s="151" t="str">
        <f>IF(AY117="","",VLOOKUP(AY117,'シフト記号表（勤務時間帯）'!$D$6:$X$47,21,FALSE))</f>
        <v/>
      </c>
      <c r="AZ118" s="1007">
        <f>IF($BC$3="４週",SUM(U118:AV118),IF($BC$3="暦月",SUM(U118:AY118),""))</f>
        <v>0</v>
      </c>
      <c r="BA118" s="1008"/>
      <c r="BB118" s="1009">
        <f>IF($BC$3="４週",AZ118/4,IF($BC$3="暦月",(AZ118/($BC$8/7)),""))</f>
        <v>0</v>
      </c>
      <c r="BC118" s="1008"/>
      <c r="BD118" s="1001"/>
      <c r="BE118" s="1002"/>
      <c r="BF118" s="1002"/>
      <c r="BG118" s="1002"/>
      <c r="BH118" s="1003"/>
    </row>
    <row r="119" spans="2:60" ht="20.25" customHeight="1" x14ac:dyDescent="0.15">
      <c r="B119" s="153"/>
      <c r="C119" s="959"/>
      <c r="D119" s="960"/>
      <c r="E119" s="961"/>
      <c r="F119" s="154"/>
      <c r="G119" s="155">
        <f>C117</f>
        <v>0</v>
      </c>
      <c r="H119" s="964"/>
      <c r="I119" s="971"/>
      <c r="J119" s="972"/>
      <c r="K119" s="972"/>
      <c r="L119" s="973"/>
      <c r="M119" s="980"/>
      <c r="N119" s="981"/>
      <c r="O119" s="982"/>
      <c r="P119" s="241" t="s">
        <v>183</v>
      </c>
      <c r="Q119" s="157"/>
      <c r="R119" s="157"/>
      <c r="S119" s="177"/>
      <c r="T119" s="178"/>
      <c r="U119" s="160" t="str">
        <f>IF(U117="","",VLOOKUP(U117,'シフト記号表（勤務時間帯）'!$D$6:$Z$47,23,FALSE))</f>
        <v/>
      </c>
      <c r="V119" s="161" t="str">
        <f>IF(V117="","",VLOOKUP(V117,'シフト記号表（勤務時間帯）'!$D$6:$Z$47,23,FALSE))</f>
        <v/>
      </c>
      <c r="W119" s="161" t="str">
        <f>IF(W117="","",VLOOKUP(W117,'シフト記号表（勤務時間帯）'!$D$6:$Z$47,23,FALSE))</f>
        <v/>
      </c>
      <c r="X119" s="161" t="str">
        <f>IF(X117="","",VLOOKUP(X117,'シフト記号表（勤務時間帯）'!$D$6:$Z$47,23,FALSE))</f>
        <v/>
      </c>
      <c r="Y119" s="161" t="str">
        <f>IF(Y117="","",VLOOKUP(Y117,'シフト記号表（勤務時間帯）'!$D$6:$Z$47,23,FALSE))</f>
        <v/>
      </c>
      <c r="Z119" s="161" t="str">
        <f>IF(Z117="","",VLOOKUP(Z117,'シフト記号表（勤務時間帯）'!$D$6:$Z$47,23,FALSE))</f>
        <v/>
      </c>
      <c r="AA119" s="162" t="str">
        <f>IF(AA117="","",VLOOKUP(AA117,'シフト記号表（勤務時間帯）'!$D$6:$Z$47,23,FALSE))</f>
        <v/>
      </c>
      <c r="AB119" s="160" t="str">
        <f>IF(AB117="","",VLOOKUP(AB117,'シフト記号表（勤務時間帯）'!$D$6:$Z$47,23,FALSE))</f>
        <v/>
      </c>
      <c r="AC119" s="161" t="str">
        <f>IF(AC117="","",VLOOKUP(AC117,'シフト記号表（勤務時間帯）'!$D$6:$Z$47,23,FALSE))</f>
        <v/>
      </c>
      <c r="AD119" s="161" t="str">
        <f>IF(AD117="","",VLOOKUP(AD117,'シフト記号表（勤務時間帯）'!$D$6:$Z$47,23,FALSE))</f>
        <v/>
      </c>
      <c r="AE119" s="161" t="str">
        <f>IF(AE117="","",VLOOKUP(AE117,'シフト記号表（勤務時間帯）'!$D$6:$Z$47,23,FALSE))</f>
        <v/>
      </c>
      <c r="AF119" s="161" t="str">
        <f>IF(AF117="","",VLOOKUP(AF117,'シフト記号表（勤務時間帯）'!$D$6:$Z$47,23,FALSE))</f>
        <v/>
      </c>
      <c r="AG119" s="161" t="str">
        <f>IF(AG117="","",VLOOKUP(AG117,'シフト記号表（勤務時間帯）'!$D$6:$Z$47,23,FALSE))</f>
        <v/>
      </c>
      <c r="AH119" s="162" t="str">
        <f>IF(AH117="","",VLOOKUP(AH117,'シフト記号表（勤務時間帯）'!$D$6:$Z$47,23,FALSE))</f>
        <v/>
      </c>
      <c r="AI119" s="160" t="str">
        <f>IF(AI117="","",VLOOKUP(AI117,'シフト記号表（勤務時間帯）'!$D$6:$Z$47,23,FALSE))</f>
        <v/>
      </c>
      <c r="AJ119" s="161" t="str">
        <f>IF(AJ117="","",VLOOKUP(AJ117,'シフト記号表（勤務時間帯）'!$D$6:$Z$47,23,FALSE))</f>
        <v/>
      </c>
      <c r="AK119" s="161" t="str">
        <f>IF(AK117="","",VLOOKUP(AK117,'シフト記号表（勤務時間帯）'!$D$6:$Z$47,23,FALSE))</f>
        <v/>
      </c>
      <c r="AL119" s="161" t="str">
        <f>IF(AL117="","",VLOOKUP(AL117,'シフト記号表（勤務時間帯）'!$D$6:$Z$47,23,FALSE))</f>
        <v/>
      </c>
      <c r="AM119" s="161" t="str">
        <f>IF(AM117="","",VLOOKUP(AM117,'シフト記号表（勤務時間帯）'!$D$6:$Z$47,23,FALSE))</f>
        <v/>
      </c>
      <c r="AN119" s="161" t="str">
        <f>IF(AN117="","",VLOOKUP(AN117,'シフト記号表（勤務時間帯）'!$D$6:$Z$47,23,FALSE))</f>
        <v/>
      </c>
      <c r="AO119" s="162" t="str">
        <f>IF(AO117="","",VLOOKUP(AO117,'シフト記号表（勤務時間帯）'!$D$6:$Z$47,23,FALSE))</f>
        <v/>
      </c>
      <c r="AP119" s="160" t="str">
        <f>IF(AP117="","",VLOOKUP(AP117,'シフト記号表（勤務時間帯）'!$D$6:$Z$47,23,FALSE))</f>
        <v/>
      </c>
      <c r="AQ119" s="161" t="str">
        <f>IF(AQ117="","",VLOOKUP(AQ117,'シフト記号表（勤務時間帯）'!$D$6:$Z$47,23,FALSE))</f>
        <v/>
      </c>
      <c r="AR119" s="161" t="str">
        <f>IF(AR117="","",VLOOKUP(AR117,'シフト記号表（勤務時間帯）'!$D$6:$Z$47,23,FALSE))</f>
        <v/>
      </c>
      <c r="AS119" s="161" t="str">
        <f>IF(AS117="","",VLOOKUP(AS117,'シフト記号表（勤務時間帯）'!$D$6:$Z$47,23,FALSE))</f>
        <v/>
      </c>
      <c r="AT119" s="161" t="str">
        <f>IF(AT117="","",VLOOKUP(AT117,'シフト記号表（勤務時間帯）'!$D$6:$Z$47,23,FALSE))</f>
        <v/>
      </c>
      <c r="AU119" s="161" t="str">
        <f>IF(AU117="","",VLOOKUP(AU117,'シフト記号表（勤務時間帯）'!$D$6:$Z$47,23,FALSE))</f>
        <v/>
      </c>
      <c r="AV119" s="162" t="str">
        <f>IF(AV117="","",VLOOKUP(AV117,'シフト記号表（勤務時間帯）'!$D$6:$Z$47,23,FALSE))</f>
        <v/>
      </c>
      <c r="AW119" s="160" t="str">
        <f>IF(AW117="","",VLOOKUP(AW117,'シフト記号表（勤務時間帯）'!$D$6:$Z$47,23,FALSE))</f>
        <v/>
      </c>
      <c r="AX119" s="161" t="str">
        <f>IF(AX117="","",VLOOKUP(AX117,'シフト記号表（勤務時間帯）'!$D$6:$Z$47,23,FALSE))</f>
        <v/>
      </c>
      <c r="AY119" s="161" t="str">
        <f>IF(AY117="","",VLOOKUP(AY117,'シフト記号表（勤務時間帯）'!$D$6:$Z$47,23,FALSE))</f>
        <v/>
      </c>
      <c r="AZ119" s="1010">
        <f>IF($BC$3="４週",SUM(U119:AV119),IF($BC$3="暦月",SUM(U119:AY119),""))</f>
        <v>0</v>
      </c>
      <c r="BA119" s="1011"/>
      <c r="BB119" s="1012">
        <f>IF($BC$3="４週",AZ119/4,IF($BC$3="暦月",(AZ119/($BC$8/7)),""))</f>
        <v>0</v>
      </c>
      <c r="BC119" s="1011"/>
      <c r="BD119" s="1004"/>
      <c r="BE119" s="1005"/>
      <c r="BF119" s="1005"/>
      <c r="BG119" s="1005"/>
      <c r="BH119" s="1006"/>
    </row>
    <row r="120" spans="2:60" ht="20.25" customHeight="1" x14ac:dyDescent="0.15">
      <c r="B120" s="163"/>
      <c r="C120" s="953"/>
      <c r="D120" s="954"/>
      <c r="E120" s="955"/>
      <c r="F120" s="164"/>
      <c r="G120" s="165"/>
      <c r="H120" s="962"/>
      <c r="I120" s="965"/>
      <c r="J120" s="966"/>
      <c r="K120" s="966"/>
      <c r="L120" s="967"/>
      <c r="M120" s="974"/>
      <c r="N120" s="975"/>
      <c r="O120" s="976"/>
      <c r="P120" s="184" t="s">
        <v>179</v>
      </c>
      <c r="Q120" s="185"/>
      <c r="R120" s="185"/>
      <c r="S120" s="186"/>
      <c r="T120" s="187"/>
      <c r="U120" s="170"/>
      <c r="V120" s="171"/>
      <c r="W120" s="171"/>
      <c r="X120" s="171"/>
      <c r="Y120" s="171"/>
      <c r="Z120" s="171"/>
      <c r="AA120" s="172"/>
      <c r="AB120" s="170"/>
      <c r="AC120" s="171"/>
      <c r="AD120" s="171"/>
      <c r="AE120" s="171"/>
      <c r="AF120" s="171"/>
      <c r="AG120" s="171"/>
      <c r="AH120" s="172"/>
      <c r="AI120" s="170"/>
      <c r="AJ120" s="171"/>
      <c r="AK120" s="171"/>
      <c r="AL120" s="171"/>
      <c r="AM120" s="171"/>
      <c r="AN120" s="171"/>
      <c r="AO120" s="172"/>
      <c r="AP120" s="170"/>
      <c r="AQ120" s="171"/>
      <c r="AR120" s="171"/>
      <c r="AS120" s="171"/>
      <c r="AT120" s="171"/>
      <c r="AU120" s="171"/>
      <c r="AV120" s="172"/>
      <c r="AW120" s="170"/>
      <c r="AX120" s="171"/>
      <c r="AY120" s="171"/>
      <c r="AZ120" s="983"/>
      <c r="BA120" s="984"/>
      <c r="BB120" s="997"/>
      <c r="BC120" s="984"/>
      <c r="BD120" s="998"/>
      <c r="BE120" s="999"/>
      <c r="BF120" s="999"/>
      <c r="BG120" s="999"/>
      <c r="BH120" s="1000"/>
    </row>
    <row r="121" spans="2:60" ht="20.25" customHeight="1" x14ac:dyDescent="0.15">
      <c r="B121" s="143">
        <f>B118+1</f>
        <v>34</v>
      </c>
      <c r="C121" s="956"/>
      <c r="D121" s="957"/>
      <c r="E121" s="958"/>
      <c r="F121" s="144">
        <f>C120</f>
        <v>0</v>
      </c>
      <c r="G121" s="145"/>
      <c r="H121" s="963"/>
      <c r="I121" s="968"/>
      <c r="J121" s="969"/>
      <c r="K121" s="969"/>
      <c r="L121" s="970"/>
      <c r="M121" s="977"/>
      <c r="N121" s="978"/>
      <c r="O121" s="979"/>
      <c r="P121" s="146" t="s">
        <v>182</v>
      </c>
      <c r="Q121" s="147"/>
      <c r="R121" s="147"/>
      <c r="S121" s="148"/>
      <c r="T121" s="149"/>
      <c r="U121" s="150" t="str">
        <f>IF(U120="","",VLOOKUP(U120,'シフト記号表（勤務時間帯）'!$D$6:$X$47,21,FALSE))</f>
        <v/>
      </c>
      <c r="V121" s="151" t="str">
        <f>IF(V120="","",VLOOKUP(V120,'シフト記号表（勤務時間帯）'!$D$6:$X$47,21,FALSE))</f>
        <v/>
      </c>
      <c r="W121" s="151" t="str">
        <f>IF(W120="","",VLOOKUP(W120,'シフト記号表（勤務時間帯）'!$D$6:$X$47,21,FALSE))</f>
        <v/>
      </c>
      <c r="X121" s="151" t="str">
        <f>IF(X120="","",VLOOKUP(X120,'シフト記号表（勤務時間帯）'!$D$6:$X$47,21,FALSE))</f>
        <v/>
      </c>
      <c r="Y121" s="151" t="str">
        <f>IF(Y120="","",VLOOKUP(Y120,'シフト記号表（勤務時間帯）'!$D$6:$X$47,21,FALSE))</f>
        <v/>
      </c>
      <c r="Z121" s="151" t="str">
        <f>IF(Z120="","",VLOOKUP(Z120,'シフト記号表（勤務時間帯）'!$D$6:$X$47,21,FALSE))</f>
        <v/>
      </c>
      <c r="AA121" s="152" t="str">
        <f>IF(AA120="","",VLOOKUP(AA120,'シフト記号表（勤務時間帯）'!$D$6:$X$47,21,FALSE))</f>
        <v/>
      </c>
      <c r="AB121" s="150" t="str">
        <f>IF(AB120="","",VLOOKUP(AB120,'シフト記号表（勤務時間帯）'!$D$6:$X$47,21,FALSE))</f>
        <v/>
      </c>
      <c r="AC121" s="151" t="str">
        <f>IF(AC120="","",VLOOKUP(AC120,'シフト記号表（勤務時間帯）'!$D$6:$X$47,21,FALSE))</f>
        <v/>
      </c>
      <c r="AD121" s="151" t="str">
        <f>IF(AD120="","",VLOOKUP(AD120,'シフト記号表（勤務時間帯）'!$D$6:$X$47,21,FALSE))</f>
        <v/>
      </c>
      <c r="AE121" s="151" t="str">
        <f>IF(AE120="","",VLOOKUP(AE120,'シフト記号表（勤務時間帯）'!$D$6:$X$47,21,FALSE))</f>
        <v/>
      </c>
      <c r="AF121" s="151" t="str">
        <f>IF(AF120="","",VLOOKUP(AF120,'シフト記号表（勤務時間帯）'!$D$6:$X$47,21,FALSE))</f>
        <v/>
      </c>
      <c r="AG121" s="151" t="str">
        <f>IF(AG120="","",VLOOKUP(AG120,'シフト記号表（勤務時間帯）'!$D$6:$X$47,21,FALSE))</f>
        <v/>
      </c>
      <c r="AH121" s="152" t="str">
        <f>IF(AH120="","",VLOOKUP(AH120,'シフト記号表（勤務時間帯）'!$D$6:$X$47,21,FALSE))</f>
        <v/>
      </c>
      <c r="AI121" s="150" t="str">
        <f>IF(AI120="","",VLOOKUP(AI120,'シフト記号表（勤務時間帯）'!$D$6:$X$47,21,FALSE))</f>
        <v/>
      </c>
      <c r="AJ121" s="151" t="str">
        <f>IF(AJ120="","",VLOOKUP(AJ120,'シフト記号表（勤務時間帯）'!$D$6:$X$47,21,FALSE))</f>
        <v/>
      </c>
      <c r="AK121" s="151" t="str">
        <f>IF(AK120="","",VLOOKUP(AK120,'シフト記号表（勤務時間帯）'!$D$6:$X$47,21,FALSE))</f>
        <v/>
      </c>
      <c r="AL121" s="151" t="str">
        <f>IF(AL120="","",VLOOKUP(AL120,'シフト記号表（勤務時間帯）'!$D$6:$X$47,21,FALSE))</f>
        <v/>
      </c>
      <c r="AM121" s="151" t="str">
        <f>IF(AM120="","",VLOOKUP(AM120,'シフト記号表（勤務時間帯）'!$D$6:$X$47,21,FALSE))</f>
        <v/>
      </c>
      <c r="AN121" s="151" t="str">
        <f>IF(AN120="","",VLOOKUP(AN120,'シフト記号表（勤務時間帯）'!$D$6:$X$47,21,FALSE))</f>
        <v/>
      </c>
      <c r="AO121" s="152" t="str">
        <f>IF(AO120="","",VLOOKUP(AO120,'シフト記号表（勤務時間帯）'!$D$6:$X$47,21,FALSE))</f>
        <v/>
      </c>
      <c r="AP121" s="150" t="str">
        <f>IF(AP120="","",VLOOKUP(AP120,'シフト記号表（勤務時間帯）'!$D$6:$X$47,21,FALSE))</f>
        <v/>
      </c>
      <c r="AQ121" s="151" t="str">
        <f>IF(AQ120="","",VLOOKUP(AQ120,'シフト記号表（勤務時間帯）'!$D$6:$X$47,21,FALSE))</f>
        <v/>
      </c>
      <c r="AR121" s="151" t="str">
        <f>IF(AR120="","",VLOOKUP(AR120,'シフト記号表（勤務時間帯）'!$D$6:$X$47,21,FALSE))</f>
        <v/>
      </c>
      <c r="AS121" s="151" t="str">
        <f>IF(AS120="","",VLOOKUP(AS120,'シフト記号表（勤務時間帯）'!$D$6:$X$47,21,FALSE))</f>
        <v/>
      </c>
      <c r="AT121" s="151" t="str">
        <f>IF(AT120="","",VLOOKUP(AT120,'シフト記号表（勤務時間帯）'!$D$6:$X$47,21,FALSE))</f>
        <v/>
      </c>
      <c r="AU121" s="151" t="str">
        <f>IF(AU120="","",VLOOKUP(AU120,'シフト記号表（勤務時間帯）'!$D$6:$X$47,21,FALSE))</f>
        <v/>
      </c>
      <c r="AV121" s="152" t="str">
        <f>IF(AV120="","",VLOOKUP(AV120,'シフト記号表（勤務時間帯）'!$D$6:$X$47,21,FALSE))</f>
        <v/>
      </c>
      <c r="AW121" s="150" t="str">
        <f>IF(AW120="","",VLOOKUP(AW120,'シフト記号表（勤務時間帯）'!$D$6:$X$47,21,FALSE))</f>
        <v/>
      </c>
      <c r="AX121" s="151" t="str">
        <f>IF(AX120="","",VLOOKUP(AX120,'シフト記号表（勤務時間帯）'!$D$6:$X$47,21,FALSE))</f>
        <v/>
      </c>
      <c r="AY121" s="151" t="str">
        <f>IF(AY120="","",VLOOKUP(AY120,'シフト記号表（勤務時間帯）'!$D$6:$X$47,21,FALSE))</f>
        <v/>
      </c>
      <c r="AZ121" s="1007">
        <f>IF($BC$3="４週",SUM(U121:AV121),IF($BC$3="暦月",SUM(U121:AY121),""))</f>
        <v>0</v>
      </c>
      <c r="BA121" s="1008"/>
      <c r="BB121" s="1009">
        <f>IF($BC$3="４週",AZ121/4,IF($BC$3="暦月",(AZ121/($BC$8/7)),""))</f>
        <v>0</v>
      </c>
      <c r="BC121" s="1008"/>
      <c r="BD121" s="1001"/>
      <c r="BE121" s="1002"/>
      <c r="BF121" s="1002"/>
      <c r="BG121" s="1002"/>
      <c r="BH121" s="1003"/>
    </row>
    <row r="122" spans="2:60" ht="20.25" customHeight="1" x14ac:dyDescent="0.15">
      <c r="B122" s="153"/>
      <c r="C122" s="959"/>
      <c r="D122" s="960"/>
      <c r="E122" s="961"/>
      <c r="F122" s="154"/>
      <c r="G122" s="155">
        <f>C120</f>
        <v>0</v>
      </c>
      <c r="H122" s="964"/>
      <c r="I122" s="971"/>
      <c r="J122" s="972"/>
      <c r="K122" s="972"/>
      <c r="L122" s="973"/>
      <c r="M122" s="980"/>
      <c r="N122" s="981"/>
      <c r="O122" s="982"/>
      <c r="P122" s="241" t="s">
        <v>183</v>
      </c>
      <c r="Q122" s="157"/>
      <c r="R122" s="157"/>
      <c r="S122" s="177"/>
      <c r="T122" s="178"/>
      <c r="U122" s="160" t="str">
        <f>IF(U120="","",VLOOKUP(U120,'シフト記号表（勤務時間帯）'!$D$6:$Z$47,23,FALSE))</f>
        <v/>
      </c>
      <c r="V122" s="161" t="str">
        <f>IF(V120="","",VLOOKUP(V120,'シフト記号表（勤務時間帯）'!$D$6:$Z$47,23,FALSE))</f>
        <v/>
      </c>
      <c r="W122" s="161" t="str">
        <f>IF(W120="","",VLOOKUP(W120,'シフト記号表（勤務時間帯）'!$D$6:$Z$47,23,FALSE))</f>
        <v/>
      </c>
      <c r="X122" s="161" t="str">
        <f>IF(X120="","",VLOOKUP(X120,'シフト記号表（勤務時間帯）'!$D$6:$Z$47,23,FALSE))</f>
        <v/>
      </c>
      <c r="Y122" s="161" t="str">
        <f>IF(Y120="","",VLOOKUP(Y120,'シフト記号表（勤務時間帯）'!$D$6:$Z$47,23,FALSE))</f>
        <v/>
      </c>
      <c r="Z122" s="161" t="str">
        <f>IF(Z120="","",VLOOKUP(Z120,'シフト記号表（勤務時間帯）'!$D$6:$Z$47,23,FALSE))</f>
        <v/>
      </c>
      <c r="AA122" s="162" t="str">
        <f>IF(AA120="","",VLOOKUP(AA120,'シフト記号表（勤務時間帯）'!$D$6:$Z$47,23,FALSE))</f>
        <v/>
      </c>
      <c r="AB122" s="160" t="str">
        <f>IF(AB120="","",VLOOKUP(AB120,'シフト記号表（勤務時間帯）'!$D$6:$Z$47,23,FALSE))</f>
        <v/>
      </c>
      <c r="AC122" s="161" t="str">
        <f>IF(AC120="","",VLOOKUP(AC120,'シフト記号表（勤務時間帯）'!$D$6:$Z$47,23,FALSE))</f>
        <v/>
      </c>
      <c r="AD122" s="161" t="str">
        <f>IF(AD120="","",VLOOKUP(AD120,'シフト記号表（勤務時間帯）'!$D$6:$Z$47,23,FALSE))</f>
        <v/>
      </c>
      <c r="AE122" s="161" t="str">
        <f>IF(AE120="","",VLOOKUP(AE120,'シフト記号表（勤務時間帯）'!$D$6:$Z$47,23,FALSE))</f>
        <v/>
      </c>
      <c r="AF122" s="161" t="str">
        <f>IF(AF120="","",VLOOKUP(AF120,'シフト記号表（勤務時間帯）'!$D$6:$Z$47,23,FALSE))</f>
        <v/>
      </c>
      <c r="AG122" s="161" t="str">
        <f>IF(AG120="","",VLOOKUP(AG120,'シフト記号表（勤務時間帯）'!$D$6:$Z$47,23,FALSE))</f>
        <v/>
      </c>
      <c r="AH122" s="162" t="str">
        <f>IF(AH120="","",VLOOKUP(AH120,'シフト記号表（勤務時間帯）'!$D$6:$Z$47,23,FALSE))</f>
        <v/>
      </c>
      <c r="AI122" s="160" t="str">
        <f>IF(AI120="","",VLOOKUP(AI120,'シフト記号表（勤務時間帯）'!$D$6:$Z$47,23,FALSE))</f>
        <v/>
      </c>
      <c r="AJ122" s="161" t="str">
        <f>IF(AJ120="","",VLOOKUP(AJ120,'シフト記号表（勤務時間帯）'!$D$6:$Z$47,23,FALSE))</f>
        <v/>
      </c>
      <c r="AK122" s="161" t="str">
        <f>IF(AK120="","",VLOOKUP(AK120,'シフト記号表（勤務時間帯）'!$D$6:$Z$47,23,FALSE))</f>
        <v/>
      </c>
      <c r="AL122" s="161" t="str">
        <f>IF(AL120="","",VLOOKUP(AL120,'シフト記号表（勤務時間帯）'!$D$6:$Z$47,23,FALSE))</f>
        <v/>
      </c>
      <c r="AM122" s="161" t="str">
        <f>IF(AM120="","",VLOOKUP(AM120,'シフト記号表（勤務時間帯）'!$D$6:$Z$47,23,FALSE))</f>
        <v/>
      </c>
      <c r="AN122" s="161" t="str">
        <f>IF(AN120="","",VLOOKUP(AN120,'シフト記号表（勤務時間帯）'!$D$6:$Z$47,23,FALSE))</f>
        <v/>
      </c>
      <c r="AO122" s="162" t="str">
        <f>IF(AO120="","",VLOOKUP(AO120,'シフト記号表（勤務時間帯）'!$D$6:$Z$47,23,FALSE))</f>
        <v/>
      </c>
      <c r="AP122" s="160" t="str">
        <f>IF(AP120="","",VLOOKUP(AP120,'シフト記号表（勤務時間帯）'!$D$6:$Z$47,23,FALSE))</f>
        <v/>
      </c>
      <c r="AQ122" s="161" t="str">
        <f>IF(AQ120="","",VLOOKUP(AQ120,'シフト記号表（勤務時間帯）'!$D$6:$Z$47,23,FALSE))</f>
        <v/>
      </c>
      <c r="AR122" s="161" t="str">
        <f>IF(AR120="","",VLOOKUP(AR120,'シフト記号表（勤務時間帯）'!$D$6:$Z$47,23,FALSE))</f>
        <v/>
      </c>
      <c r="AS122" s="161" t="str">
        <f>IF(AS120="","",VLOOKUP(AS120,'シフト記号表（勤務時間帯）'!$D$6:$Z$47,23,FALSE))</f>
        <v/>
      </c>
      <c r="AT122" s="161" t="str">
        <f>IF(AT120="","",VLOOKUP(AT120,'シフト記号表（勤務時間帯）'!$D$6:$Z$47,23,FALSE))</f>
        <v/>
      </c>
      <c r="AU122" s="161" t="str">
        <f>IF(AU120="","",VLOOKUP(AU120,'シフト記号表（勤務時間帯）'!$D$6:$Z$47,23,FALSE))</f>
        <v/>
      </c>
      <c r="AV122" s="162" t="str">
        <f>IF(AV120="","",VLOOKUP(AV120,'シフト記号表（勤務時間帯）'!$D$6:$Z$47,23,FALSE))</f>
        <v/>
      </c>
      <c r="AW122" s="160" t="str">
        <f>IF(AW120="","",VLOOKUP(AW120,'シフト記号表（勤務時間帯）'!$D$6:$Z$47,23,FALSE))</f>
        <v/>
      </c>
      <c r="AX122" s="161" t="str">
        <f>IF(AX120="","",VLOOKUP(AX120,'シフト記号表（勤務時間帯）'!$D$6:$Z$47,23,FALSE))</f>
        <v/>
      </c>
      <c r="AY122" s="161" t="str">
        <f>IF(AY120="","",VLOOKUP(AY120,'シフト記号表（勤務時間帯）'!$D$6:$Z$47,23,FALSE))</f>
        <v/>
      </c>
      <c r="AZ122" s="1010">
        <f>IF($BC$3="４週",SUM(U122:AV122),IF($BC$3="暦月",SUM(U122:AY122),""))</f>
        <v>0</v>
      </c>
      <c r="BA122" s="1011"/>
      <c r="BB122" s="1012">
        <f>IF($BC$3="４週",AZ122/4,IF($BC$3="暦月",(AZ122/($BC$8/7)),""))</f>
        <v>0</v>
      </c>
      <c r="BC122" s="1011"/>
      <c r="BD122" s="1004"/>
      <c r="BE122" s="1005"/>
      <c r="BF122" s="1005"/>
      <c r="BG122" s="1005"/>
      <c r="BH122" s="1006"/>
    </row>
    <row r="123" spans="2:60" ht="20.25" customHeight="1" x14ac:dyDescent="0.15">
      <c r="B123" s="163"/>
      <c r="C123" s="953"/>
      <c r="D123" s="954"/>
      <c r="E123" s="955"/>
      <c r="F123" s="164"/>
      <c r="G123" s="165"/>
      <c r="H123" s="962"/>
      <c r="I123" s="965"/>
      <c r="J123" s="966"/>
      <c r="K123" s="966"/>
      <c r="L123" s="967"/>
      <c r="M123" s="974"/>
      <c r="N123" s="975"/>
      <c r="O123" s="976"/>
      <c r="P123" s="184" t="s">
        <v>179</v>
      </c>
      <c r="Q123" s="185"/>
      <c r="R123" s="185"/>
      <c r="S123" s="186"/>
      <c r="T123" s="187"/>
      <c r="U123" s="170"/>
      <c r="V123" s="171"/>
      <c r="W123" s="171"/>
      <c r="X123" s="171"/>
      <c r="Y123" s="171"/>
      <c r="Z123" s="171"/>
      <c r="AA123" s="172"/>
      <c r="AB123" s="170"/>
      <c r="AC123" s="171"/>
      <c r="AD123" s="171"/>
      <c r="AE123" s="171"/>
      <c r="AF123" s="171"/>
      <c r="AG123" s="171"/>
      <c r="AH123" s="172"/>
      <c r="AI123" s="170"/>
      <c r="AJ123" s="171"/>
      <c r="AK123" s="171"/>
      <c r="AL123" s="171"/>
      <c r="AM123" s="171"/>
      <c r="AN123" s="171"/>
      <c r="AO123" s="172"/>
      <c r="AP123" s="170"/>
      <c r="AQ123" s="171"/>
      <c r="AR123" s="171"/>
      <c r="AS123" s="171"/>
      <c r="AT123" s="171"/>
      <c r="AU123" s="171"/>
      <c r="AV123" s="172"/>
      <c r="AW123" s="170"/>
      <c r="AX123" s="171"/>
      <c r="AY123" s="171"/>
      <c r="AZ123" s="983"/>
      <c r="BA123" s="984"/>
      <c r="BB123" s="997"/>
      <c r="BC123" s="984"/>
      <c r="BD123" s="998"/>
      <c r="BE123" s="999"/>
      <c r="BF123" s="999"/>
      <c r="BG123" s="999"/>
      <c r="BH123" s="1000"/>
    </row>
    <row r="124" spans="2:60" ht="20.25" customHeight="1" x14ac:dyDescent="0.15">
      <c r="B124" s="143">
        <f>B121+1</f>
        <v>35</v>
      </c>
      <c r="C124" s="956"/>
      <c r="D124" s="957"/>
      <c r="E124" s="958"/>
      <c r="F124" s="144">
        <f>C123</f>
        <v>0</v>
      </c>
      <c r="G124" s="145"/>
      <c r="H124" s="963"/>
      <c r="I124" s="968"/>
      <c r="J124" s="969"/>
      <c r="K124" s="969"/>
      <c r="L124" s="970"/>
      <c r="M124" s="977"/>
      <c r="N124" s="978"/>
      <c r="O124" s="979"/>
      <c r="P124" s="146" t="s">
        <v>182</v>
      </c>
      <c r="Q124" s="147"/>
      <c r="R124" s="147"/>
      <c r="S124" s="148"/>
      <c r="T124" s="149"/>
      <c r="U124" s="150" t="str">
        <f>IF(U123="","",VLOOKUP(U123,'シフト記号表（勤務時間帯）'!$D$6:$X$47,21,FALSE))</f>
        <v/>
      </c>
      <c r="V124" s="151" t="str">
        <f>IF(V123="","",VLOOKUP(V123,'シフト記号表（勤務時間帯）'!$D$6:$X$47,21,FALSE))</f>
        <v/>
      </c>
      <c r="W124" s="151" t="str">
        <f>IF(W123="","",VLOOKUP(W123,'シフト記号表（勤務時間帯）'!$D$6:$X$47,21,FALSE))</f>
        <v/>
      </c>
      <c r="X124" s="151" t="str">
        <f>IF(X123="","",VLOOKUP(X123,'シフト記号表（勤務時間帯）'!$D$6:$X$47,21,FALSE))</f>
        <v/>
      </c>
      <c r="Y124" s="151" t="str">
        <f>IF(Y123="","",VLOOKUP(Y123,'シフト記号表（勤務時間帯）'!$D$6:$X$47,21,FALSE))</f>
        <v/>
      </c>
      <c r="Z124" s="151" t="str">
        <f>IF(Z123="","",VLOOKUP(Z123,'シフト記号表（勤務時間帯）'!$D$6:$X$47,21,FALSE))</f>
        <v/>
      </c>
      <c r="AA124" s="152" t="str">
        <f>IF(AA123="","",VLOOKUP(AA123,'シフト記号表（勤務時間帯）'!$D$6:$X$47,21,FALSE))</f>
        <v/>
      </c>
      <c r="AB124" s="150" t="str">
        <f>IF(AB123="","",VLOOKUP(AB123,'シフト記号表（勤務時間帯）'!$D$6:$X$47,21,FALSE))</f>
        <v/>
      </c>
      <c r="AC124" s="151" t="str">
        <f>IF(AC123="","",VLOOKUP(AC123,'シフト記号表（勤務時間帯）'!$D$6:$X$47,21,FALSE))</f>
        <v/>
      </c>
      <c r="AD124" s="151" t="str">
        <f>IF(AD123="","",VLOOKUP(AD123,'シフト記号表（勤務時間帯）'!$D$6:$X$47,21,FALSE))</f>
        <v/>
      </c>
      <c r="AE124" s="151" t="str">
        <f>IF(AE123="","",VLOOKUP(AE123,'シフト記号表（勤務時間帯）'!$D$6:$X$47,21,FALSE))</f>
        <v/>
      </c>
      <c r="AF124" s="151" t="str">
        <f>IF(AF123="","",VLOOKUP(AF123,'シフト記号表（勤務時間帯）'!$D$6:$X$47,21,FALSE))</f>
        <v/>
      </c>
      <c r="AG124" s="151" t="str">
        <f>IF(AG123="","",VLOOKUP(AG123,'シフト記号表（勤務時間帯）'!$D$6:$X$47,21,FALSE))</f>
        <v/>
      </c>
      <c r="AH124" s="152" t="str">
        <f>IF(AH123="","",VLOOKUP(AH123,'シフト記号表（勤務時間帯）'!$D$6:$X$47,21,FALSE))</f>
        <v/>
      </c>
      <c r="AI124" s="150" t="str">
        <f>IF(AI123="","",VLOOKUP(AI123,'シフト記号表（勤務時間帯）'!$D$6:$X$47,21,FALSE))</f>
        <v/>
      </c>
      <c r="AJ124" s="151" t="str">
        <f>IF(AJ123="","",VLOOKUP(AJ123,'シフト記号表（勤務時間帯）'!$D$6:$X$47,21,FALSE))</f>
        <v/>
      </c>
      <c r="AK124" s="151" t="str">
        <f>IF(AK123="","",VLOOKUP(AK123,'シフト記号表（勤務時間帯）'!$D$6:$X$47,21,FALSE))</f>
        <v/>
      </c>
      <c r="AL124" s="151" t="str">
        <f>IF(AL123="","",VLOOKUP(AL123,'シフト記号表（勤務時間帯）'!$D$6:$X$47,21,FALSE))</f>
        <v/>
      </c>
      <c r="AM124" s="151" t="str">
        <f>IF(AM123="","",VLOOKUP(AM123,'シフト記号表（勤務時間帯）'!$D$6:$X$47,21,FALSE))</f>
        <v/>
      </c>
      <c r="AN124" s="151" t="str">
        <f>IF(AN123="","",VLOOKUP(AN123,'シフト記号表（勤務時間帯）'!$D$6:$X$47,21,FALSE))</f>
        <v/>
      </c>
      <c r="AO124" s="152" t="str">
        <f>IF(AO123="","",VLOOKUP(AO123,'シフト記号表（勤務時間帯）'!$D$6:$X$47,21,FALSE))</f>
        <v/>
      </c>
      <c r="AP124" s="150" t="str">
        <f>IF(AP123="","",VLOOKUP(AP123,'シフト記号表（勤務時間帯）'!$D$6:$X$47,21,FALSE))</f>
        <v/>
      </c>
      <c r="AQ124" s="151" t="str">
        <f>IF(AQ123="","",VLOOKUP(AQ123,'シフト記号表（勤務時間帯）'!$D$6:$X$47,21,FALSE))</f>
        <v/>
      </c>
      <c r="AR124" s="151" t="str">
        <f>IF(AR123="","",VLOOKUP(AR123,'シフト記号表（勤務時間帯）'!$D$6:$X$47,21,FALSE))</f>
        <v/>
      </c>
      <c r="AS124" s="151" t="str">
        <f>IF(AS123="","",VLOOKUP(AS123,'シフト記号表（勤務時間帯）'!$D$6:$X$47,21,FALSE))</f>
        <v/>
      </c>
      <c r="AT124" s="151" t="str">
        <f>IF(AT123="","",VLOOKUP(AT123,'シフト記号表（勤務時間帯）'!$D$6:$X$47,21,FALSE))</f>
        <v/>
      </c>
      <c r="AU124" s="151" t="str">
        <f>IF(AU123="","",VLOOKUP(AU123,'シフト記号表（勤務時間帯）'!$D$6:$X$47,21,FALSE))</f>
        <v/>
      </c>
      <c r="AV124" s="152" t="str">
        <f>IF(AV123="","",VLOOKUP(AV123,'シフト記号表（勤務時間帯）'!$D$6:$X$47,21,FALSE))</f>
        <v/>
      </c>
      <c r="AW124" s="150" t="str">
        <f>IF(AW123="","",VLOOKUP(AW123,'シフト記号表（勤務時間帯）'!$D$6:$X$47,21,FALSE))</f>
        <v/>
      </c>
      <c r="AX124" s="151" t="str">
        <f>IF(AX123="","",VLOOKUP(AX123,'シフト記号表（勤務時間帯）'!$D$6:$X$47,21,FALSE))</f>
        <v/>
      </c>
      <c r="AY124" s="151" t="str">
        <f>IF(AY123="","",VLOOKUP(AY123,'シフト記号表（勤務時間帯）'!$D$6:$X$47,21,FALSE))</f>
        <v/>
      </c>
      <c r="AZ124" s="1007">
        <f>IF($BC$3="４週",SUM(U124:AV124),IF($BC$3="暦月",SUM(U124:AY124),""))</f>
        <v>0</v>
      </c>
      <c r="BA124" s="1008"/>
      <c r="BB124" s="1009">
        <f>IF($BC$3="４週",AZ124/4,IF($BC$3="暦月",(AZ124/($BC$8/7)),""))</f>
        <v>0</v>
      </c>
      <c r="BC124" s="1008"/>
      <c r="BD124" s="1001"/>
      <c r="BE124" s="1002"/>
      <c r="BF124" s="1002"/>
      <c r="BG124" s="1002"/>
      <c r="BH124" s="1003"/>
    </row>
    <row r="125" spans="2:60" ht="20.25" customHeight="1" x14ac:dyDescent="0.15">
      <c r="B125" s="153"/>
      <c r="C125" s="959"/>
      <c r="D125" s="960"/>
      <c r="E125" s="961"/>
      <c r="F125" s="154"/>
      <c r="G125" s="155">
        <f>C123</f>
        <v>0</v>
      </c>
      <c r="H125" s="964"/>
      <c r="I125" s="971"/>
      <c r="J125" s="972"/>
      <c r="K125" s="972"/>
      <c r="L125" s="973"/>
      <c r="M125" s="980"/>
      <c r="N125" s="981"/>
      <c r="O125" s="982"/>
      <c r="P125" s="241" t="s">
        <v>183</v>
      </c>
      <c r="Q125" s="157"/>
      <c r="R125" s="157"/>
      <c r="S125" s="177"/>
      <c r="T125" s="178"/>
      <c r="U125" s="160" t="str">
        <f>IF(U123="","",VLOOKUP(U123,'シフト記号表（勤務時間帯）'!$D$6:$Z$47,23,FALSE))</f>
        <v/>
      </c>
      <c r="V125" s="161" t="str">
        <f>IF(V123="","",VLOOKUP(V123,'シフト記号表（勤務時間帯）'!$D$6:$Z$47,23,FALSE))</f>
        <v/>
      </c>
      <c r="W125" s="161" t="str">
        <f>IF(W123="","",VLOOKUP(W123,'シフト記号表（勤務時間帯）'!$D$6:$Z$47,23,FALSE))</f>
        <v/>
      </c>
      <c r="X125" s="161" t="str">
        <f>IF(X123="","",VLOOKUP(X123,'シフト記号表（勤務時間帯）'!$D$6:$Z$47,23,FALSE))</f>
        <v/>
      </c>
      <c r="Y125" s="161" t="str">
        <f>IF(Y123="","",VLOOKUP(Y123,'シフト記号表（勤務時間帯）'!$D$6:$Z$47,23,FALSE))</f>
        <v/>
      </c>
      <c r="Z125" s="161" t="str">
        <f>IF(Z123="","",VLOOKUP(Z123,'シフト記号表（勤務時間帯）'!$D$6:$Z$47,23,FALSE))</f>
        <v/>
      </c>
      <c r="AA125" s="162" t="str">
        <f>IF(AA123="","",VLOOKUP(AA123,'シフト記号表（勤務時間帯）'!$D$6:$Z$47,23,FALSE))</f>
        <v/>
      </c>
      <c r="AB125" s="160" t="str">
        <f>IF(AB123="","",VLOOKUP(AB123,'シフト記号表（勤務時間帯）'!$D$6:$Z$47,23,FALSE))</f>
        <v/>
      </c>
      <c r="AC125" s="161" t="str">
        <f>IF(AC123="","",VLOOKUP(AC123,'シフト記号表（勤務時間帯）'!$D$6:$Z$47,23,FALSE))</f>
        <v/>
      </c>
      <c r="AD125" s="161" t="str">
        <f>IF(AD123="","",VLOOKUP(AD123,'シフト記号表（勤務時間帯）'!$D$6:$Z$47,23,FALSE))</f>
        <v/>
      </c>
      <c r="AE125" s="161" t="str">
        <f>IF(AE123="","",VLOOKUP(AE123,'シフト記号表（勤務時間帯）'!$D$6:$Z$47,23,FALSE))</f>
        <v/>
      </c>
      <c r="AF125" s="161" t="str">
        <f>IF(AF123="","",VLOOKUP(AF123,'シフト記号表（勤務時間帯）'!$D$6:$Z$47,23,FALSE))</f>
        <v/>
      </c>
      <c r="AG125" s="161" t="str">
        <f>IF(AG123="","",VLOOKUP(AG123,'シフト記号表（勤務時間帯）'!$D$6:$Z$47,23,FALSE))</f>
        <v/>
      </c>
      <c r="AH125" s="162" t="str">
        <f>IF(AH123="","",VLOOKUP(AH123,'シフト記号表（勤務時間帯）'!$D$6:$Z$47,23,FALSE))</f>
        <v/>
      </c>
      <c r="AI125" s="160" t="str">
        <f>IF(AI123="","",VLOOKUP(AI123,'シフト記号表（勤務時間帯）'!$D$6:$Z$47,23,FALSE))</f>
        <v/>
      </c>
      <c r="AJ125" s="161" t="str">
        <f>IF(AJ123="","",VLOOKUP(AJ123,'シフト記号表（勤務時間帯）'!$D$6:$Z$47,23,FALSE))</f>
        <v/>
      </c>
      <c r="AK125" s="161" t="str">
        <f>IF(AK123="","",VLOOKUP(AK123,'シフト記号表（勤務時間帯）'!$D$6:$Z$47,23,FALSE))</f>
        <v/>
      </c>
      <c r="AL125" s="161" t="str">
        <f>IF(AL123="","",VLOOKUP(AL123,'シフト記号表（勤務時間帯）'!$D$6:$Z$47,23,FALSE))</f>
        <v/>
      </c>
      <c r="AM125" s="161" t="str">
        <f>IF(AM123="","",VLOOKUP(AM123,'シフト記号表（勤務時間帯）'!$D$6:$Z$47,23,FALSE))</f>
        <v/>
      </c>
      <c r="AN125" s="161" t="str">
        <f>IF(AN123="","",VLOOKUP(AN123,'シフト記号表（勤務時間帯）'!$D$6:$Z$47,23,FALSE))</f>
        <v/>
      </c>
      <c r="AO125" s="162" t="str">
        <f>IF(AO123="","",VLOOKUP(AO123,'シフト記号表（勤務時間帯）'!$D$6:$Z$47,23,FALSE))</f>
        <v/>
      </c>
      <c r="AP125" s="160" t="str">
        <f>IF(AP123="","",VLOOKUP(AP123,'シフト記号表（勤務時間帯）'!$D$6:$Z$47,23,FALSE))</f>
        <v/>
      </c>
      <c r="AQ125" s="161" t="str">
        <f>IF(AQ123="","",VLOOKUP(AQ123,'シフト記号表（勤務時間帯）'!$D$6:$Z$47,23,FALSE))</f>
        <v/>
      </c>
      <c r="AR125" s="161" t="str">
        <f>IF(AR123="","",VLOOKUP(AR123,'シフト記号表（勤務時間帯）'!$D$6:$Z$47,23,FALSE))</f>
        <v/>
      </c>
      <c r="AS125" s="161" t="str">
        <f>IF(AS123="","",VLOOKUP(AS123,'シフト記号表（勤務時間帯）'!$D$6:$Z$47,23,FALSE))</f>
        <v/>
      </c>
      <c r="AT125" s="161" t="str">
        <f>IF(AT123="","",VLOOKUP(AT123,'シフト記号表（勤務時間帯）'!$D$6:$Z$47,23,FALSE))</f>
        <v/>
      </c>
      <c r="AU125" s="161" t="str">
        <f>IF(AU123="","",VLOOKUP(AU123,'シフト記号表（勤務時間帯）'!$D$6:$Z$47,23,FALSE))</f>
        <v/>
      </c>
      <c r="AV125" s="162" t="str">
        <f>IF(AV123="","",VLOOKUP(AV123,'シフト記号表（勤務時間帯）'!$D$6:$Z$47,23,FALSE))</f>
        <v/>
      </c>
      <c r="AW125" s="160" t="str">
        <f>IF(AW123="","",VLOOKUP(AW123,'シフト記号表（勤務時間帯）'!$D$6:$Z$47,23,FALSE))</f>
        <v/>
      </c>
      <c r="AX125" s="161" t="str">
        <f>IF(AX123="","",VLOOKUP(AX123,'シフト記号表（勤務時間帯）'!$D$6:$Z$47,23,FALSE))</f>
        <v/>
      </c>
      <c r="AY125" s="161" t="str">
        <f>IF(AY123="","",VLOOKUP(AY123,'シフト記号表（勤務時間帯）'!$D$6:$Z$47,23,FALSE))</f>
        <v/>
      </c>
      <c r="AZ125" s="1010">
        <f>IF($BC$3="４週",SUM(U125:AV125),IF($BC$3="暦月",SUM(U125:AY125),""))</f>
        <v>0</v>
      </c>
      <c r="BA125" s="1011"/>
      <c r="BB125" s="1012">
        <f>IF($BC$3="４週",AZ125/4,IF($BC$3="暦月",(AZ125/($BC$8/7)),""))</f>
        <v>0</v>
      </c>
      <c r="BC125" s="1011"/>
      <c r="BD125" s="1004"/>
      <c r="BE125" s="1005"/>
      <c r="BF125" s="1005"/>
      <c r="BG125" s="1005"/>
      <c r="BH125" s="1006"/>
    </row>
    <row r="126" spans="2:60" ht="20.25" customHeight="1" x14ac:dyDescent="0.15">
      <c r="B126" s="163"/>
      <c r="C126" s="953"/>
      <c r="D126" s="954"/>
      <c r="E126" s="955"/>
      <c r="F126" s="164"/>
      <c r="G126" s="165"/>
      <c r="H126" s="962"/>
      <c r="I126" s="965"/>
      <c r="J126" s="966"/>
      <c r="K126" s="966"/>
      <c r="L126" s="967"/>
      <c r="M126" s="974"/>
      <c r="N126" s="975"/>
      <c r="O126" s="976"/>
      <c r="P126" s="184" t="s">
        <v>179</v>
      </c>
      <c r="Q126" s="185"/>
      <c r="R126" s="185"/>
      <c r="S126" s="186"/>
      <c r="T126" s="187"/>
      <c r="U126" s="170"/>
      <c r="V126" s="171"/>
      <c r="W126" s="171"/>
      <c r="X126" s="171"/>
      <c r="Y126" s="171"/>
      <c r="Z126" s="171"/>
      <c r="AA126" s="172"/>
      <c r="AB126" s="170"/>
      <c r="AC126" s="171"/>
      <c r="AD126" s="171"/>
      <c r="AE126" s="171"/>
      <c r="AF126" s="171"/>
      <c r="AG126" s="171"/>
      <c r="AH126" s="172"/>
      <c r="AI126" s="170"/>
      <c r="AJ126" s="171"/>
      <c r="AK126" s="171"/>
      <c r="AL126" s="171"/>
      <c r="AM126" s="171"/>
      <c r="AN126" s="171"/>
      <c r="AO126" s="172"/>
      <c r="AP126" s="170"/>
      <c r="AQ126" s="171"/>
      <c r="AR126" s="171"/>
      <c r="AS126" s="171"/>
      <c r="AT126" s="171"/>
      <c r="AU126" s="171"/>
      <c r="AV126" s="172"/>
      <c r="AW126" s="170"/>
      <c r="AX126" s="171"/>
      <c r="AY126" s="171"/>
      <c r="AZ126" s="983"/>
      <c r="BA126" s="984"/>
      <c r="BB126" s="997"/>
      <c r="BC126" s="984"/>
      <c r="BD126" s="998"/>
      <c r="BE126" s="999"/>
      <c r="BF126" s="999"/>
      <c r="BG126" s="999"/>
      <c r="BH126" s="1000"/>
    </row>
    <row r="127" spans="2:60" ht="20.25" customHeight="1" x14ac:dyDescent="0.15">
      <c r="B127" s="143">
        <f>B124+1</f>
        <v>36</v>
      </c>
      <c r="C127" s="956"/>
      <c r="D127" s="957"/>
      <c r="E127" s="958"/>
      <c r="F127" s="144">
        <f>C126</f>
        <v>0</v>
      </c>
      <c r="G127" s="145"/>
      <c r="H127" s="963"/>
      <c r="I127" s="968"/>
      <c r="J127" s="969"/>
      <c r="K127" s="969"/>
      <c r="L127" s="970"/>
      <c r="M127" s="977"/>
      <c r="N127" s="978"/>
      <c r="O127" s="979"/>
      <c r="P127" s="146" t="s">
        <v>182</v>
      </c>
      <c r="Q127" s="147"/>
      <c r="R127" s="147"/>
      <c r="S127" s="148"/>
      <c r="T127" s="149"/>
      <c r="U127" s="150" t="str">
        <f>IF(U126="","",VLOOKUP(U126,'シフト記号表（勤務時間帯）'!$D$6:$X$47,21,FALSE))</f>
        <v/>
      </c>
      <c r="V127" s="151" t="str">
        <f>IF(V126="","",VLOOKUP(V126,'シフト記号表（勤務時間帯）'!$D$6:$X$47,21,FALSE))</f>
        <v/>
      </c>
      <c r="W127" s="151" t="str">
        <f>IF(W126="","",VLOOKUP(W126,'シフト記号表（勤務時間帯）'!$D$6:$X$47,21,FALSE))</f>
        <v/>
      </c>
      <c r="X127" s="151" t="str">
        <f>IF(X126="","",VLOOKUP(X126,'シフト記号表（勤務時間帯）'!$D$6:$X$47,21,FALSE))</f>
        <v/>
      </c>
      <c r="Y127" s="151" t="str">
        <f>IF(Y126="","",VLOOKUP(Y126,'シフト記号表（勤務時間帯）'!$D$6:$X$47,21,FALSE))</f>
        <v/>
      </c>
      <c r="Z127" s="151" t="str">
        <f>IF(Z126="","",VLOOKUP(Z126,'シフト記号表（勤務時間帯）'!$D$6:$X$47,21,FALSE))</f>
        <v/>
      </c>
      <c r="AA127" s="152" t="str">
        <f>IF(AA126="","",VLOOKUP(AA126,'シフト記号表（勤務時間帯）'!$D$6:$X$47,21,FALSE))</f>
        <v/>
      </c>
      <c r="AB127" s="150" t="str">
        <f>IF(AB126="","",VLOOKUP(AB126,'シフト記号表（勤務時間帯）'!$D$6:$X$47,21,FALSE))</f>
        <v/>
      </c>
      <c r="AC127" s="151" t="str">
        <f>IF(AC126="","",VLOOKUP(AC126,'シフト記号表（勤務時間帯）'!$D$6:$X$47,21,FALSE))</f>
        <v/>
      </c>
      <c r="AD127" s="151" t="str">
        <f>IF(AD126="","",VLOOKUP(AD126,'シフト記号表（勤務時間帯）'!$D$6:$X$47,21,FALSE))</f>
        <v/>
      </c>
      <c r="AE127" s="151" t="str">
        <f>IF(AE126="","",VLOOKUP(AE126,'シフト記号表（勤務時間帯）'!$D$6:$X$47,21,FALSE))</f>
        <v/>
      </c>
      <c r="AF127" s="151" t="str">
        <f>IF(AF126="","",VLOOKUP(AF126,'シフト記号表（勤務時間帯）'!$D$6:$X$47,21,FALSE))</f>
        <v/>
      </c>
      <c r="AG127" s="151" t="str">
        <f>IF(AG126="","",VLOOKUP(AG126,'シフト記号表（勤務時間帯）'!$D$6:$X$47,21,FALSE))</f>
        <v/>
      </c>
      <c r="AH127" s="152" t="str">
        <f>IF(AH126="","",VLOOKUP(AH126,'シフト記号表（勤務時間帯）'!$D$6:$X$47,21,FALSE))</f>
        <v/>
      </c>
      <c r="AI127" s="150" t="str">
        <f>IF(AI126="","",VLOOKUP(AI126,'シフト記号表（勤務時間帯）'!$D$6:$X$47,21,FALSE))</f>
        <v/>
      </c>
      <c r="AJ127" s="151" t="str">
        <f>IF(AJ126="","",VLOOKUP(AJ126,'シフト記号表（勤務時間帯）'!$D$6:$X$47,21,FALSE))</f>
        <v/>
      </c>
      <c r="AK127" s="151" t="str">
        <f>IF(AK126="","",VLOOKUP(AK126,'シフト記号表（勤務時間帯）'!$D$6:$X$47,21,FALSE))</f>
        <v/>
      </c>
      <c r="AL127" s="151" t="str">
        <f>IF(AL126="","",VLOOKUP(AL126,'シフト記号表（勤務時間帯）'!$D$6:$X$47,21,FALSE))</f>
        <v/>
      </c>
      <c r="AM127" s="151" t="str">
        <f>IF(AM126="","",VLOOKUP(AM126,'シフト記号表（勤務時間帯）'!$D$6:$X$47,21,FALSE))</f>
        <v/>
      </c>
      <c r="AN127" s="151" t="str">
        <f>IF(AN126="","",VLOOKUP(AN126,'シフト記号表（勤務時間帯）'!$D$6:$X$47,21,FALSE))</f>
        <v/>
      </c>
      <c r="AO127" s="152" t="str">
        <f>IF(AO126="","",VLOOKUP(AO126,'シフト記号表（勤務時間帯）'!$D$6:$X$47,21,FALSE))</f>
        <v/>
      </c>
      <c r="AP127" s="150" t="str">
        <f>IF(AP126="","",VLOOKUP(AP126,'シフト記号表（勤務時間帯）'!$D$6:$X$47,21,FALSE))</f>
        <v/>
      </c>
      <c r="AQ127" s="151" t="str">
        <f>IF(AQ126="","",VLOOKUP(AQ126,'シフト記号表（勤務時間帯）'!$D$6:$X$47,21,FALSE))</f>
        <v/>
      </c>
      <c r="AR127" s="151" t="str">
        <f>IF(AR126="","",VLOOKUP(AR126,'シフト記号表（勤務時間帯）'!$D$6:$X$47,21,FALSE))</f>
        <v/>
      </c>
      <c r="AS127" s="151" t="str">
        <f>IF(AS126="","",VLOOKUP(AS126,'シフト記号表（勤務時間帯）'!$D$6:$X$47,21,FALSE))</f>
        <v/>
      </c>
      <c r="AT127" s="151" t="str">
        <f>IF(AT126="","",VLOOKUP(AT126,'シフト記号表（勤務時間帯）'!$D$6:$X$47,21,FALSE))</f>
        <v/>
      </c>
      <c r="AU127" s="151" t="str">
        <f>IF(AU126="","",VLOOKUP(AU126,'シフト記号表（勤務時間帯）'!$D$6:$X$47,21,FALSE))</f>
        <v/>
      </c>
      <c r="AV127" s="152" t="str">
        <f>IF(AV126="","",VLOOKUP(AV126,'シフト記号表（勤務時間帯）'!$D$6:$X$47,21,FALSE))</f>
        <v/>
      </c>
      <c r="AW127" s="150" t="str">
        <f>IF(AW126="","",VLOOKUP(AW126,'シフト記号表（勤務時間帯）'!$D$6:$X$47,21,FALSE))</f>
        <v/>
      </c>
      <c r="AX127" s="151" t="str">
        <f>IF(AX126="","",VLOOKUP(AX126,'シフト記号表（勤務時間帯）'!$D$6:$X$47,21,FALSE))</f>
        <v/>
      </c>
      <c r="AY127" s="151" t="str">
        <f>IF(AY126="","",VLOOKUP(AY126,'シフト記号表（勤務時間帯）'!$D$6:$X$47,21,FALSE))</f>
        <v/>
      </c>
      <c r="AZ127" s="1007">
        <f>IF($BC$3="４週",SUM(U127:AV127),IF($BC$3="暦月",SUM(U127:AY127),""))</f>
        <v>0</v>
      </c>
      <c r="BA127" s="1008"/>
      <c r="BB127" s="1009">
        <f>IF($BC$3="４週",AZ127/4,IF($BC$3="暦月",(AZ127/($BC$8/7)),""))</f>
        <v>0</v>
      </c>
      <c r="BC127" s="1008"/>
      <c r="BD127" s="1001"/>
      <c r="BE127" s="1002"/>
      <c r="BF127" s="1002"/>
      <c r="BG127" s="1002"/>
      <c r="BH127" s="1003"/>
    </row>
    <row r="128" spans="2:60" ht="20.25" customHeight="1" x14ac:dyDescent="0.15">
      <c r="B128" s="153"/>
      <c r="C128" s="959"/>
      <c r="D128" s="960"/>
      <c r="E128" s="961"/>
      <c r="F128" s="154"/>
      <c r="G128" s="155">
        <f>C126</f>
        <v>0</v>
      </c>
      <c r="H128" s="964"/>
      <c r="I128" s="971"/>
      <c r="J128" s="972"/>
      <c r="K128" s="972"/>
      <c r="L128" s="973"/>
      <c r="M128" s="980"/>
      <c r="N128" s="981"/>
      <c r="O128" s="982"/>
      <c r="P128" s="241" t="s">
        <v>183</v>
      </c>
      <c r="Q128" s="157"/>
      <c r="R128" s="157"/>
      <c r="S128" s="177"/>
      <c r="T128" s="178"/>
      <c r="U128" s="160" t="str">
        <f>IF(U126="","",VLOOKUP(U126,'シフト記号表（勤務時間帯）'!$D$6:$Z$47,23,FALSE))</f>
        <v/>
      </c>
      <c r="V128" s="161" t="str">
        <f>IF(V126="","",VLOOKUP(V126,'シフト記号表（勤務時間帯）'!$D$6:$Z$47,23,FALSE))</f>
        <v/>
      </c>
      <c r="W128" s="161" t="str">
        <f>IF(W126="","",VLOOKUP(W126,'シフト記号表（勤務時間帯）'!$D$6:$Z$47,23,FALSE))</f>
        <v/>
      </c>
      <c r="X128" s="161" t="str">
        <f>IF(X126="","",VLOOKUP(X126,'シフト記号表（勤務時間帯）'!$D$6:$Z$47,23,FALSE))</f>
        <v/>
      </c>
      <c r="Y128" s="161" t="str">
        <f>IF(Y126="","",VLOOKUP(Y126,'シフト記号表（勤務時間帯）'!$D$6:$Z$47,23,FALSE))</f>
        <v/>
      </c>
      <c r="Z128" s="161" t="str">
        <f>IF(Z126="","",VLOOKUP(Z126,'シフト記号表（勤務時間帯）'!$D$6:$Z$47,23,FALSE))</f>
        <v/>
      </c>
      <c r="AA128" s="162" t="str">
        <f>IF(AA126="","",VLOOKUP(AA126,'シフト記号表（勤務時間帯）'!$D$6:$Z$47,23,FALSE))</f>
        <v/>
      </c>
      <c r="AB128" s="160" t="str">
        <f>IF(AB126="","",VLOOKUP(AB126,'シフト記号表（勤務時間帯）'!$D$6:$Z$47,23,FALSE))</f>
        <v/>
      </c>
      <c r="AC128" s="161" t="str">
        <f>IF(AC126="","",VLOOKUP(AC126,'シフト記号表（勤務時間帯）'!$D$6:$Z$47,23,FALSE))</f>
        <v/>
      </c>
      <c r="AD128" s="161" t="str">
        <f>IF(AD126="","",VLOOKUP(AD126,'シフト記号表（勤務時間帯）'!$D$6:$Z$47,23,FALSE))</f>
        <v/>
      </c>
      <c r="AE128" s="161" t="str">
        <f>IF(AE126="","",VLOOKUP(AE126,'シフト記号表（勤務時間帯）'!$D$6:$Z$47,23,FALSE))</f>
        <v/>
      </c>
      <c r="AF128" s="161" t="str">
        <f>IF(AF126="","",VLOOKUP(AF126,'シフト記号表（勤務時間帯）'!$D$6:$Z$47,23,FALSE))</f>
        <v/>
      </c>
      <c r="AG128" s="161" t="str">
        <f>IF(AG126="","",VLOOKUP(AG126,'シフト記号表（勤務時間帯）'!$D$6:$Z$47,23,FALSE))</f>
        <v/>
      </c>
      <c r="AH128" s="162" t="str">
        <f>IF(AH126="","",VLOOKUP(AH126,'シフト記号表（勤務時間帯）'!$D$6:$Z$47,23,FALSE))</f>
        <v/>
      </c>
      <c r="AI128" s="160" t="str">
        <f>IF(AI126="","",VLOOKUP(AI126,'シフト記号表（勤務時間帯）'!$D$6:$Z$47,23,FALSE))</f>
        <v/>
      </c>
      <c r="AJ128" s="161" t="str">
        <f>IF(AJ126="","",VLOOKUP(AJ126,'シフト記号表（勤務時間帯）'!$D$6:$Z$47,23,FALSE))</f>
        <v/>
      </c>
      <c r="AK128" s="161" t="str">
        <f>IF(AK126="","",VLOOKUP(AK126,'シフト記号表（勤務時間帯）'!$D$6:$Z$47,23,FALSE))</f>
        <v/>
      </c>
      <c r="AL128" s="161" t="str">
        <f>IF(AL126="","",VLOOKUP(AL126,'シフト記号表（勤務時間帯）'!$D$6:$Z$47,23,FALSE))</f>
        <v/>
      </c>
      <c r="AM128" s="161" t="str">
        <f>IF(AM126="","",VLOOKUP(AM126,'シフト記号表（勤務時間帯）'!$D$6:$Z$47,23,FALSE))</f>
        <v/>
      </c>
      <c r="AN128" s="161" t="str">
        <f>IF(AN126="","",VLOOKUP(AN126,'シフト記号表（勤務時間帯）'!$D$6:$Z$47,23,FALSE))</f>
        <v/>
      </c>
      <c r="AO128" s="162" t="str">
        <f>IF(AO126="","",VLOOKUP(AO126,'シフト記号表（勤務時間帯）'!$D$6:$Z$47,23,FALSE))</f>
        <v/>
      </c>
      <c r="AP128" s="160" t="str">
        <f>IF(AP126="","",VLOOKUP(AP126,'シフト記号表（勤務時間帯）'!$D$6:$Z$47,23,FALSE))</f>
        <v/>
      </c>
      <c r="AQ128" s="161" t="str">
        <f>IF(AQ126="","",VLOOKUP(AQ126,'シフト記号表（勤務時間帯）'!$D$6:$Z$47,23,FALSE))</f>
        <v/>
      </c>
      <c r="AR128" s="161" t="str">
        <f>IF(AR126="","",VLOOKUP(AR126,'シフト記号表（勤務時間帯）'!$D$6:$Z$47,23,FALSE))</f>
        <v/>
      </c>
      <c r="AS128" s="161" t="str">
        <f>IF(AS126="","",VLOOKUP(AS126,'シフト記号表（勤務時間帯）'!$D$6:$Z$47,23,FALSE))</f>
        <v/>
      </c>
      <c r="AT128" s="161" t="str">
        <f>IF(AT126="","",VLOOKUP(AT126,'シフト記号表（勤務時間帯）'!$D$6:$Z$47,23,FALSE))</f>
        <v/>
      </c>
      <c r="AU128" s="161" t="str">
        <f>IF(AU126="","",VLOOKUP(AU126,'シフト記号表（勤務時間帯）'!$D$6:$Z$47,23,FALSE))</f>
        <v/>
      </c>
      <c r="AV128" s="162" t="str">
        <f>IF(AV126="","",VLOOKUP(AV126,'シフト記号表（勤務時間帯）'!$D$6:$Z$47,23,FALSE))</f>
        <v/>
      </c>
      <c r="AW128" s="160" t="str">
        <f>IF(AW126="","",VLOOKUP(AW126,'シフト記号表（勤務時間帯）'!$D$6:$Z$47,23,FALSE))</f>
        <v/>
      </c>
      <c r="AX128" s="161" t="str">
        <f>IF(AX126="","",VLOOKUP(AX126,'シフト記号表（勤務時間帯）'!$D$6:$Z$47,23,FALSE))</f>
        <v/>
      </c>
      <c r="AY128" s="161" t="str">
        <f>IF(AY126="","",VLOOKUP(AY126,'シフト記号表（勤務時間帯）'!$D$6:$Z$47,23,FALSE))</f>
        <v/>
      </c>
      <c r="AZ128" s="1010">
        <f>IF($BC$3="４週",SUM(U128:AV128),IF($BC$3="暦月",SUM(U128:AY128),""))</f>
        <v>0</v>
      </c>
      <c r="BA128" s="1011"/>
      <c r="BB128" s="1012">
        <f>IF($BC$3="４週",AZ128/4,IF($BC$3="暦月",(AZ128/($BC$8/7)),""))</f>
        <v>0</v>
      </c>
      <c r="BC128" s="1011"/>
      <c r="BD128" s="1004"/>
      <c r="BE128" s="1005"/>
      <c r="BF128" s="1005"/>
      <c r="BG128" s="1005"/>
      <c r="BH128" s="1006"/>
    </row>
    <row r="129" spans="2:60" ht="20.25" customHeight="1" x14ac:dyDescent="0.15">
      <c r="B129" s="163"/>
      <c r="C129" s="953"/>
      <c r="D129" s="954"/>
      <c r="E129" s="955"/>
      <c r="F129" s="164"/>
      <c r="G129" s="165"/>
      <c r="H129" s="962"/>
      <c r="I129" s="965"/>
      <c r="J129" s="966"/>
      <c r="K129" s="966"/>
      <c r="L129" s="967"/>
      <c r="M129" s="974"/>
      <c r="N129" s="975"/>
      <c r="O129" s="976"/>
      <c r="P129" s="184" t="s">
        <v>179</v>
      </c>
      <c r="Q129" s="185"/>
      <c r="R129" s="185"/>
      <c r="S129" s="186"/>
      <c r="T129" s="187"/>
      <c r="U129" s="170"/>
      <c r="V129" s="171"/>
      <c r="W129" s="171"/>
      <c r="X129" s="171"/>
      <c r="Y129" s="171"/>
      <c r="Z129" s="171"/>
      <c r="AA129" s="172"/>
      <c r="AB129" s="170"/>
      <c r="AC129" s="171"/>
      <c r="AD129" s="171"/>
      <c r="AE129" s="171"/>
      <c r="AF129" s="171"/>
      <c r="AG129" s="171"/>
      <c r="AH129" s="172"/>
      <c r="AI129" s="170"/>
      <c r="AJ129" s="171"/>
      <c r="AK129" s="171"/>
      <c r="AL129" s="171"/>
      <c r="AM129" s="171"/>
      <c r="AN129" s="171"/>
      <c r="AO129" s="172"/>
      <c r="AP129" s="170"/>
      <c r="AQ129" s="171"/>
      <c r="AR129" s="171"/>
      <c r="AS129" s="171"/>
      <c r="AT129" s="171"/>
      <c r="AU129" s="171"/>
      <c r="AV129" s="172"/>
      <c r="AW129" s="170"/>
      <c r="AX129" s="171"/>
      <c r="AY129" s="171"/>
      <c r="AZ129" s="983"/>
      <c r="BA129" s="984"/>
      <c r="BB129" s="997"/>
      <c r="BC129" s="984"/>
      <c r="BD129" s="998"/>
      <c r="BE129" s="999"/>
      <c r="BF129" s="999"/>
      <c r="BG129" s="999"/>
      <c r="BH129" s="1000"/>
    </row>
    <row r="130" spans="2:60" ht="20.25" customHeight="1" x14ac:dyDescent="0.15">
      <c r="B130" s="143">
        <f>B127+1</f>
        <v>37</v>
      </c>
      <c r="C130" s="956"/>
      <c r="D130" s="957"/>
      <c r="E130" s="958"/>
      <c r="F130" s="144">
        <f>C129</f>
        <v>0</v>
      </c>
      <c r="G130" s="145"/>
      <c r="H130" s="963"/>
      <c r="I130" s="968"/>
      <c r="J130" s="969"/>
      <c r="K130" s="969"/>
      <c r="L130" s="970"/>
      <c r="M130" s="977"/>
      <c r="N130" s="978"/>
      <c r="O130" s="979"/>
      <c r="P130" s="146" t="s">
        <v>182</v>
      </c>
      <c r="Q130" s="147"/>
      <c r="R130" s="147"/>
      <c r="S130" s="148"/>
      <c r="T130" s="149"/>
      <c r="U130" s="150" t="str">
        <f>IF(U129="","",VLOOKUP(U129,'シフト記号表（勤務時間帯）'!$D$6:$X$47,21,FALSE))</f>
        <v/>
      </c>
      <c r="V130" s="151" t="str">
        <f>IF(V129="","",VLOOKUP(V129,'シフト記号表（勤務時間帯）'!$D$6:$X$47,21,FALSE))</f>
        <v/>
      </c>
      <c r="W130" s="151" t="str">
        <f>IF(W129="","",VLOOKUP(W129,'シフト記号表（勤務時間帯）'!$D$6:$X$47,21,FALSE))</f>
        <v/>
      </c>
      <c r="X130" s="151" t="str">
        <f>IF(X129="","",VLOOKUP(X129,'シフト記号表（勤務時間帯）'!$D$6:$X$47,21,FALSE))</f>
        <v/>
      </c>
      <c r="Y130" s="151" t="str">
        <f>IF(Y129="","",VLOOKUP(Y129,'シフト記号表（勤務時間帯）'!$D$6:$X$47,21,FALSE))</f>
        <v/>
      </c>
      <c r="Z130" s="151" t="str">
        <f>IF(Z129="","",VLOOKUP(Z129,'シフト記号表（勤務時間帯）'!$D$6:$X$47,21,FALSE))</f>
        <v/>
      </c>
      <c r="AA130" s="152" t="str">
        <f>IF(AA129="","",VLOOKUP(AA129,'シフト記号表（勤務時間帯）'!$D$6:$X$47,21,FALSE))</f>
        <v/>
      </c>
      <c r="AB130" s="150" t="str">
        <f>IF(AB129="","",VLOOKUP(AB129,'シフト記号表（勤務時間帯）'!$D$6:$X$47,21,FALSE))</f>
        <v/>
      </c>
      <c r="AC130" s="151" t="str">
        <f>IF(AC129="","",VLOOKUP(AC129,'シフト記号表（勤務時間帯）'!$D$6:$X$47,21,FALSE))</f>
        <v/>
      </c>
      <c r="AD130" s="151" t="str">
        <f>IF(AD129="","",VLOOKUP(AD129,'シフト記号表（勤務時間帯）'!$D$6:$X$47,21,FALSE))</f>
        <v/>
      </c>
      <c r="AE130" s="151" t="str">
        <f>IF(AE129="","",VLOOKUP(AE129,'シフト記号表（勤務時間帯）'!$D$6:$X$47,21,FALSE))</f>
        <v/>
      </c>
      <c r="AF130" s="151" t="str">
        <f>IF(AF129="","",VLOOKUP(AF129,'シフト記号表（勤務時間帯）'!$D$6:$X$47,21,FALSE))</f>
        <v/>
      </c>
      <c r="AG130" s="151" t="str">
        <f>IF(AG129="","",VLOOKUP(AG129,'シフト記号表（勤務時間帯）'!$D$6:$X$47,21,FALSE))</f>
        <v/>
      </c>
      <c r="AH130" s="152" t="str">
        <f>IF(AH129="","",VLOOKUP(AH129,'シフト記号表（勤務時間帯）'!$D$6:$X$47,21,FALSE))</f>
        <v/>
      </c>
      <c r="AI130" s="150" t="str">
        <f>IF(AI129="","",VLOOKUP(AI129,'シフト記号表（勤務時間帯）'!$D$6:$X$47,21,FALSE))</f>
        <v/>
      </c>
      <c r="AJ130" s="151" t="str">
        <f>IF(AJ129="","",VLOOKUP(AJ129,'シフト記号表（勤務時間帯）'!$D$6:$X$47,21,FALSE))</f>
        <v/>
      </c>
      <c r="AK130" s="151" t="str">
        <f>IF(AK129="","",VLOOKUP(AK129,'シフト記号表（勤務時間帯）'!$D$6:$X$47,21,FALSE))</f>
        <v/>
      </c>
      <c r="AL130" s="151" t="str">
        <f>IF(AL129="","",VLOOKUP(AL129,'シフト記号表（勤務時間帯）'!$D$6:$X$47,21,FALSE))</f>
        <v/>
      </c>
      <c r="AM130" s="151" t="str">
        <f>IF(AM129="","",VLOOKUP(AM129,'シフト記号表（勤務時間帯）'!$D$6:$X$47,21,FALSE))</f>
        <v/>
      </c>
      <c r="AN130" s="151" t="str">
        <f>IF(AN129="","",VLOOKUP(AN129,'シフト記号表（勤務時間帯）'!$D$6:$X$47,21,FALSE))</f>
        <v/>
      </c>
      <c r="AO130" s="152" t="str">
        <f>IF(AO129="","",VLOOKUP(AO129,'シフト記号表（勤務時間帯）'!$D$6:$X$47,21,FALSE))</f>
        <v/>
      </c>
      <c r="AP130" s="150" t="str">
        <f>IF(AP129="","",VLOOKUP(AP129,'シフト記号表（勤務時間帯）'!$D$6:$X$47,21,FALSE))</f>
        <v/>
      </c>
      <c r="AQ130" s="151" t="str">
        <f>IF(AQ129="","",VLOOKUP(AQ129,'シフト記号表（勤務時間帯）'!$D$6:$X$47,21,FALSE))</f>
        <v/>
      </c>
      <c r="AR130" s="151" t="str">
        <f>IF(AR129="","",VLOOKUP(AR129,'シフト記号表（勤務時間帯）'!$D$6:$X$47,21,FALSE))</f>
        <v/>
      </c>
      <c r="AS130" s="151" t="str">
        <f>IF(AS129="","",VLOOKUP(AS129,'シフト記号表（勤務時間帯）'!$D$6:$X$47,21,FALSE))</f>
        <v/>
      </c>
      <c r="AT130" s="151" t="str">
        <f>IF(AT129="","",VLOOKUP(AT129,'シフト記号表（勤務時間帯）'!$D$6:$X$47,21,FALSE))</f>
        <v/>
      </c>
      <c r="AU130" s="151" t="str">
        <f>IF(AU129="","",VLOOKUP(AU129,'シフト記号表（勤務時間帯）'!$D$6:$X$47,21,FALSE))</f>
        <v/>
      </c>
      <c r="AV130" s="152" t="str">
        <f>IF(AV129="","",VLOOKUP(AV129,'シフト記号表（勤務時間帯）'!$D$6:$X$47,21,FALSE))</f>
        <v/>
      </c>
      <c r="AW130" s="150" t="str">
        <f>IF(AW129="","",VLOOKUP(AW129,'シフト記号表（勤務時間帯）'!$D$6:$X$47,21,FALSE))</f>
        <v/>
      </c>
      <c r="AX130" s="151" t="str">
        <f>IF(AX129="","",VLOOKUP(AX129,'シフト記号表（勤務時間帯）'!$D$6:$X$47,21,FALSE))</f>
        <v/>
      </c>
      <c r="AY130" s="151" t="str">
        <f>IF(AY129="","",VLOOKUP(AY129,'シフト記号表（勤務時間帯）'!$D$6:$X$47,21,FALSE))</f>
        <v/>
      </c>
      <c r="AZ130" s="1007">
        <f>IF($BC$3="４週",SUM(U130:AV130),IF($BC$3="暦月",SUM(U130:AY130),""))</f>
        <v>0</v>
      </c>
      <c r="BA130" s="1008"/>
      <c r="BB130" s="1009">
        <f>IF($BC$3="４週",AZ130/4,IF($BC$3="暦月",(AZ130/($BC$8/7)),""))</f>
        <v>0</v>
      </c>
      <c r="BC130" s="1008"/>
      <c r="BD130" s="1001"/>
      <c r="BE130" s="1002"/>
      <c r="BF130" s="1002"/>
      <c r="BG130" s="1002"/>
      <c r="BH130" s="1003"/>
    </row>
    <row r="131" spans="2:60" ht="20.25" customHeight="1" x14ac:dyDescent="0.15">
      <c r="B131" s="153"/>
      <c r="C131" s="959"/>
      <c r="D131" s="960"/>
      <c r="E131" s="961"/>
      <c r="F131" s="154"/>
      <c r="G131" s="155">
        <f>C129</f>
        <v>0</v>
      </c>
      <c r="H131" s="964"/>
      <c r="I131" s="971"/>
      <c r="J131" s="972"/>
      <c r="K131" s="972"/>
      <c r="L131" s="973"/>
      <c r="M131" s="980"/>
      <c r="N131" s="981"/>
      <c r="O131" s="982"/>
      <c r="P131" s="241" t="s">
        <v>183</v>
      </c>
      <c r="Q131" s="157"/>
      <c r="R131" s="157"/>
      <c r="S131" s="177"/>
      <c r="T131" s="178"/>
      <c r="U131" s="160" t="str">
        <f>IF(U129="","",VLOOKUP(U129,'シフト記号表（勤務時間帯）'!$D$6:$Z$47,23,FALSE))</f>
        <v/>
      </c>
      <c r="V131" s="161" t="str">
        <f>IF(V129="","",VLOOKUP(V129,'シフト記号表（勤務時間帯）'!$D$6:$Z$47,23,FALSE))</f>
        <v/>
      </c>
      <c r="W131" s="161" t="str">
        <f>IF(W129="","",VLOOKUP(W129,'シフト記号表（勤務時間帯）'!$D$6:$Z$47,23,FALSE))</f>
        <v/>
      </c>
      <c r="X131" s="161" t="str">
        <f>IF(X129="","",VLOOKUP(X129,'シフト記号表（勤務時間帯）'!$D$6:$Z$47,23,FALSE))</f>
        <v/>
      </c>
      <c r="Y131" s="161" t="str">
        <f>IF(Y129="","",VLOOKUP(Y129,'シフト記号表（勤務時間帯）'!$D$6:$Z$47,23,FALSE))</f>
        <v/>
      </c>
      <c r="Z131" s="161" t="str">
        <f>IF(Z129="","",VLOOKUP(Z129,'シフト記号表（勤務時間帯）'!$D$6:$Z$47,23,FALSE))</f>
        <v/>
      </c>
      <c r="AA131" s="162" t="str">
        <f>IF(AA129="","",VLOOKUP(AA129,'シフト記号表（勤務時間帯）'!$D$6:$Z$47,23,FALSE))</f>
        <v/>
      </c>
      <c r="AB131" s="160" t="str">
        <f>IF(AB129="","",VLOOKUP(AB129,'シフト記号表（勤務時間帯）'!$D$6:$Z$47,23,FALSE))</f>
        <v/>
      </c>
      <c r="AC131" s="161" t="str">
        <f>IF(AC129="","",VLOOKUP(AC129,'シフト記号表（勤務時間帯）'!$D$6:$Z$47,23,FALSE))</f>
        <v/>
      </c>
      <c r="AD131" s="161" t="str">
        <f>IF(AD129="","",VLOOKUP(AD129,'シフト記号表（勤務時間帯）'!$D$6:$Z$47,23,FALSE))</f>
        <v/>
      </c>
      <c r="AE131" s="161" t="str">
        <f>IF(AE129="","",VLOOKUP(AE129,'シフト記号表（勤務時間帯）'!$D$6:$Z$47,23,FALSE))</f>
        <v/>
      </c>
      <c r="AF131" s="161" t="str">
        <f>IF(AF129="","",VLOOKUP(AF129,'シフト記号表（勤務時間帯）'!$D$6:$Z$47,23,FALSE))</f>
        <v/>
      </c>
      <c r="AG131" s="161" t="str">
        <f>IF(AG129="","",VLOOKUP(AG129,'シフト記号表（勤務時間帯）'!$D$6:$Z$47,23,FALSE))</f>
        <v/>
      </c>
      <c r="AH131" s="162" t="str">
        <f>IF(AH129="","",VLOOKUP(AH129,'シフト記号表（勤務時間帯）'!$D$6:$Z$47,23,FALSE))</f>
        <v/>
      </c>
      <c r="AI131" s="160" t="str">
        <f>IF(AI129="","",VLOOKUP(AI129,'シフト記号表（勤務時間帯）'!$D$6:$Z$47,23,FALSE))</f>
        <v/>
      </c>
      <c r="AJ131" s="161" t="str">
        <f>IF(AJ129="","",VLOOKUP(AJ129,'シフト記号表（勤務時間帯）'!$D$6:$Z$47,23,FALSE))</f>
        <v/>
      </c>
      <c r="AK131" s="161" t="str">
        <f>IF(AK129="","",VLOOKUP(AK129,'シフト記号表（勤務時間帯）'!$D$6:$Z$47,23,FALSE))</f>
        <v/>
      </c>
      <c r="AL131" s="161" t="str">
        <f>IF(AL129="","",VLOOKUP(AL129,'シフト記号表（勤務時間帯）'!$D$6:$Z$47,23,FALSE))</f>
        <v/>
      </c>
      <c r="AM131" s="161" t="str">
        <f>IF(AM129="","",VLOOKUP(AM129,'シフト記号表（勤務時間帯）'!$D$6:$Z$47,23,FALSE))</f>
        <v/>
      </c>
      <c r="AN131" s="161" t="str">
        <f>IF(AN129="","",VLOOKUP(AN129,'シフト記号表（勤務時間帯）'!$D$6:$Z$47,23,FALSE))</f>
        <v/>
      </c>
      <c r="AO131" s="162" t="str">
        <f>IF(AO129="","",VLOOKUP(AO129,'シフト記号表（勤務時間帯）'!$D$6:$Z$47,23,FALSE))</f>
        <v/>
      </c>
      <c r="AP131" s="160" t="str">
        <f>IF(AP129="","",VLOOKUP(AP129,'シフト記号表（勤務時間帯）'!$D$6:$Z$47,23,FALSE))</f>
        <v/>
      </c>
      <c r="AQ131" s="161" t="str">
        <f>IF(AQ129="","",VLOOKUP(AQ129,'シフト記号表（勤務時間帯）'!$D$6:$Z$47,23,FALSE))</f>
        <v/>
      </c>
      <c r="AR131" s="161" t="str">
        <f>IF(AR129="","",VLOOKUP(AR129,'シフト記号表（勤務時間帯）'!$D$6:$Z$47,23,FALSE))</f>
        <v/>
      </c>
      <c r="AS131" s="161" t="str">
        <f>IF(AS129="","",VLOOKUP(AS129,'シフト記号表（勤務時間帯）'!$D$6:$Z$47,23,FALSE))</f>
        <v/>
      </c>
      <c r="AT131" s="161" t="str">
        <f>IF(AT129="","",VLOOKUP(AT129,'シフト記号表（勤務時間帯）'!$D$6:$Z$47,23,FALSE))</f>
        <v/>
      </c>
      <c r="AU131" s="161" t="str">
        <f>IF(AU129="","",VLOOKUP(AU129,'シフト記号表（勤務時間帯）'!$D$6:$Z$47,23,FALSE))</f>
        <v/>
      </c>
      <c r="AV131" s="162" t="str">
        <f>IF(AV129="","",VLOOKUP(AV129,'シフト記号表（勤務時間帯）'!$D$6:$Z$47,23,FALSE))</f>
        <v/>
      </c>
      <c r="AW131" s="160" t="str">
        <f>IF(AW129="","",VLOOKUP(AW129,'シフト記号表（勤務時間帯）'!$D$6:$Z$47,23,FALSE))</f>
        <v/>
      </c>
      <c r="AX131" s="161" t="str">
        <f>IF(AX129="","",VLOOKUP(AX129,'シフト記号表（勤務時間帯）'!$D$6:$Z$47,23,FALSE))</f>
        <v/>
      </c>
      <c r="AY131" s="161" t="str">
        <f>IF(AY129="","",VLOOKUP(AY129,'シフト記号表（勤務時間帯）'!$D$6:$Z$47,23,FALSE))</f>
        <v/>
      </c>
      <c r="AZ131" s="1010">
        <f>IF($BC$3="４週",SUM(U131:AV131),IF($BC$3="暦月",SUM(U131:AY131),""))</f>
        <v>0</v>
      </c>
      <c r="BA131" s="1011"/>
      <c r="BB131" s="1012">
        <f>IF($BC$3="４週",AZ131/4,IF($BC$3="暦月",(AZ131/($BC$8/7)),""))</f>
        <v>0</v>
      </c>
      <c r="BC131" s="1011"/>
      <c r="BD131" s="1004"/>
      <c r="BE131" s="1005"/>
      <c r="BF131" s="1005"/>
      <c r="BG131" s="1005"/>
      <c r="BH131" s="1006"/>
    </row>
    <row r="132" spans="2:60" ht="20.25" customHeight="1" x14ac:dyDescent="0.15">
      <c r="B132" s="163"/>
      <c r="C132" s="953"/>
      <c r="D132" s="954"/>
      <c r="E132" s="955"/>
      <c r="F132" s="164"/>
      <c r="G132" s="165"/>
      <c r="H132" s="962"/>
      <c r="I132" s="965"/>
      <c r="J132" s="966"/>
      <c r="K132" s="966"/>
      <c r="L132" s="967"/>
      <c r="M132" s="974"/>
      <c r="N132" s="975"/>
      <c r="O132" s="976"/>
      <c r="P132" s="184" t="s">
        <v>179</v>
      </c>
      <c r="Q132" s="185"/>
      <c r="R132" s="185"/>
      <c r="S132" s="186"/>
      <c r="T132" s="187"/>
      <c r="U132" s="170"/>
      <c r="V132" s="171"/>
      <c r="W132" s="171"/>
      <c r="X132" s="171"/>
      <c r="Y132" s="171"/>
      <c r="Z132" s="171"/>
      <c r="AA132" s="172"/>
      <c r="AB132" s="170"/>
      <c r="AC132" s="171"/>
      <c r="AD132" s="171"/>
      <c r="AE132" s="171"/>
      <c r="AF132" s="171"/>
      <c r="AG132" s="171"/>
      <c r="AH132" s="172"/>
      <c r="AI132" s="170"/>
      <c r="AJ132" s="171"/>
      <c r="AK132" s="171"/>
      <c r="AL132" s="171"/>
      <c r="AM132" s="171"/>
      <c r="AN132" s="171"/>
      <c r="AO132" s="172"/>
      <c r="AP132" s="170"/>
      <c r="AQ132" s="171"/>
      <c r="AR132" s="171"/>
      <c r="AS132" s="171"/>
      <c r="AT132" s="171"/>
      <c r="AU132" s="171"/>
      <c r="AV132" s="172"/>
      <c r="AW132" s="170"/>
      <c r="AX132" s="171"/>
      <c r="AY132" s="171"/>
      <c r="AZ132" s="983"/>
      <c r="BA132" s="984"/>
      <c r="BB132" s="997"/>
      <c r="BC132" s="984"/>
      <c r="BD132" s="998"/>
      <c r="BE132" s="999"/>
      <c r="BF132" s="999"/>
      <c r="BG132" s="999"/>
      <c r="BH132" s="1000"/>
    </row>
    <row r="133" spans="2:60" ht="20.25" customHeight="1" x14ac:dyDescent="0.15">
      <c r="B133" s="143">
        <f>B130+1</f>
        <v>38</v>
      </c>
      <c r="C133" s="956"/>
      <c r="D133" s="957"/>
      <c r="E133" s="958"/>
      <c r="F133" s="144">
        <f>C132</f>
        <v>0</v>
      </c>
      <c r="G133" s="145"/>
      <c r="H133" s="963"/>
      <c r="I133" s="968"/>
      <c r="J133" s="969"/>
      <c r="K133" s="969"/>
      <c r="L133" s="970"/>
      <c r="M133" s="977"/>
      <c r="N133" s="978"/>
      <c r="O133" s="979"/>
      <c r="P133" s="146" t="s">
        <v>182</v>
      </c>
      <c r="Q133" s="147"/>
      <c r="R133" s="147"/>
      <c r="S133" s="148"/>
      <c r="T133" s="149"/>
      <c r="U133" s="150" t="str">
        <f>IF(U132="","",VLOOKUP(U132,'シフト記号表（勤務時間帯）'!$D$6:$X$47,21,FALSE))</f>
        <v/>
      </c>
      <c r="V133" s="151" t="str">
        <f>IF(V132="","",VLOOKUP(V132,'シフト記号表（勤務時間帯）'!$D$6:$X$47,21,FALSE))</f>
        <v/>
      </c>
      <c r="W133" s="151" t="str">
        <f>IF(W132="","",VLOOKUP(W132,'シフト記号表（勤務時間帯）'!$D$6:$X$47,21,FALSE))</f>
        <v/>
      </c>
      <c r="X133" s="151" t="str">
        <f>IF(X132="","",VLOOKUP(X132,'シフト記号表（勤務時間帯）'!$D$6:$X$47,21,FALSE))</f>
        <v/>
      </c>
      <c r="Y133" s="151" t="str">
        <f>IF(Y132="","",VLOOKUP(Y132,'シフト記号表（勤務時間帯）'!$D$6:$X$47,21,FALSE))</f>
        <v/>
      </c>
      <c r="Z133" s="151" t="str">
        <f>IF(Z132="","",VLOOKUP(Z132,'シフト記号表（勤務時間帯）'!$D$6:$X$47,21,FALSE))</f>
        <v/>
      </c>
      <c r="AA133" s="152" t="str">
        <f>IF(AA132="","",VLOOKUP(AA132,'シフト記号表（勤務時間帯）'!$D$6:$X$47,21,FALSE))</f>
        <v/>
      </c>
      <c r="AB133" s="150" t="str">
        <f>IF(AB132="","",VLOOKUP(AB132,'シフト記号表（勤務時間帯）'!$D$6:$X$47,21,FALSE))</f>
        <v/>
      </c>
      <c r="AC133" s="151" t="str">
        <f>IF(AC132="","",VLOOKUP(AC132,'シフト記号表（勤務時間帯）'!$D$6:$X$47,21,FALSE))</f>
        <v/>
      </c>
      <c r="AD133" s="151" t="str">
        <f>IF(AD132="","",VLOOKUP(AD132,'シフト記号表（勤務時間帯）'!$D$6:$X$47,21,FALSE))</f>
        <v/>
      </c>
      <c r="AE133" s="151" t="str">
        <f>IF(AE132="","",VLOOKUP(AE132,'シフト記号表（勤務時間帯）'!$D$6:$X$47,21,FALSE))</f>
        <v/>
      </c>
      <c r="AF133" s="151" t="str">
        <f>IF(AF132="","",VLOOKUP(AF132,'シフト記号表（勤務時間帯）'!$D$6:$X$47,21,FALSE))</f>
        <v/>
      </c>
      <c r="AG133" s="151" t="str">
        <f>IF(AG132="","",VLOOKUP(AG132,'シフト記号表（勤務時間帯）'!$D$6:$X$47,21,FALSE))</f>
        <v/>
      </c>
      <c r="AH133" s="152" t="str">
        <f>IF(AH132="","",VLOOKUP(AH132,'シフト記号表（勤務時間帯）'!$D$6:$X$47,21,FALSE))</f>
        <v/>
      </c>
      <c r="AI133" s="150" t="str">
        <f>IF(AI132="","",VLOOKUP(AI132,'シフト記号表（勤務時間帯）'!$D$6:$X$47,21,FALSE))</f>
        <v/>
      </c>
      <c r="AJ133" s="151" t="str">
        <f>IF(AJ132="","",VLOOKUP(AJ132,'シフト記号表（勤務時間帯）'!$D$6:$X$47,21,FALSE))</f>
        <v/>
      </c>
      <c r="AK133" s="151" t="str">
        <f>IF(AK132="","",VLOOKUP(AK132,'シフト記号表（勤務時間帯）'!$D$6:$X$47,21,FALSE))</f>
        <v/>
      </c>
      <c r="AL133" s="151" t="str">
        <f>IF(AL132="","",VLOOKUP(AL132,'シフト記号表（勤務時間帯）'!$D$6:$X$47,21,FALSE))</f>
        <v/>
      </c>
      <c r="AM133" s="151" t="str">
        <f>IF(AM132="","",VLOOKUP(AM132,'シフト記号表（勤務時間帯）'!$D$6:$X$47,21,FALSE))</f>
        <v/>
      </c>
      <c r="AN133" s="151" t="str">
        <f>IF(AN132="","",VLOOKUP(AN132,'シフト記号表（勤務時間帯）'!$D$6:$X$47,21,FALSE))</f>
        <v/>
      </c>
      <c r="AO133" s="152" t="str">
        <f>IF(AO132="","",VLOOKUP(AO132,'シフト記号表（勤務時間帯）'!$D$6:$X$47,21,FALSE))</f>
        <v/>
      </c>
      <c r="AP133" s="150" t="str">
        <f>IF(AP132="","",VLOOKUP(AP132,'シフト記号表（勤務時間帯）'!$D$6:$X$47,21,FALSE))</f>
        <v/>
      </c>
      <c r="AQ133" s="151" t="str">
        <f>IF(AQ132="","",VLOOKUP(AQ132,'シフト記号表（勤務時間帯）'!$D$6:$X$47,21,FALSE))</f>
        <v/>
      </c>
      <c r="AR133" s="151" t="str">
        <f>IF(AR132="","",VLOOKUP(AR132,'シフト記号表（勤務時間帯）'!$D$6:$X$47,21,FALSE))</f>
        <v/>
      </c>
      <c r="AS133" s="151" t="str">
        <f>IF(AS132="","",VLOOKUP(AS132,'シフト記号表（勤務時間帯）'!$D$6:$X$47,21,FALSE))</f>
        <v/>
      </c>
      <c r="AT133" s="151" t="str">
        <f>IF(AT132="","",VLOOKUP(AT132,'シフト記号表（勤務時間帯）'!$D$6:$X$47,21,FALSE))</f>
        <v/>
      </c>
      <c r="AU133" s="151" t="str">
        <f>IF(AU132="","",VLOOKUP(AU132,'シフト記号表（勤務時間帯）'!$D$6:$X$47,21,FALSE))</f>
        <v/>
      </c>
      <c r="AV133" s="152" t="str">
        <f>IF(AV132="","",VLOOKUP(AV132,'シフト記号表（勤務時間帯）'!$D$6:$X$47,21,FALSE))</f>
        <v/>
      </c>
      <c r="AW133" s="150" t="str">
        <f>IF(AW132="","",VLOOKUP(AW132,'シフト記号表（勤務時間帯）'!$D$6:$X$47,21,FALSE))</f>
        <v/>
      </c>
      <c r="AX133" s="151" t="str">
        <f>IF(AX132="","",VLOOKUP(AX132,'シフト記号表（勤務時間帯）'!$D$6:$X$47,21,FALSE))</f>
        <v/>
      </c>
      <c r="AY133" s="151" t="str">
        <f>IF(AY132="","",VLOOKUP(AY132,'シフト記号表（勤務時間帯）'!$D$6:$X$47,21,FALSE))</f>
        <v/>
      </c>
      <c r="AZ133" s="1007">
        <f>IF($BC$3="４週",SUM(U133:AV133),IF($BC$3="暦月",SUM(U133:AY133),""))</f>
        <v>0</v>
      </c>
      <c r="BA133" s="1008"/>
      <c r="BB133" s="1009">
        <f>IF($BC$3="４週",AZ133/4,IF($BC$3="暦月",(AZ133/($BC$8/7)),""))</f>
        <v>0</v>
      </c>
      <c r="BC133" s="1008"/>
      <c r="BD133" s="1001"/>
      <c r="BE133" s="1002"/>
      <c r="BF133" s="1002"/>
      <c r="BG133" s="1002"/>
      <c r="BH133" s="1003"/>
    </row>
    <row r="134" spans="2:60" ht="20.25" customHeight="1" x14ac:dyDescent="0.15">
      <c r="B134" s="153"/>
      <c r="C134" s="959"/>
      <c r="D134" s="960"/>
      <c r="E134" s="961"/>
      <c r="F134" s="154"/>
      <c r="G134" s="155">
        <f>C132</f>
        <v>0</v>
      </c>
      <c r="H134" s="964"/>
      <c r="I134" s="971"/>
      <c r="J134" s="972"/>
      <c r="K134" s="972"/>
      <c r="L134" s="973"/>
      <c r="M134" s="980"/>
      <c r="N134" s="981"/>
      <c r="O134" s="982"/>
      <c r="P134" s="241" t="s">
        <v>183</v>
      </c>
      <c r="Q134" s="157"/>
      <c r="R134" s="157"/>
      <c r="S134" s="177"/>
      <c r="T134" s="178"/>
      <c r="U134" s="160" t="str">
        <f>IF(U132="","",VLOOKUP(U132,'シフト記号表（勤務時間帯）'!$D$6:$Z$47,23,FALSE))</f>
        <v/>
      </c>
      <c r="V134" s="161" t="str">
        <f>IF(V132="","",VLOOKUP(V132,'シフト記号表（勤務時間帯）'!$D$6:$Z$47,23,FALSE))</f>
        <v/>
      </c>
      <c r="W134" s="161" t="str">
        <f>IF(W132="","",VLOOKUP(W132,'シフト記号表（勤務時間帯）'!$D$6:$Z$47,23,FALSE))</f>
        <v/>
      </c>
      <c r="X134" s="161" t="str">
        <f>IF(X132="","",VLOOKUP(X132,'シフト記号表（勤務時間帯）'!$D$6:$Z$47,23,FALSE))</f>
        <v/>
      </c>
      <c r="Y134" s="161" t="str">
        <f>IF(Y132="","",VLOOKUP(Y132,'シフト記号表（勤務時間帯）'!$D$6:$Z$47,23,FALSE))</f>
        <v/>
      </c>
      <c r="Z134" s="161" t="str">
        <f>IF(Z132="","",VLOOKUP(Z132,'シフト記号表（勤務時間帯）'!$D$6:$Z$47,23,FALSE))</f>
        <v/>
      </c>
      <c r="AA134" s="162" t="str">
        <f>IF(AA132="","",VLOOKUP(AA132,'シフト記号表（勤務時間帯）'!$D$6:$Z$47,23,FALSE))</f>
        <v/>
      </c>
      <c r="AB134" s="160" t="str">
        <f>IF(AB132="","",VLOOKUP(AB132,'シフト記号表（勤務時間帯）'!$D$6:$Z$47,23,FALSE))</f>
        <v/>
      </c>
      <c r="AC134" s="161" t="str">
        <f>IF(AC132="","",VLOOKUP(AC132,'シフト記号表（勤務時間帯）'!$D$6:$Z$47,23,FALSE))</f>
        <v/>
      </c>
      <c r="AD134" s="161" t="str">
        <f>IF(AD132="","",VLOOKUP(AD132,'シフト記号表（勤務時間帯）'!$D$6:$Z$47,23,FALSE))</f>
        <v/>
      </c>
      <c r="AE134" s="161" t="str">
        <f>IF(AE132="","",VLOOKUP(AE132,'シフト記号表（勤務時間帯）'!$D$6:$Z$47,23,FALSE))</f>
        <v/>
      </c>
      <c r="AF134" s="161" t="str">
        <f>IF(AF132="","",VLOOKUP(AF132,'シフト記号表（勤務時間帯）'!$D$6:$Z$47,23,FALSE))</f>
        <v/>
      </c>
      <c r="AG134" s="161" t="str">
        <f>IF(AG132="","",VLOOKUP(AG132,'シフト記号表（勤務時間帯）'!$D$6:$Z$47,23,FALSE))</f>
        <v/>
      </c>
      <c r="AH134" s="162" t="str">
        <f>IF(AH132="","",VLOOKUP(AH132,'シフト記号表（勤務時間帯）'!$D$6:$Z$47,23,FALSE))</f>
        <v/>
      </c>
      <c r="AI134" s="160" t="str">
        <f>IF(AI132="","",VLOOKUP(AI132,'シフト記号表（勤務時間帯）'!$D$6:$Z$47,23,FALSE))</f>
        <v/>
      </c>
      <c r="AJ134" s="161" t="str">
        <f>IF(AJ132="","",VLOOKUP(AJ132,'シフト記号表（勤務時間帯）'!$D$6:$Z$47,23,FALSE))</f>
        <v/>
      </c>
      <c r="AK134" s="161" t="str">
        <f>IF(AK132="","",VLOOKUP(AK132,'シフト記号表（勤務時間帯）'!$D$6:$Z$47,23,FALSE))</f>
        <v/>
      </c>
      <c r="AL134" s="161" t="str">
        <f>IF(AL132="","",VLOOKUP(AL132,'シフト記号表（勤務時間帯）'!$D$6:$Z$47,23,FALSE))</f>
        <v/>
      </c>
      <c r="AM134" s="161" t="str">
        <f>IF(AM132="","",VLOOKUP(AM132,'シフト記号表（勤務時間帯）'!$D$6:$Z$47,23,FALSE))</f>
        <v/>
      </c>
      <c r="AN134" s="161" t="str">
        <f>IF(AN132="","",VLOOKUP(AN132,'シフト記号表（勤務時間帯）'!$D$6:$Z$47,23,FALSE))</f>
        <v/>
      </c>
      <c r="AO134" s="162" t="str">
        <f>IF(AO132="","",VLOOKUP(AO132,'シフト記号表（勤務時間帯）'!$D$6:$Z$47,23,FALSE))</f>
        <v/>
      </c>
      <c r="AP134" s="160" t="str">
        <f>IF(AP132="","",VLOOKUP(AP132,'シフト記号表（勤務時間帯）'!$D$6:$Z$47,23,FALSE))</f>
        <v/>
      </c>
      <c r="AQ134" s="161" t="str">
        <f>IF(AQ132="","",VLOOKUP(AQ132,'シフト記号表（勤務時間帯）'!$D$6:$Z$47,23,FALSE))</f>
        <v/>
      </c>
      <c r="AR134" s="161" t="str">
        <f>IF(AR132="","",VLOOKUP(AR132,'シフト記号表（勤務時間帯）'!$D$6:$Z$47,23,FALSE))</f>
        <v/>
      </c>
      <c r="AS134" s="161" t="str">
        <f>IF(AS132="","",VLOOKUP(AS132,'シフト記号表（勤務時間帯）'!$D$6:$Z$47,23,FALSE))</f>
        <v/>
      </c>
      <c r="AT134" s="161" t="str">
        <f>IF(AT132="","",VLOOKUP(AT132,'シフト記号表（勤務時間帯）'!$D$6:$Z$47,23,FALSE))</f>
        <v/>
      </c>
      <c r="AU134" s="161" t="str">
        <f>IF(AU132="","",VLOOKUP(AU132,'シフト記号表（勤務時間帯）'!$D$6:$Z$47,23,FALSE))</f>
        <v/>
      </c>
      <c r="AV134" s="162" t="str">
        <f>IF(AV132="","",VLOOKUP(AV132,'シフト記号表（勤務時間帯）'!$D$6:$Z$47,23,FALSE))</f>
        <v/>
      </c>
      <c r="AW134" s="160" t="str">
        <f>IF(AW132="","",VLOOKUP(AW132,'シフト記号表（勤務時間帯）'!$D$6:$Z$47,23,FALSE))</f>
        <v/>
      </c>
      <c r="AX134" s="161" t="str">
        <f>IF(AX132="","",VLOOKUP(AX132,'シフト記号表（勤務時間帯）'!$D$6:$Z$47,23,FALSE))</f>
        <v/>
      </c>
      <c r="AY134" s="161" t="str">
        <f>IF(AY132="","",VLOOKUP(AY132,'シフト記号表（勤務時間帯）'!$D$6:$Z$47,23,FALSE))</f>
        <v/>
      </c>
      <c r="AZ134" s="1010">
        <f>IF($BC$3="４週",SUM(U134:AV134),IF($BC$3="暦月",SUM(U134:AY134),""))</f>
        <v>0</v>
      </c>
      <c r="BA134" s="1011"/>
      <c r="BB134" s="1012">
        <f>IF($BC$3="４週",AZ134/4,IF($BC$3="暦月",(AZ134/($BC$8/7)),""))</f>
        <v>0</v>
      </c>
      <c r="BC134" s="1011"/>
      <c r="BD134" s="1004"/>
      <c r="BE134" s="1005"/>
      <c r="BF134" s="1005"/>
      <c r="BG134" s="1005"/>
      <c r="BH134" s="1006"/>
    </row>
    <row r="135" spans="2:60" ht="20.25" customHeight="1" x14ac:dyDescent="0.15">
      <c r="B135" s="163"/>
      <c r="C135" s="953"/>
      <c r="D135" s="954"/>
      <c r="E135" s="955"/>
      <c r="F135" s="164"/>
      <c r="G135" s="165"/>
      <c r="H135" s="962"/>
      <c r="I135" s="965"/>
      <c r="J135" s="966"/>
      <c r="K135" s="966"/>
      <c r="L135" s="967"/>
      <c r="M135" s="974"/>
      <c r="N135" s="975"/>
      <c r="O135" s="976"/>
      <c r="P135" s="184" t="s">
        <v>179</v>
      </c>
      <c r="Q135" s="185"/>
      <c r="R135" s="185"/>
      <c r="S135" s="186"/>
      <c r="T135" s="187"/>
      <c r="U135" s="170"/>
      <c r="V135" s="171"/>
      <c r="W135" s="171"/>
      <c r="X135" s="171"/>
      <c r="Y135" s="171"/>
      <c r="Z135" s="171"/>
      <c r="AA135" s="172"/>
      <c r="AB135" s="170"/>
      <c r="AC135" s="171"/>
      <c r="AD135" s="171"/>
      <c r="AE135" s="171"/>
      <c r="AF135" s="171"/>
      <c r="AG135" s="171"/>
      <c r="AH135" s="172"/>
      <c r="AI135" s="170"/>
      <c r="AJ135" s="171"/>
      <c r="AK135" s="171"/>
      <c r="AL135" s="171"/>
      <c r="AM135" s="171"/>
      <c r="AN135" s="171"/>
      <c r="AO135" s="172"/>
      <c r="AP135" s="170"/>
      <c r="AQ135" s="171"/>
      <c r="AR135" s="171"/>
      <c r="AS135" s="171"/>
      <c r="AT135" s="171"/>
      <c r="AU135" s="171"/>
      <c r="AV135" s="172"/>
      <c r="AW135" s="170"/>
      <c r="AX135" s="171"/>
      <c r="AY135" s="171"/>
      <c r="AZ135" s="983"/>
      <c r="BA135" s="984"/>
      <c r="BB135" s="997"/>
      <c r="BC135" s="984"/>
      <c r="BD135" s="998"/>
      <c r="BE135" s="999"/>
      <c r="BF135" s="999"/>
      <c r="BG135" s="999"/>
      <c r="BH135" s="1000"/>
    </row>
    <row r="136" spans="2:60" ht="20.25" customHeight="1" x14ac:dyDescent="0.15">
      <c r="B136" s="143">
        <f>B133+1</f>
        <v>39</v>
      </c>
      <c r="C136" s="956"/>
      <c r="D136" s="957"/>
      <c r="E136" s="958"/>
      <c r="F136" s="144">
        <f>C135</f>
        <v>0</v>
      </c>
      <c r="G136" s="145"/>
      <c r="H136" s="963"/>
      <c r="I136" s="968"/>
      <c r="J136" s="969"/>
      <c r="K136" s="969"/>
      <c r="L136" s="970"/>
      <c r="M136" s="977"/>
      <c r="N136" s="978"/>
      <c r="O136" s="979"/>
      <c r="P136" s="146" t="s">
        <v>182</v>
      </c>
      <c r="Q136" s="147"/>
      <c r="R136" s="147"/>
      <c r="S136" s="148"/>
      <c r="T136" s="149"/>
      <c r="U136" s="150" t="str">
        <f>IF(U135="","",VLOOKUP(U135,'シフト記号表（勤務時間帯）'!$D$6:$X$47,21,FALSE))</f>
        <v/>
      </c>
      <c r="V136" s="151" t="str">
        <f>IF(V135="","",VLOOKUP(V135,'シフト記号表（勤務時間帯）'!$D$6:$X$47,21,FALSE))</f>
        <v/>
      </c>
      <c r="W136" s="151" t="str">
        <f>IF(W135="","",VLOOKUP(W135,'シフト記号表（勤務時間帯）'!$D$6:$X$47,21,FALSE))</f>
        <v/>
      </c>
      <c r="X136" s="151" t="str">
        <f>IF(X135="","",VLOOKUP(X135,'シフト記号表（勤務時間帯）'!$D$6:$X$47,21,FALSE))</f>
        <v/>
      </c>
      <c r="Y136" s="151" t="str">
        <f>IF(Y135="","",VLOOKUP(Y135,'シフト記号表（勤務時間帯）'!$D$6:$X$47,21,FALSE))</f>
        <v/>
      </c>
      <c r="Z136" s="151" t="str">
        <f>IF(Z135="","",VLOOKUP(Z135,'シフト記号表（勤務時間帯）'!$D$6:$X$47,21,FALSE))</f>
        <v/>
      </c>
      <c r="AA136" s="152" t="str">
        <f>IF(AA135="","",VLOOKUP(AA135,'シフト記号表（勤務時間帯）'!$D$6:$X$47,21,FALSE))</f>
        <v/>
      </c>
      <c r="AB136" s="150" t="str">
        <f>IF(AB135="","",VLOOKUP(AB135,'シフト記号表（勤務時間帯）'!$D$6:$X$47,21,FALSE))</f>
        <v/>
      </c>
      <c r="AC136" s="151" t="str">
        <f>IF(AC135="","",VLOOKUP(AC135,'シフト記号表（勤務時間帯）'!$D$6:$X$47,21,FALSE))</f>
        <v/>
      </c>
      <c r="AD136" s="151" t="str">
        <f>IF(AD135="","",VLOOKUP(AD135,'シフト記号表（勤務時間帯）'!$D$6:$X$47,21,FALSE))</f>
        <v/>
      </c>
      <c r="AE136" s="151" t="str">
        <f>IF(AE135="","",VLOOKUP(AE135,'シフト記号表（勤務時間帯）'!$D$6:$X$47,21,FALSE))</f>
        <v/>
      </c>
      <c r="AF136" s="151" t="str">
        <f>IF(AF135="","",VLOOKUP(AF135,'シフト記号表（勤務時間帯）'!$D$6:$X$47,21,FALSE))</f>
        <v/>
      </c>
      <c r="AG136" s="151" t="str">
        <f>IF(AG135="","",VLOOKUP(AG135,'シフト記号表（勤務時間帯）'!$D$6:$X$47,21,FALSE))</f>
        <v/>
      </c>
      <c r="AH136" s="152" t="str">
        <f>IF(AH135="","",VLOOKUP(AH135,'シフト記号表（勤務時間帯）'!$D$6:$X$47,21,FALSE))</f>
        <v/>
      </c>
      <c r="AI136" s="150" t="str">
        <f>IF(AI135="","",VLOOKUP(AI135,'シフト記号表（勤務時間帯）'!$D$6:$X$47,21,FALSE))</f>
        <v/>
      </c>
      <c r="AJ136" s="151" t="str">
        <f>IF(AJ135="","",VLOOKUP(AJ135,'シフト記号表（勤務時間帯）'!$D$6:$X$47,21,FALSE))</f>
        <v/>
      </c>
      <c r="AK136" s="151" t="str">
        <f>IF(AK135="","",VLOOKUP(AK135,'シフト記号表（勤務時間帯）'!$D$6:$X$47,21,FALSE))</f>
        <v/>
      </c>
      <c r="AL136" s="151" t="str">
        <f>IF(AL135="","",VLOOKUP(AL135,'シフト記号表（勤務時間帯）'!$D$6:$X$47,21,FALSE))</f>
        <v/>
      </c>
      <c r="AM136" s="151" t="str">
        <f>IF(AM135="","",VLOOKUP(AM135,'シフト記号表（勤務時間帯）'!$D$6:$X$47,21,FALSE))</f>
        <v/>
      </c>
      <c r="AN136" s="151" t="str">
        <f>IF(AN135="","",VLOOKUP(AN135,'シフト記号表（勤務時間帯）'!$D$6:$X$47,21,FALSE))</f>
        <v/>
      </c>
      <c r="AO136" s="152" t="str">
        <f>IF(AO135="","",VLOOKUP(AO135,'シフト記号表（勤務時間帯）'!$D$6:$X$47,21,FALSE))</f>
        <v/>
      </c>
      <c r="AP136" s="150" t="str">
        <f>IF(AP135="","",VLOOKUP(AP135,'シフト記号表（勤務時間帯）'!$D$6:$X$47,21,FALSE))</f>
        <v/>
      </c>
      <c r="AQ136" s="151" t="str">
        <f>IF(AQ135="","",VLOOKUP(AQ135,'シフト記号表（勤務時間帯）'!$D$6:$X$47,21,FALSE))</f>
        <v/>
      </c>
      <c r="AR136" s="151" t="str">
        <f>IF(AR135="","",VLOOKUP(AR135,'シフト記号表（勤務時間帯）'!$D$6:$X$47,21,FALSE))</f>
        <v/>
      </c>
      <c r="AS136" s="151" t="str">
        <f>IF(AS135="","",VLOOKUP(AS135,'シフト記号表（勤務時間帯）'!$D$6:$X$47,21,FALSE))</f>
        <v/>
      </c>
      <c r="AT136" s="151" t="str">
        <f>IF(AT135="","",VLOOKUP(AT135,'シフト記号表（勤務時間帯）'!$D$6:$X$47,21,FALSE))</f>
        <v/>
      </c>
      <c r="AU136" s="151" t="str">
        <f>IF(AU135="","",VLOOKUP(AU135,'シフト記号表（勤務時間帯）'!$D$6:$X$47,21,FALSE))</f>
        <v/>
      </c>
      <c r="AV136" s="152" t="str">
        <f>IF(AV135="","",VLOOKUP(AV135,'シフト記号表（勤務時間帯）'!$D$6:$X$47,21,FALSE))</f>
        <v/>
      </c>
      <c r="AW136" s="150" t="str">
        <f>IF(AW135="","",VLOOKUP(AW135,'シフト記号表（勤務時間帯）'!$D$6:$X$47,21,FALSE))</f>
        <v/>
      </c>
      <c r="AX136" s="151" t="str">
        <f>IF(AX135="","",VLOOKUP(AX135,'シフト記号表（勤務時間帯）'!$D$6:$X$47,21,FALSE))</f>
        <v/>
      </c>
      <c r="AY136" s="151" t="str">
        <f>IF(AY135="","",VLOOKUP(AY135,'シフト記号表（勤務時間帯）'!$D$6:$X$47,21,FALSE))</f>
        <v/>
      </c>
      <c r="AZ136" s="1007">
        <f>IF($BC$3="４週",SUM(U136:AV136),IF($BC$3="暦月",SUM(U136:AY136),""))</f>
        <v>0</v>
      </c>
      <c r="BA136" s="1008"/>
      <c r="BB136" s="1009">
        <f>IF($BC$3="４週",AZ136/4,IF($BC$3="暦月",(AZ136/($BC$8/7)),""))</f>
        <v>0</v>
      </c>
      <c r="BC136" s="1008"/>
      <c r="BD136" s="1001"/>
      <c r="BE136" s="1002"/>
      <c r="BF136" s="1002"/>
      <c r="BG136" s="1002"/>
      <c r="BH136" s="1003"/>
    </row>
    <row r="137" spans="2:60" ht="20.25" customHeight="1" x14ac:dyDescent="0.15">
      <c r="B137" s="153"/>
      <c r="C137" s="959"/>
      <c r="D137" s="960"/>
      <c r="E137" s="961"/>
      <c r="F137" s="154"/>
      <c r="G137" s="155">
        <f>C135</f>
        <v>0</v>
      </c>
      <c r="H137" s="964"/>
      <c r="I137" s="971"/>
      <c r="J137" s="972"/>
      <c r="K137" s="972"/>
      <c r="L137" s="973"/>
      <c r="M137" s="980"/>
      <c r="N137" s="981"/>
      <c r="O137" s="982"/>
      <c r="P137" s="241" t="s">
        <v>183</v>
      </c>
      <c r="Q137" s="157"/>
      <c r="R137" s="157"/>
      <c r="S137" s="177"/>
      <c r="T137" s="178"/>
      <c r="U137" s="160" t="str">
        <f>IF(U135="","",VLOOKUP(U135,'シフト記号表（勤務時間帯）'!$D$6:$Z$47,23,FALSE))</f>
        <v/>
      </c>
      <c r="V137" s="161" t="str">
        <f>IF(V135="","",VLOOKUP(V135,'シフト記号表（勤務時間帯）'!$D$6:$Z$47,23,FALSE))</f>
        <v/>
      </c>
      <c r="W137" s="161" t="str">
        <f>IF(W135="","",VLOOKUP(W135,'シフト記号表（勤務時間帯）'!$D$6:$Z$47,23,FALSE))</f>
        <v/>
      </c>
      <c r="X137" s="161" t="str">
        <f>IF(X135="","",VLOOKUP(X135,'シフト記号表（勤務時間帯）'!$D$6:$Z$47,23,FALSE))</f>
        <v/>
      </c>
      <c r="Y137" s="161" t="str">
        <f>IF(Y135="","",VLOOKUP(Y135,'シフト記号表（勤務時間帯）'!$D$6:$Z$47,23,FALSE))</f>
        <v/>
      </c>
      <c r="Z137" s="161" t="str">
        <f>IF(Z135="","",VLOOKUP(Z135,'シフト記号表（勤務時間帯）'!$D$6:$Z$47,23,FALSE))</f>
        <v/>
      </c>
      <c r="AA137" s="162" t="str">
        <f>IF(AA135="","",VLOOKUP(AA135,'シフト記号表（勤務時間帯）'!$D$6:$Z$47,23,FALSE))</f>
        <v/>
      </c>
      <c r="AB137" s="160" t="str">
        <f>IF(AB135="","",VLOOKUP(AB135,'シフト記号表（勤務時間帯）'!$D$6:$Z$47,23,FALSE))</f>
        <v/>
      </c>
      <c r="AC137" s="161" t="str">
        <f>IF(AC135="","",VLOOKUP(AC135,'シフト記号表（勤務時間帯）'!$D$6:$Z$47,23,FALSE))</f>
        <v/>
      </c>
      <c r="AD137" s="161" t="str">
        <f>IF(AD135="","",VLOOKUP(AD135,'シフト記号表（勤務時間帯）'!$D$6:$Z$47,23,FALSE))</f>
        <v/>
      </c>
      <c r="AE137" s="161" t="str">
        <f>IF(AE135="","",VLOOKUP(AE135,'シフト記号表（勤務時間帯）'!$D$6:$Z$47,23,FALSE))</f>
        <v/>
      </c>
      <c r="AF137" s="161" t="str">
        <f>IF(AF135="","",VLOOKUP(AF135,'シフト記号表（勤務時間帯）'!$D$6:$Z$47,23,FALSE))</f>
        <v/>
      </c>
      <c r="AG137" s="161" t="str">
        <f>IF(AG135="","",VLOOKUP(AG135,'シフト記号表（勤務時間帯）'!$D$6:$Z$47,23,FALSE))</f>
        <v/>
      </c>
      <c r="AH137" s="162" t="str">
        <f>IF(AH135="","",VLOOKUP(AH135,'シフト記号表（勤務時間帯）'!$D$6:$Z$47,23,FALSE))</f>
        <v/>
      </c>
      <c r="AI137" s="160" t="str">
        <f>IF(AI135="","",VLOOKUP(AI135,'シフト記号表（勤務時間帯）'!$D$6:$Z$47,23,FALSE))</f>
        <v/>
      </c>
      <c r="AJ137" s="161" t="str">
        <f>IF(AJ135="","",VLOOKUP(AJ135,'シフト記号表（勤務時間帯）'!$D$6:$Z$47,23,FALSE))</f>
        <v/>
      </c>
      <c r="AK137" s="161" t="str">
        <f>IF(AK135="","",VLOOKUP(AK135,'シフト記号表（勤務時間帯）'!$D$6:$Z$47,23,FALSE))</f>
        <v/>
      </c>
      <c r="AL137" s="161" t="str">
        <f>IF(AL135="","",VLOOKUP(AL135,'シフト記号表（勤務時間帯）'!$D$6:$Z$47,23,FALSE))</f>
        <v/>
      </c>
      <c r="AM137" s="161" t="str">
        <f>IF(AM135="","",VLOOKUP(AM135,'シフト記号表（勤務時間帯）'!$D$6:$Z$47,23,FALSE))</f>
        <v/>
      </c>
      <c r="AN137" s="161" t="str">
        <f>IF(AN135="","",VLOOKUP(AN135,'シフト記号表（勤務時間帯）'!$D$6:$Z$47,23,FALSE))</f>
        <v/>
      </c>
      <c r="AO137" s="162" t="str">
        <f>IF(AO135="","",VLOOKUP(AO135,'シフト記号表（勤務時間帯）'!$D$6:$Z$47,23,FALSE))</f>
        <v/>
      </c>
      <c r="AP137" s="160" t="str">
        <f>IF(AP135="","",VLOOKUP(AP135,'シフト記号表（勤務時間帯）'!$D$6:$Z$47,23,FALSE))</f>
        <v/>
      </c>
      <c r="AQ137" s="161" t="str">
        <f>IF(AQ135="","",VLOOKUP(AQ135,'シフト記号表（勤務時間帯）'!$D$6:$Z$47,23,FALSE))</f>
        <v/>
      </c>
      <c r="AR137" s="161" t="str">
        <f>IF(AR135="","",VLOOKUP(AR135,'シフト記号表（勤務時間帯）'!$D$6:$Z$47,23,FALSE))</f>
        <v/>
      </c>
      <c r="AS137" s="161" t="str">
        <f>IF(AS135="","",VLOOKUP(AS135,'シフト記号表（勤務時間帯）'!$D$6:$Z$47,23,FALSE))</f>
        <v/>
      </c>
      <c r="AT137" s="161" t="str">
        <f>IF(AT135="","",VLOOKUP(AT135,'シフト記号表（勤務時間帯）'!$D$6:$Z$47,23,FALSE))</f>
        <v/>
      </c>
      <c r="AU137" s="161" t="str">
        <f>IF(AU135="","",VLOOKUP(AU135,'シフト記号表（勤務時間帯）'!$D$6:$Z$47,23,FALSE))</f>
        <v/>
      </c>
      <c r="AV137" s="162" t="str">
        <f>IF(AV135="","",VLOOKUP(AV135,'シフト記号表（勤務時間帯）'!$D$6:$Z$47,23,FALSE))</f>
        <v/>
      </c>
      <c r="AW137" s="160" t="str">
        <f>IF(AW135="","",VLOOKUP(AW135,'シフト記号表（勤務時間帯）'!$D$6:$Z$47,23,FALSE))</f>
        <v/>
      </c>
      <c r="AX137" s="161" t="str">
        <f>IF(AX135="","",VLOOKUP(AX135,'シフト記号表（勤務時間帯）'!$D$6:$Z$47,23,FALSE))</f>
        <v/>
      </c>
      <c r="AY137" s="161" t="str">
        <f>IF(AY135="","",VLOOKUP(AY135,'シフト記号表（勤務時間帯）'!$D$6:$Z$47,23,FALSE))</f>
        <v/>
      </c>
      <c r="AZ137" s="1010">
        <f>IF($BC$3="４週",SUM(U137:AV137),IF($BC$3="暦月",SUM(U137:AY137),""))</f>
        <v>0</v>
      </c>
      <c r="BA137" s="1011"/>
      <c r="BB137" s="1012">
        <f>IF($BC$3="４週",AZ137/4,IF($BC$3="暦月",(AZ137/($BC$8/7)),""))</f>
        <v>0</v>
      </c>
      <c r="BC137" s="1011"/>
      <c r="BD137" s="1004"/>
      <c r="BE137" s="1005"/>
      <c r="BF137" s="1005"/>
      <c r="BG137" s="1005"/>
      <c r="BH137" s="1006"/>
    </row>
    <row r="138" spans="2:60" ht="20.25" customHeight="1" x14ac:dyDescent="0.15">
      <c r="B138" s="163"/>
      <c r="C138" s="953"/>
      <c r="D138" s="954"/>
      <c r="E138" s="955"/>
      <c r="F138" s="164"/>
      <c r="G138" s="165"/>
      <c r="H138" s="962"/>
      <c r="I138" s="965"/>
      <c r="J138" s="966"/>
      <c r="K138" s="966"/>
      <c r="L138" s="967"/>
      <c r="M138" s="974"/>
      <c r="N138" s="975"/>
      <c r="O138" s="976"/>
      <c r="P138" s="184" t="s">
        <v>179</v>
      </c>
      <c r="Q138" s="185"/>
      <c r="R138" s="185"/>
      <c r="S138" s="186"/>
      <c r="T138" s="187"/>
      <c r="U138" s="170"/>
      <c r="V138" s="171"/>
      <c r="W138" s="171"/>
      <c r="X138" s="171"/>
      <c r="Y138" s="171"/>
      <c r="Z138" s="171"/>
      <c r="AA138" s="172"/>
      <c r="AB138" s="170"/>
      <c r="AC138" s="171"/>
      <c r="AD138" s="171"/>
      <c r="AE138" s="171"/>
      <c r="AF138" s="171"/>
      <c r="AG138" s="171"/>
      <c r="AH138" s="172"/>
      <c r="AI138" s="170"/>
      <c r="AJ138" s="171"/>
      <c r="AK138" s="171"/>
      <c r="AL138" s="171"/>
      <c r="AM138" s="171"/>
      <c r="AN138" s="171"/>
      <c r="AO138" s="172"/>
      <c r="AP138" s="170"/>
      <c r="AQ138" s="171"/>
      <c r="AR138" s="171"/>
      <c r="AS138" s="171"/>
      <c r="AT138" s="171"/>
      <c r="AU138" s="171"/>
      <c r="AV138" s="172"/>
      <c r="AW138" s="170"/>
      <c r="AX138" s="171"/>
      <c r="AY138" s="171"/>
      <c r="AZ138" s="983"/>
      <c r="BA138" s="984"/>
      <c r="BB138" s="997"/>
      <c r="BC138" s="984"/>
      <c r="BD138" s="998"/>
      <c r="BE138" s="999"/>
      <c r="BF138" s="999"/>
      <c r="BG138" s="999"/>
      <c r="BH138" s="1000"/>
    </row>
    <row r="139" spans="2:60" ht="20.25" customHeight="1" x14ac:dyDescent="0.15">
      <c r="B139" s="143">
        <f>B136+1</f>
        <v>40</v>
      </c>
      <c r="C139" s="956"/>
      <c r="D139" s="957"/>
      <c r="E139" s="958"/>
      <c r="F139" s="144">
        <f>C138</f>
        <v>0</v>
      </c>
      <c r="G139" s="145"/>
      <c r="H139" s="963"/>
      <c r="I139" s="968"/>
      <c r="J139" s="969"/>
      <c r="K139" s="969"/>
      <c r="L139" s="970"/>
      <c r="M139" s="977"/>
      <c r="N139" s="978"/>
      <c r="O139" s="979"/>
      <c r="P139" s="146" t="s">
        <v>182</v>
      </c>
      <c r="Q139" s="147"/>
      <c r="R139" s="147"/>
      <c r="S139" s="148"/>
      <c r="T139" s="149"/>
      <c r="U139" s="150" t="str">
        <f>IF(U138="","",VLOOKUP(U138,'シフト記号表（勤務時間帯）'!$D$6:$X$47,21,FALSE))</f>
        <v/>
      </c>
      <c r="V139" s="151" t="str">
        <f>IF(V138="","",VLOOKUP(V138,'シフト記号表（勤務時間帯）'!$D$6:$X$47,21,FALSE))</f>
        <v/>
      </c>
      <c r="W139" s="151" t="str">
        <f>IF(W138="","",VLOOKUP(W138,'シフト記号表（勤務時間帯）'!$D$6:$X$47,21,FALSE))</f>
        <v/>
      </c>
      <c r="X139" s="151" t="str">
        <f>IF(X138="","",VLOOKUP(X138,'シフト記号表（勤務時間帯）'!$D$6:$X$47,21,FALSE))</f>
        <v/>
      </c>
      <c r="Y139" s="151" t="str">
        <f>IF(Y138="","",VLOOKUP(Y138,'シフト記号表（勤務時間帯）'!$D$6:$X$47,21,FALSE))</f>
        <v/>
      </c>
      <c r="Z139" s="151" t="str">
        <f>IF(Z138="","",VLOOKUP(Z138,'シフト記号表（勤務時間帯）'!$D$6:$X$47,21,FALSE))</f>
        <v/>
      </c>
      <c r="AA139" s="152" t="str">
        <f>IF(AA138="","",VLOOKUP(AA138,'シフト記号表（勤務時間帯）'!$D$6:$X$47,21,FALSE))</f>
        <v/>
      </c>
      <c r="AB139" s="150" t="str">
        <f>IF(AB138="","",VLOOKUP(AB138,'シフト記号表（勤務時間帯）'!$D$6:$X$47,21,FALSE))</f>
        <v/>
      </c>
      <c r="AC139" s="151" t="str">
        <f>IF(AC138="","",VLOOKUP(AC138,'シフト記号表（勤務時間帯）'!$D$6:$X$47,21,FALSE))</f>
        <v/>
      </c>
      <c r="AD139" s="151" t="str">
        <f>IF(AD138="","",VLOOKUP(AD138,'シフト記号表（勤務時間帯）'!$D$6:$X$47,21,FALSE))</f>
        <v/>
      </c>
      <c r="AE139" s="151" t="str">
        <f>IF(AE138="","",VLOOKUP(AE138,'シフト記号表（勤務時間帯）'!$D$6:$X$47,21,FALSE))</f>
        <v/>
      </c>
      <c r="AF139" s="151" t="str">
        <f>IF(AF138="","",VLOOKUP(AF138,'シフト記号表（勤務時間帯）'!$D$6:$X$47,21,FALSE))</f>
        <v/>
      </c>
      <c r="AG139" s="151" t="str">
        <f>IF(AG138="","",VLOOKUP(AG138,'シフト記号表（勤務時間帯）'!$D$6:$X$47,21,FALSE))</f>
        <v/>
      </c>
      <c r="AH139" s="152" t="str">
        <f>IF(AH138="","",VLOOKUP(AH138,'シフト記号表（勤務時間帯）'!$D$6:$X$47,21,FALSE))</f>
        <v/>
      </c>
      <c r="AI139" s="150" t="str">
        <f>IF(AI138="","",VLOOKUP(AI138,'シフト記号表（勤務時間帯）'!$D$6:$X$47,21,FALSE))</f>
        <v/>
      </c>
      <c r="AJ139" s="151" t="str">
        <f>IF(AJ138="","",VLOOKUP(AJ138,'シフト記号表（勤務時間帯）'!$D$6:$X$47,21,FALSE))</f>
        <v/>
      </c>
      <c r="AK139" s="151" t="str">
        <f>IF(AK138="","",VLOOKUP(AK138,'シフト記号表（勤務時間帯）'!$D$6:$X$47,21,FALSE))</f>
        <v/>
      </c>
      <c r="AL139" s="151" t="str">
        <f>IF(AL138="","",VLOOKUP(AL138,'シフト記号表（勤務時間帯）'!$D$6:$X$47,21,FALSE))</f>
        <v/>
      </c>
      <c r="AM139" s="151" t="str">
        <f>IF(AM138="","",VLOOKUP(AM138,'シフト記号表（勤務時間帯）'!$D$6:$X$47,21,FALSE))</f>
        <v/>
      </c>
      <c r="AN139" s="151" t="str">
        <f>IF(AN138="","",VLOOKUP(AN138,'シフト記号表（勤務時間帯）'!$D$6:$X$47,21,FALSE))</f>
        <v/>
      </c>
      <c r="AO139" s="152" t="str">
        <f>IF(AO138="","",VLOOKUP(AO138,'シフト記号表（勤務時間帯）'!$D$6:$X$47,21,FALSE))</f>
        <v/>
      </c>
      <c r="AP139" s="150" t="str">
        <f>IF(AP138="","",VLOOKUP(AP138,'シフト記号表（勤務時間帯）'!$D$6:$X$47,21,FALSE))</f>
        <v/>
      </c>
      <c r="AQ139" s="151" t="str">
        <f>IF(AQ138="","",VLOOKUP(AQ138,'シフト記号表（勤務時間帯）'!$D$6:$X$47,21,FALSE))</f>
        <v/>
      </c>
      <c r="AR139" s="151" t="str">
        <f>IF(AR138="","",VLOOKUP(AR138,'シフト記号表（勤務時間帯）'!$D$6:$X$47,21,FALSE))</f>
        <v/>
      </c>
      <c r="AS139" s="151" t="str">
        <f>IF(AS138="","",VLOOKUP(AS138,'シフト記号表（勤務時間帯）'!$D$6:$X$47,21,FALSE))</f>
        <v/>
      </c>
      <c r="AT139" s="151" t="str">
        <f>IF(AT138="","",VLOOKUP(AT138,'シフト記号表（勤務時間帯）'!$D$6:$X$47,21,FALSE))</f>
        <v/>
      </c>
      <c r="AU139" s="151" t="str">
        <f>IF(AU138="","",VLOOKUP(AU138,'シフト記号表（勤務時間帯）'!$D$6:$X$47,21,FALSE))</f>
        <v/>
      </c>
      <c r="AV139" s="152" t="str">
        <f>IF(AV138="","",VLOOKUP(AV138,'シフト記号表（勤務時間帯）'!$D$6:$X$47,21,FALSE))</f>
        <v/>
      </c>
      <c r="AW139" s="150" t="str">
        <f>IF(AW138="","",VLOOKUP(AW138,'シフト記号表（勤務時間帯）'!$D$6:$X$47,21,FALSE))</f>
        <v/>
      </c>
      <c r="AX139" s="151" t="str">
        <f>IF(AX138="","",VLOOKUP(AX138,'シフト記号表（勤務時間帯）'!$D$6:$X$47,21,FALSE))</f>
        <v/>
      </c>
      <c r="AY139" s="151" t="str">
        <f>IF(AY138="","",VLOOKUP(AY138,'シフト記号表（勤務時間帯）'!$D$6:$X$47,21,FALSE))</f>
        <v/>
      </c>
      <c r="AZ139" s="1007">
        <f>IF($BC$3="４週",SUM(U139:AV139),IF($BC$3="暦月",SUM(U139:AY139),""))</f>
        <v>0</v>
      </c>
      <c r="BA139" s="1008"/>
      <c r="BB139" s="1009">
        <f>IF($BC$3="４週",AZ139/4,IF($BC$3="暦月",(AZ139/($BC$8/7)),""))</f>
        <v>0</v>
      </c>
      <c r="BC139" s="1008"/>
      <c r="BD139" s="1001"/>
      <c r="BE139" s="1002"/>
      <c r="BF139" s="1002"/>
      <c r="BG139" s="1002"/>
      <c r="BH139" s="1003"/>
    </row>
    <row r="140" spans="2:60" ht="20.25" customHeight="1" x14ac:dyDescent="0.15">
      <c r="B140" s="153"/>
      <c r="C140" s="959"/>
      <c r="D140" s="960"/>
      <c r="E140" s="961"/>
      <c r="F140" s="154"/>
      <c r="G140" s="155">
        <f>C138</f>
        <v>0</v>
      </c>
      <c r="H140" s="964"/>
      <c r="I140" s="971"/>
      <c r="J140" s="972"/>
      <c r="K140" s="972"/>
      <c r="L140" s="973"/>
      <c r="M140" s="980"/>
      <c r="N140" s="981"/>
      <c r="O140" s="982"/>
      <c r="P140" s="241" t="s">
        <v>183</v>
      </c>
      <c r="Q140" s="157"/>
      <c r="R140" s="157"/>
      <c r="S140" s="177"/>
      <c r="T140" s="178"/>
      <c r="U140" s="160" t="str">
        <f>IF(U138="","",VLOOKUP(U138,'シフト記号表（勤務時間帯）'!$D$6:$Z$47,23,FALSE))</f>
        <v/>
      </c>
      <c r="V140" s="161" t="str">
        <f>IF(V138="","",VLOOKUP(V138,'シフト記号表（勤務時間帯）'!$D$6:$Z$47,23,FALSE))</f>
        <v/>
      </c>
      <c r="W140" s="161" t="str">
        <f>IF(W138="","",VLOOKUP(W138,'シフト記号表（勤務時間帯）'!$D$6:$Z$47,23,FALSE))</f>
        <v/>
      </c>
      <c r="X140" s="161" t="str">
        <f>IF(X138="","",VLOOKUP(X138,'シフト記号表（勤務時間帯）'!$D$6:$Z$47,23,FALSE))</f>
        <v/>
      </c>
      <c r="Y140" s="161" t="str">
        <f>IF(Y138="","",VLOOKUP(Y138,'シフト記号表（勤務時間帯）'!$D$6:$Z$47,23,FALSE))</f>
        <v/>
      </c>
      <c r="Z140" s="161" t="str">
        <f>IF(Z138="","",VLOOKUP(Z138,'シフト記号表（勤務時間帯）'!$D$6:$Z$47,23,FALSE))</f>
        <v/>
      </c>
      <c r="AA140" s="162" t="str">
        <f>IF(AA138="","",VLOOKUP(AA138,'シフト記号表（勤務時間帯）'!$D$6:$Z$47,23,FALSE))</f>
        <v/>
      </c>
      <c r="AB140" s="160" t="str">
        <f>IF(AB138="","",VLOOKUP(AB138,'シフト記号表（勤務時間帯）'!$D$6:$Z$47,23,FALSE))</f>
        <v/>
      </c>
      <c r="AC140" s="161" t="str">
        <f>IF(AC138="","",VLOOKUP(AC138,'シフト記号表（勤務時間帯）'!$D$6:$Z$47,23,FALSE))</f>
        <v/>
      </c>
      <c r="AD140" s="161" t="str">
        <f>IF(AD138="","",VLOOKUP(AD138,'シフト記号表（勤務時間帯）'!$D$6:$Z$47,23,FALSE))</f>
        <v/>
      </c>
      <c r="AE140" s="161" t="str">
        <f>IF(AE138="","",VLOOKUP(AE138,'シフト記号表（勤務時間帯）'!$D$6:$Z$47,23,FALSE))</f>
        <v/>
      </c>
      <c r="AF140" s="161" t="str">
        <f>IF(AF138="","",VLOOKUP(AF138,'シフト記号表（勤務時間帯）'!$D$6:$Z$47,23,FALSE))</f>
        <v/>
      </c>
      <c r="AG140" s="161" t="str">
        <f>IF(AG138="","",VLOOKUP(AG138,'シフト記号表（勤務時間帯）'!$D$6:$Z$47,23,FALSE))</f>
        <v/>
      </c>
      <c r="AH140" s="162" t="str">
        <f>IF(AH138="","",VLOOKUP(AH138,'シフト記号表（勤務時間帯）'!$D$6:$Z$47,23,FALSE))</f>
        <v/>
      </c>
      <c r="AI140" s="160" t="str">
        <f>IF(AI138="","",VLOOKUP(AI138,'シフト記号表（勤務時間帯）'!$D$6:$Z$47,23,FALSE))</f>
        <v/>
      </c>
      <c r="AJ140" s="161" t="str">
        <f>IF(AJ138="","",VLOOKUP(AJ138,'シフト記号表（勤務時間帯）'!$D$6:$Z$47,23,FALSE))</f>
        <v/>
      </c>
      <c r="AK140" s="161" t="str">
        <f>IF(AK138="","",VLOOKUP(AK138,'シフト記号表（勤務時間帯）'!$D$6:$Z$47,23,FALSE))</f>
        <v/>
      </c>
      <c r="AL140" s="161" t="str">
        <f>IF(AL138="","",VLOOKUP(AL138,'シフト記号表（勤務時間帯）'!$D$6:$Z$47,23,FALSE))</f>
        <v/>
      </c>
      <c r="AM140" s="161" t="str">
        <f>IF(AM138="","",VLOOKUP(AM138,'シフト記号表（勤務時間帯）'!$D$6:$Z$47,23,FALSE))</f>
        <v/>
      </c>
      <c r="AN140" s="161" t="str">
        <f>IF(AN138="","",VLOOKUP(AN138,'シフト記号表（勤務時間帯）'!$D$6:$Z$47,23,FALSE))</f>
        <v/>
      </c>
      <c r="AO140" s="162" t="str">
        <f>IF(AO138="","",VLOOKUP(AO138,'シフト記号表（勤務時間帯）'!$D$6:$Z$47,23,FALSE))</f>
        <v/>
      </c>
      <c r="AP140" s="160" t="str">
        <f>IF(AP138="","",VLOOKUP(AP138,'シフト記号表（勤務時間帯）'!$D$6:$Z$47,23,FALSE))</f>
        <v/>
      </c>
      <c r="AQ140" s="161" t="str">
        <f>IF(AQ138="","",VLOOKUP(AQ138,'シフト記号表（勤務時間帯）'!$D$6:$Z$47,23,FALSE))</f>
        <v/>
      </c>
      <c r="AR140" s="161" t="str">
        <f>IF(AR138="","",VLOOKUP(AR138,'シフト記号表（勤務時間帯）'!$D$6:$Z$47,23,FALSE))</f>
        <v/>
      </c>
      <c r="AS140" s="161" t="str">
        <f>IF(AS138="","",VLOOKUP(AS138,'シフト記号表（勤務時間帯）'!$D$6:$Z$47,23,FALSE))</f>
        <v/>
      </c>
      <c r="AT140" s="161" t="str">
        <f>IF(AT138="","",VLOOKUP(AT138,'シフト記号表（勤務時間帯）'!$D$6:$Z$47,23,FALSE))</f>
        <v/>
      </c>
      <c r="AU140" s="161" t="str">
        <f>IF(AU138="","",VLOOKUP(AU138,'シフト記号表（勤務時間帯）'!$D$6:$Z$47,23,FALSE))</f>
        <v/>
      </c>
      <c r="AV140" s="162" t="str">
        <f>IF(AV138="","",VLOOKUP(AV138,'シフト記号表（勤務時間帯）'!$D$6:$Z$47,23,FALSE))</f>
        <v/>
      </c>
      <c r="AW140" s="160" t="str">
        <f>IF(AW138="","",VLOOKUP(AW138,'シフト記号表（勤務時間帯）'!$D$6:$Z$47,23,FALSE))</f>
        <v/>
      </c>
      <c r="AX140" s="161" t="str">
        <f>IF(AX138="","",VLOOKUP(AX138,'シフト記号表（勤務時間帯）'!$D$6:$Z$47,23,FALSE))</f>
        <v/>
      </c>
      <c r="AY140" s="161" t="str">
        <f>IF(AY138="","",VLOOKUP(AY138,'シフト記号表（勤務時間帯）'!$D$6:$Z$47,23,FALSE))</f>
        <v/>
      </c>
      <c r="AZ140" s="1010">
        <f>IF($BC$3="４週",SUM(U140:AV140),IF($BC$3="暦月",SUM(U140:AY140),""))</f>
        <v>0</v>
      </c>
      <c r="BA140" s="1011"/>
      <c r="BB140" s="1012">
        <f>IF($BC$3="４週",AZ140/4,IF($BC$3="暦月",(AZ140/($BC$8/7)),""))</f>
        <v>0</v>
      </c>
      <c r="BC140" s="1011"/>
      <c r="BD140" s="1004"/>
      <c r="BE140" s="1005"/>
      <c r="BF140" s="1005"/>
      <c r="BG140" s="1005"/>
      <c r="BH140" s="1006"/>
    </row>
    <row r="141" spans="2:60" ht="20.25" customHeight="1" x14ac:dyDescent="0.15">
      <c r="B141" s="163"/>
      <c r="C141" s="953"/>
      <c r="D141" s="954"/>
      <c r="E141" s="955"/>
      <c r="F141" s="164"/>
      <c r="G141" s="165"/>
      <c r="H141" s="962"/>
      <c r="I141" s="965"/>
      <c r="J141" s="966"/>
      <c r="K141" s="966"/>
      <c r="L141" s="967"/>
      <c r="M141" s="974"/>
      <c r="N141" s="975"/>
      <c r="O141" s="976"/>
      <c r="P141" s="184" t="s">
        <v>179</v>
      </c>
      <c r="Q141" s="185"/>
      <c r="R141" s="185"/>
      <c r="S141" s="186"/>
      <c r="T141" s="187"/>
      <c r="U141" s="170"/>
      <c r="V141" s="171"/>
      <c r="W141" s="171"/>
      <c r="X141" s="171"/>
      <c r="Y141" s="171"/>
      <c r="Z141" s="171"/>
      <c r="AA141" s="172"/>
      <c r="AB141" s="170"/>
      <c r="AC141" s="171"/>
      <c r="AD141" s="171"/>
      <c r="AE141" s="171"/>
      <c r="AF141" s="171"/>
      <c r="AG141" s="171"/>
      <c r="AH141" s="172"/>
      <c r="AI141" s="170"/>
      <c r="AJ141" s="171"/>
      <c r="AK141" s="171"/>
      <c r="AL141" s="171"/>
      <c r="AM141" s="171"/>
      <c r="AN141" s="171"/>
      <c r="AO141" s="172"/>
      <c r="AP141" s="170"/>
      <c r="AQ141" s="171"/>
      <c r="AR141" s="171"/>
      <c r="AS141" s="171"/>
      <c r="AT141" s="171"/>
      <c r="AU141" s="171"/>
      <c r="AV141" s="172"/>
      <c r="AW141" s="170"/>
      <c r="AX141" s="171"/>
      <c r="AY141" s="171"/>
      <c r="AZ141" s="983"/>
      <c r="BA141" s="984"/>
      <c r="BB141" s="997"/>
      <c r="BC141" s="984"/>
      <c r="BD141" s="998"/>
      <c r="BE141" s="999"/>
      <c r="BF141" s="999"/>
      <c r="BG141" s="999"/>
      <c r="BH141" s="1000"/>
    </row>
    <row r="142" spans="2:60" ht="20.25" customHeight="1" x14ac:dyDescent="0.15">
      <c r="B142" s="143">
        <f>B139+1</f>
        <v>41</v>
      </c>
      <c r="C142" s="956"/>
      <c r="D142" s="957"/>
      <c r="E142" s="958"/>
      <c r="F142" s="144">
        <f>C141</f>
        <v>0</v>
      </c>
      <c r="G142" s="145"/>
      <c r="H142" s="963"/>
      <c r="I142" s="968"/>
      <c r="J142" s="969"/>
      <c r="K142" s="969"/>
      <c r="L142" s="970"/>
      <c r="M142" s="977"/>
      <c r="N142" s="978"/>
      <c r="O142" s="979"/>
      <c r="P142" s="146" t="s">
        <v>182</v>
      </c>
      <c r="Q142" s="147"/>
      <c r="R142" s="147"/>
      <c r="S142" s="148"/>
      <c r="T142" s="149"/>
      <c r="U142" s="150" t="str">
        <f>IF(U141="","",VLOOKUP(U141,'シフト記号表（勤務時間帯）'!$D$6:$X$47,21,FALSE))</f>
        <v/>
      </c>
      <c r="V142" s="151" t="str">
        <f>IF(V141="","",VLOOKUP(V141,'シフト記号表（勤務時間帯）'!$D$6:$X$47,21,FALSE))</f>
        <v/>
      </c>
      <c r="W142" s="151" t="str">
        <f>IF(W141="","",VLOOKUP(W141,'シフト記号表（勤務時間帯）'!$D$6:$X$47,21,FALSE))</f>
        <v/>
      </c>
      <c r="X142" s="151" t="str">
        <f>IF(X141="","",VLOOKUP(X141,'シフト記号表（勤務時間帯）'!$D$6:$X$47,21,FALSE))</f>
        <v/>
      </c>
      <c r="Y142" s="151" t="str">
        <f>IF(Y141="","",VLOOKUP(Y141,'シフト記号表（勤務時間帯）'!$D$6:$X$47,21,FALSE))</f>
        <v/>
      </c>
      <c r="Z142" s="151" t="str">
        <f>IF(Z141="","",VLOOKUP(Z141,'シフト記号表（勤務時間帯）'!$D$6:$X$47,21,FALSE))</f>
        <v/>
      </c>
      <c r="AA142" s="152" t="str">
        <f>IF(AA141="","",VLOOKUP(AA141,'シフト記号表（勤務時間帯）'!$D$6:$X$47,21,FALSE))</f>
        <v/>
      </c>
      <c r="AB142" s="150" t="str">
        <f>IF(AB141="","",VLOOKUP(AB141,'シフト記号表（勤務時間帯）'!$D$6:$X$47,21,FALSE))</f>
        <v/>
      </c>
      <c r="AC142" s="151" t="str">
        <f>IF(AC141="","",VLOOKUP(AC141,'シフト記号表（勤務時間帯）'!$D$6:$X$47,21,FALSE))</f>
        <v/>
      </c>
      <c r="AD142" s="151" t="str">
        <f>IF(AD141="","",VLOOKUP(AD141,'シフト記号表（勤務時間帯）'!$D$6:$X$47,21,FALSE))</f>
        <v/>
      </c>
      <c r="AE142" s="151" t="str">
        <f>IF(AE141="","",VLOOKUP(AE141,'シフト記号表（勤務時間帯）'!$D$6:$X$47,21,FALSE))</f>
        <v/>
      </c>
      <c r="AF142" s="151" t="str">
        <f>IF(AF141="","",VLOOKUP(AF141,'シフト記号表（勤務時間帯）'!$D$6:$X$47,21,FALSE))</f>
        <v/>
      </c>
      <c r="AG142" s="151" t="str">
        <f>IF(AG141="","",VLOOKUP(AG141,'シフト記号表（勤務時間帯）'!$D$6:$X$47,21,FALSE))</f>
        <v/>
      </c>
      <c r="AH142" s="152" t="str">
        <f>IF(AH141="","",VLOOKUP(AH141,'シフト記号表（勤務時間帯）'!$D$6:$X$47,21,FALSE))</f>
        <v/>
      </c>
      <c r="AI142" s="150" t="str">
        <f>IF(AI141="","",VLOOKUP(AI141,'シフト記号表（勤務時間帯）'!$D$6:$X$47,21,FALSE))</f>
        <v/>
      </c>
      <c r="AJ142" s="151" t="str">
        <f>IF(AJ141="","",VLOOKUP(AJ141,'シフト記号表（勤務時間帯）'!$D$6:$X$47,21,FALSE))</f>
        <v/>
      </c>
      <c r="AK142" s="151" t="str">
        <f>IF(AK141="","",VLOOKUP(AK141,'シフト記号表（勤務時間帯）'!$D$6:$X$47,21,FALSE))</f>
        <v/>
      </c>
      <c r="AL142" s="151" t="str">
        <f>IF(AL141="","",VLOOKUP(AL141,'シフト記号表（勤務時間帯）'!$D$6:$X$47,21,FALSE))</f>
        <v/>
      </c>
      <c r="AM142" s="151" t="str">
        <f>IF(AM141="","",VLOOKUP(AM141,'シフト記号表（勤務時間帯）'!$D$6:$X$47,21,FALSE))</f>
        <v/>
      </c>
      <c r="AN142" s="151" t="str">
        <f>IF(AN141="","",VLOOKUP(AN141,'シフト記号表（勤務時間帯）'!$D$6:$X$47,21,FALSE))</f>
        <v/>
      </c>
      <c r="AO142" s="152" t="str">
        <f>IF(AO141="","",VLOOKUP(AO141,'シフト記号表（勤務時間帯）'!$D$6:$X$47,21,FALSE))</f>
        <v/>
      </c>
      <c r="AP142" s="150" t="str">
        <f>IF(AP141="","",VLOOKUP(AP141,'シフト記号表（勤務時間帯）'!$D$6:$X$47,21,FALSE))</f>
        <v/>
      </c>
      <c r="AQ142" s="151" t="str">
        <f>IF(AQ141="","",VLOOKUP(AQ141,'シフト記号表（勤務時間帯）'!$D$6:$X$47,21,FALSE))</f>
        <v/>
      </c>
      <c r="AR142" s="151" t="str">
        <f>IF(AR141="","",VLOOKUP(AR141,'シフト記号表（勤務時間帯）'!$D$6:$X$47,21,FALSE))</f>
        <v/>
      </c>
      <c r="AS142" s="151" t="str">
        <f>IF(AS141="","",VLOOKUP(AS141,'シフト記号表（勤務時間帯）'!$D$6:$X$47,21,FALSE))</f>
        <v/>
      </c>
      <c r="AT142" s="151" t="str">
        <f>IF(AT141="","",VLOOKUP(AT141,'シフト記号表（勤務時間帯）'!$D$6:$X$47,21,FALSE))</f>
        <v/>
      </c>
      <c r="AU142" s="151" t="str">
        <f>IF(AU141="","",VLOOKUP(AU141,'シフト記号表（勤務時間帯）'!$D$6:$X$47,21,FALSE))</f>
        <v/>
      </c>
      <c r="AV142" s="152" t="str">
        <f>IF(AV141="","",VLOOKUP(AV141,'シフト記号表（勤務時間帯）'!$D$6:$X$47,21,FALSE))</f>
        <v/>
      </c>
      <c r="AW142" s="150" t="str">
        <f>IF(AW141="","",VLOOKUP(AW141,'シフト記号表（勤務時間帯）'!$D$6:$X$47,21,FALSE))</f>
        <v/>
      </c>
      <c r="AX142" s="151" t="str">
        <f>IF(AX141="","",VLOOKUP(AX141,'シフト記号表（勤務時間帯）'!$D$6:$X$47,21,FALSE))</f>
        <v/>
      </c>
      <c r="AY142" s="151" t="str">
        <f>IF(AY141="","",VLOOKUP(AY141,'シフト記号表（勤務時間帯）'!$D$6:$X$47,21,FALSE))</f>
        <v/>
      </c>
      <c r="AZ142" s="1007">
        <f>IF($BC$3="４週",SUM(U142:AV142),IF($BC$3="暦月",SUM(U142:AY142),""))</f>
        <v>0</v>
      </c>
      <c r="BA142" s="1008"/>
      <c r="BB142" s="1009">
        <f>IF($BC$3="４週",AZ142/4,IF($BC$3="暦月",(AZ142/($BC$8/7)),""))</f>
        <v>0</v>
      </c>
      <c r="BC142" s="1008"/>
      <c r="BD142" s="1001"/>
      <c r="BE142" s="1002"/>
      <c r="BF142" s="1002"/>
      <c r="BG142" s="1002"/>
      <c r="BH142" s="1003"/>
    </row>
    <row r="143" spans="2:60" ht="20.25" customHeight="1" x14ac:dyDescent="0.15">
      <c r="B143" s="153"/>
      <c r="C143" s="959"/>
      <c r="D143" s="960"/>
      <c r="E143" s="961"/>
      <c r="F143" s="154"/>
      <c r="G143" s="155">
        <f>C141</f>
        <v>0</v>
      </c>
      <c r="H143" s="964"/>
      <c r="I143" s="971"/>
      <c r="J143" s="972"/>
      <c r="K143" s="972"/>
      <c r="L143" s="973"/>
      <c r="M143" s="980"/>
      <c r="N143" s="981"/>
      <c r="O143" s="982"/>
      <c r="P143" s="241" t="s">
        <v>183</v>
      </c>
      <c r="Q143" s="157"/>
      <c r="R143" s="157"/>
      <c r="S143" s="177"/>
      <c r="T143" s="178"/>
      <c r="U143" s="160" t="str">
        <f>IF(U141="","",VLOOKUP(U141,'シフト記号表（勤務時間帯）'!$D$6:$Z$47,23,FALSE))</f>
        <v/>
      </c>
      <c r="V143" s="161" t="str">
        <f>IF(V141="","",VLOOKUP(V141,'シフト記号表（勤務時間帯）'!$D$6:$Z$47,23,FALSE))</f>
        <v/>
      </c>
      <c r="W143" s="161" t="str">
        <f>IF(W141="","",VLOOKUP(W141,'シフト記号表（勤務時間帯）'!$D$6:$Z$47,23,FALSE))</f>
        <v/>
      </c>
      <c r="X143" s="161" t="str">
        <f>IF(X141="","",VLOOKUP(X141,'シフト記号表（勤務時間帯）'!$D$6:$Z$47,23,FALSE))</f>
        <v/>
      </c>
      <c r="Y143" s="161" t="str">
        <f>IF(Y141="","",VLOOKUP(Y141,'シフト記号表（勤務時間帯）'!$D$6:$Z$47,23,FALSE))</f>
        <v/>
      </c>
      <c r="Z143" s="161" t="str">
        <f>IF(Z141="","",VLOOKUP(Z141,'シフト記号表（勤務時間帯）'!$D$6:$Z$47,23,FALSE))</f>
        <v/>
      </c>
      <c r="AA143" s="162" t="str">
        <f>IF(AA141="","",VLOOKUP(AA141,'シフト記号表（勤務時間帯）'!$D$6:$Z$47,23,FALSE))</f>
        <v/>
      </c>
      <c r="AB143" s="160" t="str">
        <f>IF(AB141="","",VLOOKUP(AB141,'シフト記号表（勤務時間帯）'!$D$6:$Z$47,23,FALSE))</f>
        <v/>
      </c>
      <c r="AC143" s="161" t="str">
        <f>IF(AC141="","",VLOOKUP(AC141,'シフト記号表（勤務時間帯）'!$D$6:$Z$47,23,FALSE))</f>
        <v/>
      </c>
      <c r="AD143" s="161" t="str">
        <f>IF(AD141="","",VLOOKUP(AD141,'シフト記号表（勤務時間帯）'!$D$6:$Z$47,23,FALSE))</f>
        <v/>
      </c>
      <c r="AE143" s="161" t="str">
        <f>IF(AE141="","",VLOOKUP(AE141,'シフト記号表（勤務時間帯）'!$D$6:$Z$47,23,FALSE))</f>
        <v/>
      </c>
      <c r="AF143" s="161" t="str">
        <f>IF(AF141="","",VLOOKUP(AF141,'シフト記号表（勤務時間帯）'!$D$6:$Z$47,23,FALSE))</f>
        <v/>
      </c>
      <c r="AG143" s="161" t="str">
        <f>IF(AG141="","",VLOOKUP(AG141,'シフト記号表（勤務時間帯）'!$D$6:$Z$47,23,FALSE))</f>
        <v/>
      </c>
      <c r="AH143" s="162" t="str">
        <f>IF(AH141="","",VLOOKUP(AH141,'シフト記号表（勤務時間帯）'!$D$6:$Z$47,23,FALSE))</f>
        <v/>
      </c>
      <c r="AI143" s="160" t="str">
        <f>IF(AI141="","",VLOOKUP(AI141,'シフト記号表（勤務時間帯）'!$D$6:$Z$47,23,FALSE))</f>
        <v/>
      </c>
      <c r="AJ143" s="161" t="str">
        <f>IF(AJ141="","",VLOOKUP(AJ141,'シフト記号表（勤務時間帯）'!$D$6:$Z$47,23,FALSE))</f>
        <v/>
      </c>
      <c r="AK143" s="161" t="str">
        <f>IF(AK141="","",VLOOKUP(AK141,'シフト記号表（勤務時間帯）'!$D$6:$Z$47,23,FALSE))</f>
        <v/>
      </c>
      <c r="AL143" s="161" t="str">
        <f>IF(AL141="","",VLOOKUP(AL141,'シフト記号表（勤務時間帯）'!$D$6:$Z$47,23,FALSE))</f>
        <v/>
      </c>
      <c r="AM143" s="161" t="str">
        <f>IF(AM141="","",VLOOKUP(AM141,'シフト記号表（勤務時間帯）'!$D$6:$Z$47,23,FALSE))</f>
        <v/>
      </c>
      <c r="AN143" s="161" t="str">
        <f>IF(AN141="","",VLOOKUP(AN141,'シフト記号表（勤務時間帯）'!$D$6:$Z$47,23,FALSE))</f>
        <v/>
      </c>
      <c r="AO143" s="162" t="str">
        <f>IF(AO141="","",VLOOKUP(AO141,'シフト記号表（勤務時間帯）'!$D$6:$Z$47,23,FALSE))</f>
        <v/>
      </c>
      <c r="AP143" s="160" t="str">
        <f>IF(AP141="","",VLOOKUP(AP141,'シフト記号表（勤務時間帯）'!$D$6:$Z$47,23,FALSE))</f>
        <v/>
      </c>
      <c r="AQ143" s="161" t="str">
        <f>IF(AQ141="","",VLOOKUP(AQ141,'シフト記号表（勤務時間帯）'!$D$6:$Z$47,23,FALSE))</f>
        <v/>
      </c>
      <c r="AR143" s="161" t="str">
        <f>IF(AR141="","",VLOOKUP(AR141,'シフト記号表（勤務時間帯）'!$D$6:$Z$47,23,FALSE))</f>
        <v/>
      </c>
      <c r="AS143" s="161" t="str">
        <f>IF(AS141="","",VLOOKUP(AS141,'シフト記号表（勤務時間帯）'!$D$6:$Z$47,23,FALSE))</f>
        <v/>
      </c>
      <c r="AT143" s="161" t="str">
        <f>IF(AT141="","",VLOOKUP(AT141,'シフト記号表（勤務時間帯）'!$D$6:$Z$47,23,FALSE))</f>
        <v/>
      </c>
      <c r="AU143" s="161" t="str">
        <f>IF(AU141="","",VLOOKUP(AU141,'シフト記号表（勤務時間帯）'!$D$6:$Z$47,23,FALSE))</f>
        <v/>
      </c>
      <c r="AV143" s="162" t="str">
        <f>IF(AV141="","",VLOOKUP(AV141,'シフト記号表（勤務時間帯）'!$D$6:$Z$47,23,FALSE))</f>
        <v/>
      </c>
      <c r="AW143" s="160" t="str">
        <f>IF(AW141="","",VLOOKUP(AW141,'シフト記号表（勤務時間帯）'!$D$6:$Z$47,23,FALSE))</f>
        <v/>
      </c>
      <c r="AX143" s="161" t="str">
        <f>IF(AX141="","",VLOOKUP(AX141,'シフト記号表（勤務時間帯）'!$D$6:$Z$47,23,FALSE))</f>
        <v/>
      </c>
      <c r="AY143" s="161" t="str">
        <f>IF(AY141="","",VLOOKUP(AY141,'シフト記号表（勤務時間帯）'!$D$6:$Z$47,23,FALSE))</f>
        <v/>
      </c>
      <c r="AZ143" s="1010">
        <f>IF($BC$3="４週",SUM(U143:AV143),IF($BC$3="暦月",SUM(U143:AY143),""))</f>
        <v>0</v>
      </c>
      <c r="BA143" s="1011"/>
      <c r="BB143" s="1012">
        <f>IF($BC$3="４週",AZ143/4,IF($BC$3="暦月",(AZ143/($BC$8/7)),""))</f>
        <v>0</v>
      </c>
      <c r="BC143" s="1011"/>
      <c r="BD143" s="1004"/>
      <c r="BE143" s="1005"/>
      <c r="BF143" s="1005"/>
      <c r="BG143" s="1005"/>
      <c r="BH143" s="1006"/>
    </row>
    <row r="144" spans="2:60" ht="20.25" customHeight="1" x14ac:dyDescent="0.15">
      <c r="B144" s="163"/>
      <c r="C144" s="953"/>
      <c r="D144" s="954"/>
      <c r="E144" s="955"/>
      <c r="F144" s="164"/>
      <c r="G144" s="165"/>
      <c r="H144" s="962"/>
      <c r="I144" s="965"/>
      <c r="J144" s="966"/>
      <c r="K144" s="966"/>
      <c r="L144" s="967"/>
      <c r="M144" s="974"/>
      <c r="N144" s="975"/>
      <c r="O144" s="976"/>
      <c r="P144" s="184" t="s">
        <v>179</v>
      </c>
      <c r="Q144" s="185"/>
      <c r="R144" s="185"/>
      <c r="S144" s="186"/>
      <c r="T144" s="187"/>
      <c r="U144" s="170"/>
      <c r="V144" s="171"/>
      <c r="W144" s="171"/>
      <c r="X144" s="171"/>
      <c r="Y144" s="171"/>
      <c r="Z144" s="171"/>
      <c r="AA144" s="172"/>
      <c r="AB144" s="170"/>
      <c r="AC144" s="171"/>
      <c r="AD144" s="171"/>
      <c r="AE144" s="171"/>
      <c r="AF144" s="171"/>
      <c r="AG144" s="171"/>
      <c r="AH144" s="172"/>
      <c r="AI144" s="170"/>
      <c r="AJ144" s="171"/>
      <c r="AK144" s="171"/>
      <c r="AL144" s="171"/>
      <c r="AM144" s="171"/>
      <c r="AN144" s="171"/>
      <c r="AO144" s="172"/>
      <c r="AP144" s="170"/>
      <c r="AQ144" s="171"/>
      <c r="AR144" s="171"/>
      <c r="AS144" s="171"/>
      <c r="AT144" s="171"/>
      <c r="AU144" s="171"/>
      <c r="AV144" s="172"/>
      <c r="AW144" s="170"/>
      <c r="AX144" s="171"/>
      <c r="AY144" s="171"/>
      <c r="AZ144" s="983"/>
      <c r="BA144" s="984"/>
      <c r="BB144" s="997"/>
      <c r="BC144" s="984"/>
      <c r="BD144" s="998"/>
      <c r="BE144" s="999"/>
      <c r="BF144" s="999"/>
      <c r="BG144" s="999"/>
      <c r="BH144" s="1000"/>
    </row>
    <row r="145" spans="2:60" ht="20.25" customHeight="1" x14ac:dyDescent="0.15">
      <c r="B145" s="143">
        <f>B142+1</f>
        <v>42</v>
      </c>
      <c r="C145" s="956"/>
      <c r="D145" s="957"/>
      <c r="E145" s="958"/>
      <c r="F145" s="144">
        <f>C144</f>
        <v>0</v>
      </c>
      <c r="G145" s="145"/>
      <c r="H145" s="963"/>
      <c r="I145" s="968"/>
      <c r="J145" s="969"/>
      <c r="K145" s="969"/>
      <c r="L145" s="970"/>
      <c r="M145" s="977"/>
      <c r="N145" s="978"/>
      <c r="O145" s="979"/>
      <c r="P145" s="146" t="s">
        <v>182</v>
      </c>
      <c r="Q145" s="147"/>
      <c r="R145" s="147"/>
      <c r="S145" s="148"/>
      <c r="T145" s="149"/>
      <c r="U145" s="150" t="str">
        <f>IF(U144="","",VLOOKUP(U144,'シフト記号表（勤務時間帯）'!$D$6:$X$47,21,FALSE))</f>
        <v/>
      </c>
      <c r="V145" s="151" t="str">
        <f>IF(V144="","",VLOOKUP(V144,'シフト記号表（勤務時間帯）'!$D$6:$X$47,21,FALSE))</f>
        <v/>
      </c>
      <c r="W145" s="151" t="str">
        <f>IF(W144="","",VLOOKUP(W144,'シフト記号表（勤務時間帯）'!$D$6:$X$47,21,FALSE))</f>
        <v/>
      </c>
      <c r="X145" s="151" t="str">
        <f>IF(X144="","",VLOOKUP(X144,'シフト記号表（勤務時間帯）'!$D$6:$X$47,21,FALSE))</f>
        <v/>
      </c>
      <c r="Y145" s="151" t="str">
        <f>IF(Y144="","",VLOOKUP(Y144,'シフト記号表（勤務時間帯）'!$D$6:$X$47,21,FALSE))</f>
        <v/>
      </c>
      <c r="Z145" s="151" t="str">
        <f>IF(Z144="","",VLOOKUP(Z144,'シフト記号表（勤務時間帯）'!$D$6:$X$47,21,FALSE))</f>
        <v/>
      </c>
      <c r="AA145" s="152" t="str">
        <f>IF(AA144="","",VLOOKUP(AA144,'シフト記号表（勤務時間帯）'!$D$6:$X$47,21,FALSE))</f>
        <v/>
      </c>
      <c r="AB145" s="150" t="str">
        <f>IF(AB144="","",VLOOKUP(AB144,'シフト記号表（勤務時間帯）'!$D$6:$X$47,21,FALSE))</f>
        <v/>
      </c>
      <c r="AC145" s="151" t="str">
        <f>IF(AC144="","",VLOOKUP(AC144,'シフト記号表（勤務時間帯）'!$D$6:$X$47,21,FALSE))</f>
        <v/>
      </c>
      <c r="AD145" s="151" t="str">
        <f>IF(AD144="","",VLOOKUP(AD144,'シフト記号表（勤務時間帯）'!$D$6:$X$47,21,FALSE))</f>
        <v/>
      </c>
      <c r="AE145" s="151" t="str">
        <f>IF(AE144="","",VLOOKUP(AE144,'シフト記号表（勤務時間帯）'!$D$6:$X$47,21,FALSE))</f>
        <v/>
      </c>
      <c r="AF145" s="151" t="str">
        <f>IF(AF144="","",VLOOKUP(AF144,'シフト記号表（勤務時間帯）'!$D$6:$X$47,21,FALSE))</f>
        <v/>
      </c>
      <c r="AG145" s="151" t="str">
        <f>IF(AG144="","",VLOOKUP(AG144,'シフト記号表（勤務時間帯）'!$D$6:$X$47,21,FALSE))</f>
        <v/>
      </c>
      <c r="AH145" s="152" t="str">
        <f>IF(AH144="","",VLOOKUP(AH144,'シフト記号表（勤務時間帯）'!$D$6:$X$47,21,FALSE))</f>
        <v/>
      </c>
      <c r="AI145" s="150" t="str">
        <f>IF(AI144="","",VLOOKUP(AI144,'シフト記号表（勤務時間帯）'!$D$6:$X$47,21,FALSE))</f>
        <v/>
      </c>
      <c r="AJ145" s="151" t="str">
        <f>IF(AJ144="","",VLOOKUP(AJ144,'シフト記号表（勤務時間帯）'!$D$6:$X$47,21,FALSE))</f>
        <v/>
      </c>
      <c r="AK145" s="151" t="str">
        <f>IF(AK144="","",VLOOKUP(AK144,'シフト記号表（勤務時間帯）'!$D$6:$X$47,21,FALSE))</f>
        <v/>
      </c>
      <c r="AL145" s="151" t="str">
        <f>IF(AL144="","",VLOOKUP(AL144,'シフト記号表（勤務時間帯）'!$D$6:$X$47,21,FALSE))</f>
        <v/>
      </c>
      <c r="AM145" s="151" t="str">
        <f>IF(AM144="","",VLOOKUP(AM144,'シフト記号表（勤務時間帯）'!$D$6:$X$47,21,FALSE))</f>
        <v/>
      </c>
      <c r="AN145" s="151" t="str">
        <f>IF(AN144="","",VLOOKUP(AN144,'シフト記号表（勤務時間帯）'!$D$6:$X$47,21,FALSE))</f>
        <v/>
      </c>
      <c r="AO145" s="152" t="str">
        <f>IF(AO144="","",VLOOKUP(AO144,'シフト記号表（勤務時間帯）'!$D$6:$X$47,21,FALSE))</f>
        <v/>
      </c>
      <c r="AP145" s="150" t="str">
        <f>IF(AP144="","",VLOOKUP(AP144,'シフト記号表（勤務時間帯）'!$D$6:$X$47,21,FALSE))</f>
        <v/>
      </c>
      <c r="AQ145" s="151" t="str">
        <f>IF(AQ144="","",VLOOKUP(AQ144,'シフト記号表（勤務時間帯）'!$D$6:$X$47,21,FALSE))</f>
        <v/>
      </c>
      <c r="AR145" s="151" t="str">
        <f>IF(AR144="","",VLOOKUP(AR144,'シフト記号表（勤務時間帯）'!$D$6:$X$47,21,FALSE))</f>
        <v/>
      </c>
      <c r="AS145" s="151" t="str">
        <f>IF(AS144="","",VLOOKUP(AS144,'シフト記号表（勤務時間帯）'!$D$6:$X$47,21,FALSE))</f>
        <v/>
      </c>
      <c r="AT145" s="151" t="str">
        <f>IF(AT144="","",VLOOKUP(AT144,'シフト記号表（勤務時間帯）'!$D$6:$X$47,21,FALSE))</f>
        <v/>
      </c>
      <c r="AU145" s="151" t="str">
        <f>IF(AU144="","",VLOOKUP(AU144,'シフト記号表（勤務時間帯）'!$D$6:$X$47,21,FALSE))</f>
        <v/>
      </c>
      <c r="AV145" s="152" t="str">
        <f>IF(AV144="","",VLOOKUP(AV144,'シフト記号表（勤務時間帯）'!$D$6:$X$47,21,FALSE))</f>
        <v/>
      </c>
      <c r="AW145" s="150" t="str">
        <f>IF(AW144="","",VLOOKUP(AW144,'シフト記号表（勤務時間帯）'!$D$6:$X$47,21,FALSE))</f>
        <v/>
      </c>
      <c r="AX145" s="151" t="str">
        <f>IF(AX144="","",VLOOKUP(AX144,'シフト記号表（勤務時間帯）'!$D$6:$X$47,21,FALSE))</f>
        <v/>
      </c>
      <c r="AY145" s="151" t="str">
        <f>IF(AY144="","",VLOOKUP(AY144,'シフト記号表（勤務時間帯）'!$D$6:$X$47,21,FALSE))</f>
        <v/>
      </c>
      <c r="AZ145" s="1007">
        <f>IF($BC$3="４週",SUM(U145:AV145),IF($BC$3="暦月",SUM(U145:AY145),""))</f>
        <v>0</v>
      </c>
      <c r="BA145" s="1008"/>
      <c r="BB145" s="1009">
        <f>IF($BC$3="４週",AZ145/4,IF($BC$3="暦月",(AZ145/($BC$8/7)),""))</f>
        <v>0</v>
      </c>
      <c r="BC145" s="1008"/>
      <c r="BD145" s="1001"/>
      <c r="BE145" s="1002"/>
      <c r="BF145" s="1002"/>
      <c r="BG145" s="1002"/>
      <c r="BH145" s="1003"/>
    </row>
    <row r="146" spans="2:60" ht="20.25" customHeight="1" x14ac:dyDescent="0.15">
      <c r="B146" s="153"/>
      <c r="C146" s="959"/>
      <c r="D146" s="960"/>
      <c r="E146" s="961"/>
      <c r="F146" s="154"/>
      <c r="G146" s="155">
        <f>C144</f>
        <v>0</v>
      </c>
      <c r="H146" s="964"/>
      <c r="I146" s="971"/>
      <c r="J146" s="972"/>
      <c r="K146" s="972"/>
      <c r="L146" s="973"/>
      <c r="M146" s="980"/>
      <c r="N146" s="981"/>
      <c r="O146" s="982"/>
      <c r="P146" s="241" t="s">
        <v>183</v>
      </c>
      <c r="Q146" s="157"/>
      <c r="R146" s="157"/>
      <c r="S146" s="177"/>
      <c r="T146" s="178"/>
      <c r="U146" s="160" t="str">
        <f>IF(U144="","",VLOOKUP(U144,'シフト記号表（勤務時間帯）'!$D$6:$Z$47,23,FALSE))</f>
        <v/>
      </c>
      <c r="V146" s="161" t="str">
        <f>IF(V144="","",VLOOKUP(V144,'シフト記号表（勤務時間帯）'!$D$6:$Z$47,23,FALSE))</f>
        <v/>
      </c>
      <c r="W146" s="161" t="str">
        <f>IF(W144="","",VLOOKUP(W144,'シフト記号表（勤務時間帯）'!$D$6:$Z$47,23,FALSE))</f>
        <v/>
      </c>
      <c r="X146" s="161" t="str">
        <f>IF(X144="","",VLOOKUP(X144,'シフト記号表（勤務時間帯）'!$D$6:$Z$47,23,FALSE))</f>
        <v/>
      </c>
      <c r="Y146" s="161" t="str">
        <f>IF(Y144="","",VLOOKUP(Y144,'シフト記号表（勤務時間帯）'!$D$6:$Z$47,23,FALSE))</f>
        <v/>
      </c>
      <c r="Z146" s="161" t="str">
        <f>IF(Z144="","",VLOOKUP(Z144,'シフト記号表（勤務時間帯）'!$D$6:$Z$47,23,FALSE))</f>
        <v/>
      </c>
      <c r="AA146" s="162" t="str">
        <f>IF(AA144="","",VLOOKUP(AA144,'シフト記号表（勤務時間帯）'!$D$6:$Z$47,23,FALSE))</f>
        <v/>
      </c>
      <c r="AB146" s="160" t="str">
        <f>IF(AB144="","",VLOOKUP(AB144,'シフト記号表（勤務時間帯）'!$D$6:$Z$47,23,FALSE))</f>
        <v/>
      </c>
      <c r="AC146" s="161" t="str">
        <f>IF(AC144="","",VLOOKUP(AC144,'シフト記号表（勤務時間帯）'!$D$6:$Z$47,23,FALSE))</f>
        <v/>
      </c>
      <c r="AD146" s="161" t="str">
        <f>IF(AD144="","",VLOOKUP(AD144,'シフト記号表（勤務時間帯）'!$D$6:$Z$47,23,FALSE))</f>
        <v/>
      </c>
      <c r="AE146" s="161" t="str">
        <f>IF(AE144="","",VLOOKUP(AE144,'シフト記号表（勤務時間帯）'!$D$6:$Z$47,23,FALSE))</f>
        <v/>
      </c>
      <c r="AF146" s="161" t="str">
        <f>IF(AF144="","",VLOOKUP(AF144,'シフト記号表（勤務時間帯）'!$D$6:$Z$47,23,FALSE))</f>
        <v/>
      </c>
      <c r="AG146" s="161" t="str">
        <f>IF(AG144="","",VLOOKUP(AG144,'シフト記号表（勤務時間帯）'!$D$6:$Z$47,23,FALSE))</f>
        <v/>
      </c>
      <c r="AH146" s="162" t="str">
        <f>IF(AH144="","",VLOOKUP(AH144,'シフト記号表（勤務時間帯）'!$D$6:$Z$47,23,FALSE))</f>
        <v/>
      </c>
      <c r="AI146" s="160" t="str">
        <f>IF(AI144="","",VLOOKUP(AI144,'シフト記号表（勤務時間帯）'!$D$6:$Z$47,23,FALSE))</f>
        <v/>
      </c>
      <c r="AJ146" s="161" t="str">
        <f>IF(AJ144="","",VLOOKUP(AJ144,'シフト記号表（勤務時間帯）'!$D$6:$Z$47,23,FALSE))</f>
        <v/>
      </c>
      <c r="AK146" s="161" t="str">
        <f>IF(AK144="","",VLOOKUP(AK144,'シフト記号表（勤務時間帯）'!$D$6:$Z$47,23,FALSE))</f>
        <v/>
      </c>
      <c r="AL146" s="161" t="str">
        <f>IF(AL144="","",VLOOKUP(AL144,'シフト記号表（勤務時間帯）'!$D$6:$Z$47,23,FALSE))</f>
        <v/>
      </c>
      <c r="AM146" s="161" t="str">
        <f>IF(AM144="","",VLOOKUP(AM144,'シフト記号表（勤務時間帯）'!$D$6:$Z$47,23,FALSE))</f>
        <v/>
      </c>
      <c r="AN146" s="161" t="str">
        <f>IF(AN144="","",VLOOKUP(AN144,'シフト記号表（勤務時間帯）'!$D$6:$Z$47,23,FALSE))</f>
        <v/>
      </c>
      <c r="AO146" s="162" t="str">
        <f>IF(AO144="","",VLOOKUP(AO144,'シフト記号表（勤務時間帯）'!$D$6:$Z$47,23,FALSE))</f>
        <v/>
      </c>
      <c r="AP146" s="160" t="str">
        <f>IF(AP144="","",VLOOKUP(AP144,'シフト記号表（勤務時間帯）'!$D$6:$Z$47,23,FALSE))</f>
        <v/>
      </c>
      <c r="AQ146" s="161" t="str">
        <f>IF(AQ144="","",VLOOKUP(AQ144,'シフト記号表（勤務時間帯）'!$D$6:$Z$47,23,FALSE))</f>
        <v/>
      </c>
      <c r="AR146" s="161" t="str">
        <f>IF(AR144="","",VLOOKUP(AR144,'シフト記号表（勤務時間帯）'!$D$6:$Z$47,23,FALSE))</f>
        <v/>
      </c>
      <c r="AS146" s="161" t="str">
        <f>IF(AS144="","",VLOOKUP(AS144,'シフト記号表（勤務時間帯）'!$D$6:$Z$47,23,FALSE))</f>
        <v/>
      </c>
      <c r="AT146" s="161" t="str">
        <f>IF(AT144="","",VLOOKUP(AT144,'シフト記号表（勤務時間帯）'!$D$6:$Z$47,23,FALSE))</f>
        <v/>
      </c>
      <c r="AU146" s="161" t="str">
        <f>IF(AU144="","",VLOOKUP(AU144,'シフト記号表（勤務時間帯）'!$D$6:$Z$47,23,FALSE))</f>
        <v/>
      </c>
      <c r="AV146" s="162" t="str">
        <f>IF(AV144="","",VLOOKUP(AV144,'シフト記号表（勤務時間帯）'!$D$6:$Z$47,23,FALSE))</f>
        <v/>
      </c>
      <c r="AW146" s="160" t="str">
        <f>IF(AW144="","",VLOOKUP(AW144,'シフト記号表（勤務時間帯）'!$D$6:$Z$47,23,FALSE))</f>
        <v/>
      </c>
      <c r="AX146" s="161" t="str">
        <f>IF(AX144="","",VLOOKUP(AX144,'シフト記号表（勤務時間帯）'!$D$6:$Z$47,23,FALSE))</f>
        <v/>
      </c>
      <c r="AY146" s="161" t="str">
        <f>IF(AY144="","",VLOOKUP(AY144,'シフト記号表（勤務時間帯）'!$D$6:$Z$47,23,FALSE))</f>
        <v/>
      </c>
      <c r="AZ146" s="1010">
        <f>IF($BC$3="４週",SUM(U146:AV146),IF($BC$3="暦月",SUM(U146:AY146),""))</f>
        <v>0</v>
      </c>
      <c r="BA146" s="1011"/>
      <c r="BB146" s="1012">
        <f>IF($BC$3="４週",AZ146/4,IF($BC$3="暦月",(AZ146/($BC$8/7)),""))</f>
        <v>0</v>
      </c>
      <c r="BC146" s="1011"/>
      <c r="BD146" s="1004"/>
      <c r="BE146" s="1005"/>
      <c r="BF146" s="1005"/>
      <c r="BG146" s="1005"/>
      <c r="BH146" s="1006"/>
    </row>
    <row r="147" spans="2:60" ht="20.25" customHeight="1" x14ac:dyDescent="0.15">
      <c r="B147" s="163"/>
      <c r="C147" s="953"/>
      <c r="D147" s="954"/>
      <c r="E147" s="955"/>
      <c r="F147" s="164"/>
      <c r="G147" s="165"/>
      <c r="H147" s="962"/>
      <c r="I147" s="965"/>
      <c r="J147" s="966"/>
      <c r="K147" s="966"/>
      <c r="L147" s="967"/>
      <c r="M147" s="974"/>
      <c r="N147" s="975"/>
      <c r="O147" s="976"/>
      <c r="P147" s="184" t="s">
        <v>179</v>
      </c>
      <c r="Q147" s="185"/>
      <c r="R147" s="185"/>
      <c r="S147" s="186"/>
      <c r="T147" s="187"/>
      <c r="U147" s="170"/>
      <c r="V147" s="171"/>
      <c r="W147" s="171"/>
      <c r="X147" s="171"/>
      <c r="Y147" s="171"/>
      <c r="Z147" s="171"/>
      <c r="AA147" s="172"/>
      <c r="AB147" s="170"/>
      <c r="AC147" s="171"/>
      <c r="AD147" s="171"/>
      <c r="AE147" s="171"/>
      <c r="AF147" s="171"/>
      <c r="AG147" s="171"/>
      <c r="AH147" s="172"/>
      <c r="AI147" s="170"/>
      <c r="AJ147" s="171"/>
      <c r="AK147" s="171"/>
      <c r="AL147" s="171"/>
      <c r="AM147" s="171"/>
      <c r="AN147" s="171"/>
      <c r="AO147" s="172"/>
      <c r="AP147" s="170"/>
      <c r="AQ147" s="171"/>
      <c r="AR147" s="171"/>
      <c r="AS147" s="171"/>
      <c r="AT147" s="171"/>
      <c r="AU147" s="171"/>
      <c r="AV147" s="172"/>
      <c r="AW147" s="170"/>
      <c r="AX147" s="171"/>
      <c r="AY147" s="171"/>
      <c r="AZ147" s="983"/>
      <c r="BA147" s="984"/>
      <c r="BB147" s="997"/>
      <c r="BC147" s="984"/>
      <c r="BD147" s="998"/>
      <c r="BE147" s="999"/>
      <c r="BF147" s="999"/>
      <c r="BG147" s="999"/>
      <c r="BH147" s="1000"/>
    </row>
    <row r="148" spans="2:60" ht="20.25" customHeight="1" x14ac:dyDescent="0.15">
      <c r="B148" s="143">
        <f>B145+1</f>
        <v>43</v>
      </c>
      <c r="C148" s="956"/>
      <c r="D148" s="957"/>
      <c r="E148" s="958"/>
      <c r="F148" s="144">
        <f>C147</f>
        <v>0</v>
      </c>
      <c r="G148" s="145"/>
      <c r="H148" s="963"/>
      <c r="I148" s="968"/>
      <c r="J148" s="969"/>
      <c r="K148" s="969"/>
      <c r="L148" s="970"/>
      <c r="M148" s="977"/>
      <c r="N148" s="978"/>
      <c r="O148" s="979"/>
      <c r="P148" s="146" t="s">
        <v>182</v>
      </c>
      <c r="Q148" s="147"/>
      <c r="R148" s="147"/>
      <c r="S148" s="148"/>
      <c r="T148" s="149"/>
      <c r="U148" s="150" t="str">
        <f>IF(U147="","",VLOOKUP(U147,'シフト記号表（勤務時間帯）'!$D$6:$X$47,21,FALSE))</f>
        <v/>
      </c>
      <c r="V148" s="151" t="str">
        <f>IF(V147="","",VLOOKUP(V147,'シフト記号表（勤務時間帯）'!$D$6:$X$47,21,FALSE))</f>
        <v/>
      </c>
      <c r="W148" s="151" t="str">
        <f>IF(W147="","",VLOOKUP(W147,'シフト記号表（勤務時間帯）'!$D$6:$X$47,21,FALSE))</f>
        <v/>
      </c>
      <c r="X148" s="151" t="str">
        <f>IF(X147="","",VLOOKUP(X147,'シフト記号表（勤務時間帯）'!$D$6:$X$47,21,FALSE))</f>
        <v/>
      </c>
      <c r="Y148" s="151" t="str">
        <f>IF(Y147="","",VLOOKUP(Y147,'シフト記号表（勤務時間帯）'!$D$6:$X$47,21,FALSE))</f>
        <v/>
      </c>
      <c r="Z148" s="151" t="str">
        <f>IF(Z147="","",VLOOKUP(Z147,'シフト記号表（勤務時間帯）'!$D$6:$X$47,21,FALSE))</f>
        <v/>
      </c>
      <c r="AA148" s="152" t="str">
        <f>IF(AA147="","",VLOOKUP(AA147,'シフト記号表（勤務時間帯）'!$D$6:$X$47,21,FALSE))</f>
        <v/>
      </c>
      <c r="AB148" s="150" t="str">
        <f>IF(AB147="","",VLOOKUP(AB147,'シフト記号表（勤務時間帯）'!$D$6:$X$47,21,FALSE))</f>
        <v/>
      </c>
      <c r="AC148" s="151" t="str">
        <f>IF(AC147="","",VLOOKUP(AC147,'シフト記号表（勤務時間帯）'!$D$6:$X$47,21,FALSE))</f>
        <v/>
      </c>
      <c r="AD148" s="151" t="str">
        <f>IF(AD147="","",VLOOKUP(AD147,'シフト記号表（勤務時間帯）'!$D$6:$X$47,21,FALSE))</f>
        <v/>
      </c>
      <c r="AE148" s="151" t="str">
        <f>IF(AE147="","",VLOOKUP(AE147,'シフト記号表（勤務時間帯）'!$D$6:$X$47,21,FALSE))</f>
        <v/>
      </c>
      <c r="AF148" s="151" t="str">
        <f>IF(AF147="","",VLOOKUP(AF147,'シフト記号表（勤務時間帯）'!$D$6:$X$47,21,FALSE))</f>
        <v/>
      </c>
      <c r="AG148" s="151" t="str">
        <f>IF(AG147="","",VLOOKUP(AG147,'シフト記号表（勤務時間帯）'!$D$6:$X$47,21,FALSE))</f>
        <v/>
      </c>
      <c r="AH148" s="152" t="str">
        <f>IF(AH147="","",VLOOKUP(AH147,'シフト記号表（勤務時間帯）'!$D$6:$X$47,21,FALSE))</f>
        <v/>
      </c>
      <c r="AI148" s="150" t="str">
        <f>IF(AI147="","",VLOOKUP(AI147,'シフト記号表（勤務時間帯）'!$D$6:$X$47,21,FALSE))</f>
        <v/>
      </c>
      <c r="AJ148" s="151" t="str">
        <f>IF(AJ147="","",VLOOKUP(AJ147,'シフト記号表（勤務時間帯）'!$D$6:$X$47,21,FALSE))</f>
        <v/>
      </c>
      <c r="AK148" s="151" t="str">
        <f>IF(AK147="","",VLOOKUP(AK147,'シフト記号表（勤務時間帯）'!$D$6:$X$47,21,FALSE))</f>
        <v/>
      </c>
      <c r="AL148" s="151" t="str">
        <f>IF(AL147="","",VLOOKUP(AL147,'シフト記号表（勤務時間帯）'!$D$6:$X$47,21,FALSE))</f>
        <v/>
      </c>
      <c r="AM148" s="151" t="str">
        <f>IF(AM147="","",VLOOKUP(AM147,'シフト記号表（勤務時間帯）'!$D$6:$X$47,21,FALSE))</f>
        <v/>
      </c>
      <c r="AN148" s="151" t="str">
        <f>IF(AN147="","",VLOOKUP(AN147,'シフト記号表（勤務時間帯）'!$D$6:$X$47,21,FALSE))</f>
        <v/>
      </c>
      <c r="AO148" s="152" t="str">
        <f>IF(AO147="","",VLOOKUP(AO147,'シフト記号表（勤務時間帯）'!$D$6:$X$47,21,FALSE))</f>
        <v/>
      </c>
      <c r="AP148" s="150" t="str">
        <f>IF(AP147="","",VLOOKUP(AP147,'シフト記号表（勤務時間帯）'!$D$6:$X$47,21,FALSE))</f>
        <v/>
      </c>
      <c r="AQ148" s="151" t="str">
        <f>IF(AQ147="","",VLOOKUP(AQ147,'シフト記号表（勤務時間帯）'!$D$6:$X$47,21,FALSE))</f>
        <v/>
      </c>
      <c r="AR148" s="151" t="str">
        <f>IF(AR147="","",VLOOKUP(AR147,'シフト記号表（勤務時間帯）'!$D$6:$X$47,21,FALSE))</f>
        <v/>
      </c>
      <c r="AS148" s="151" t="str">
        <f>IF(AS147="","",VLOOKUP(AS147,'シフト記号表（勤務時間帯）'!$D$6:$X$47,21,FALSE))</f>
        <v/>
      </c>
      <c r="AT148" s="151" t="str">
        <f>IF(AT147="","",VLOOKUP(AT147,'シフト記号表（勤務時間帯）'!$D$6:$X$47,21,FALSE))</f>
        <v/>
      </c>
      <c r="AU148" s="151" t="str">
        <f>IF(AU147="","",VLOOKUP(AU147,'シフト記号表（勤務時間帯）'!$D$6:$X$47,21,FALSE))</f>
        <v/>
      </c>
      <c r="AV148" s="152" t="str">
        <f>IF(AV147="","",VLOOKUP(AV147,'シフト記号表（勤務時間帯）'!$D$6:$X$47,21,FALSE))</f>
        <v/>
      </c>
      <c r="AW148" s="150" t="str">
        <f>IF(AW147="","",VLOOKUP(AW147,'シフト記号表（勤務時間帯）'!$D$6:$X$47,21,FALSE))</f>
        <v/>
      </c>
      <c r="AX148" s="151" t="str">
        <f>IF(AX147="","",VLOOKUP(AX147,'シフト記号表（勤務時間帯）'!$D$6:$X$47,21,FALSE))</f>
        <v/>
      </c>
      <c r="AY148" s="151" t="str">
        <f>IF(AY147="","",VLOOKUP(AY147,'シフト記号表（勤務時間帯）'!$D$6:$X$47,21,FALSE))</f>
        <v/>
      </c>
      <c r="AZ148" s="1007">
        <f>IF($BC$3="４週",SUM(U148:AV148),IF($BC$3="暦月",SUM(U148:AY148),""))</f>
        <v>0</v>
      </c>
      <c r="BA148" s="1008"/>
      <c r="BB148" s="1009">
        <f>IF($BC$3="４週",AZ148/4,IF($BC$3="暦月",(AZ148/($BC$8/7)),""))</f>
        <v>0</v>
      </c>
      <c r="BC148" s="1008"/>
      <c r="BD148" s="1001"/>
      <c r="BE148" s="1002"/>
      <c r="BF148" s="1002"/>
      <c r="BG148" s="1002"/>
      <c r="BH148" s="1003"/>
    </row>
    <row r="149" spans="2:60" ht="20.25" customHeight="1" x14ac:dyDescent="0.15">
      <c r="B149" s="153"/>
      <c r="C149" s="959"/>
      <c r="D149" s="960"/>
      <c r="E149" s="961"/>
      <c r="F149" s="154"/>
      <c r="G149" s="155">
        <f>C147</f>
        <v>0</v>
      </c>
      <c r="H149" s="964"/>
      <c r="I149" s="971"/>
      <c r="J149" s="972"/>
      <c r="K149" s="972"/>
      <c r="L149" s="973"/>
      <c r="M149" s="980"/>
      <c r="N149" s="981"/>
      <c r="O149" s="982"/>
      <c r="P149" s="241" t="s">
        <v>183</v>
      </c>
      <c r="Q149" s="157"/>
      <c r="R149" s="157"/>
      <c r="S149" s="177"/>
      <c r="T149" s="178"/>
      <c r="U149" s="160" t="str">
        <f>IF(U147="","",VLOOKUP(U147,'シフト記号表（勤務時間帯）'!$D$6:$Z$47,23,FALSE))</f>
        <v/>
      </c>
      <c r="V149" s="161" t="str">
        <f>IF(V147="","",VLOOKUP(V147,'シフト記号表（勤務時間帯）'!$D$6:$Z$47,23,FALSE))</f>
        <v/>
      </c>
      <c r="W149" s="161" t="str">
        <f>IF(W147="","",VLOOKUP(W147,'シフト記号表（勤務時間帯）'!$D$6:$Z$47,23,FALSE))</f>
        <v/>
      </c>
      <c r="X149" s="161" t="str">
        <f>IF(X147="","",VLOOKUP(X147,'シフト記号表（勤務時間帯）'!$D$6:$Z$47,23,FALSE))</f>
        <v/>
      </c>
      <c r="Y149" s="161" t="str">
        <f>IF(Y147="","",VLOOKUP(Y147,'シフト記号表（勤務時間帯）'!$D$6:$Z$47,23,FALSE))</f>
        <v/>
      </c>
      <c r="Z149" s="161" t="str">
        <f>IF(Z147="","",VLOOKUP(Z147,'シフト記号表（勤務時間帯）'!$D$6:$Z$47,23,FALSE))</f>
        <v/>
      </c>
      <c r="AA149" s="162" t="str">
        <f>IF(AA147="","",VLOOKUP(AA147,'シフト記号表（勤務時間帯）'!$D$6:$Z$47,23,FALSE))</f>
        <v/>
      </c>
      <c r="AB149" s="160" t="str">
        <f>IF(AB147="","",VLOOKUP(AB147,'シフト記号表（勤務時間帯）'!$D$6:$Z$47,23,FALSE))</f>
        <v/>
      </c>
      <c r="AC149" s="161" t="str">
        <f>IF(AC147="","",VLOOKUP(AC147,'シフト記号表（勤務時間帯）'!$D$6:$Z$47,23,FALSE))</f>
        <v/>
      </c>
      <c r="AD149" s="161" t="str">
        <f>IF(AD147="","",VLOOKUP(AD147,'シフト記号表（勤務時間帯）'!$D$6:$Z$47,23,FALSE))</f>
        <v/>
      </c>
      <c r="AE149" s="161" t="str">
        <f>IF(AE147="","",VLOOKUP(AE147,'シフト記号表（勤務時間帯）'!$D$6:$Z$47,23,FALSE))</f>
        <v/>
      </c>
      <c r="AF149" s="161" t="str">
        <f>IF(AF147="","",VLOOKUP(AF147,'シフト記号表（勤務時間帯）'!$D$6:$Z$47,23,FALSE))</f>
        <v/>
      </c>
      <c r="AG149" s="161" t="str">
        <f>IF(AG147="","",VLOOKUP(AG147,'シフト記号表（勤務時間帯）'!$D$6:$Z$47,23,FALSE))</f>
        <v/>
      </c>
      <c r="AH149" s="162" t="str">
        <f>IF(AH147="","",VLOOKUP(AH147,'シフト記号表（勤務時間帯）'!$D$6:$Z$47,23,FALSE))</f>
        <v/>
      </c>
      <c r="AI149" s="160" t="str">
        <f>IF(AI147="","",VLOOKUP(AI147,'シフト記号表（勤務時間帯）'!$D$6:$Z$47,23,FALSE))</f>
        <v/>
      </c>
      <c r="AJ149" s="161" t="str">
        <f>IF(AJ147="","",VLOOKUP(AJ147,'シフト記号表（勤務時間帯）'!$D$6:$Z$47,23,FALSE))</f>
        <v/>
      </c>
      <c r="AK149" s="161" t="str">
        <f>IF(AK147="","",VLOOKUP(AK147,'シフト記号表（勤務時間帯）'!$D$6:$Z$47,23,FALSE))</f>
        <v/>
      </c>
      <c r="AL149" s="161" t="str">
        <f>IF(AL147="","",VLOOKUP(AL147,'シフト記号表（勤務時間帯）'!$D$6:$Z$47,23,FALSE))</f>
        <v/>
      </c>
      <c r="AM149" s="161" t="str">
        <f>IF(AM147="","",VLOOKUP(AM147,'シフト記号表（勤務時間帯）'!$D$6:$Z$47,23,FALSE))</f>
        <v/>
      </c>
      <c r="AN149" s="161" t="str">
        <f>IF(AN147="","",VLOOKUP(AN147,'シフト記号表（勤務時間帯）'!$D$6:$Z$47,23,FALSE))</f>
        <v/>
      </c>
      <c r="AO149" s="162" t="str">
        <f>IF(AO147="","",VLOOKUP(AO147,'シフト記号表（勤務時間帯）'!$D$6:$Z$47,23,FALSE))</f>
        <v/>
      </c>
      <c r="AP149" s="160" t="str">
        <f>IF(AP147="","",VLOOKUP(AP147,'シフト記号表（勤務時間帯）'!$D$6:$Z$47,23,FALSE))</f>
        <v/>
      </c>
      <c r="AQ149" s="161" t="str">
        <f>IF(AQ147="","",VLOOKUP(AQ147,'シフト記号表（勤務時間帯）'!$D$6:$Z$47,23,FALSE))</f>
        <v/>
      </c>
      <c r="AR149" s="161" t="str">
        <f>IF(AR147="","",VLOOKUP(AR147,'シフト記号表（勤務時間帯）'!$D$6:$Z$47,23,FALSE))</f>
        <v/>
      </c>
      <c r="AS149" s="161" t="str">
        <f>IF(AS147="","",VLOOKUP(AS147,'シフト記号表（勤務時間帯）'!$D$6:$Z$47,23,FALSE))</f>
        <v/>
      </c>
      <c r="AT149" s="161" t="str">
        <f>IF(AT147="","",VLOOKUP(AT147,'シフト記号表（勤務時間帯）'!$D$6:$Z$47,23,FALSE))</f>
        <v/>
      </c>
      <c r="AU149" s="161" t="str">
        <f>IF(AU147="","",VLOOKUP(AU147,'シフト記号表（勤務時間帯）'!$D$6:$Z$47,23,FALSE))</f>
        <v/>
      </c>
      <c r="AV149" s="162" t="str">
        <f>IF(AV147="","",VLOOKUP(AV147,'シフト記号表（勤務時間帯）'!$D$6:$Z$47,23,FALSE))</f>
        <v/>
      </c>
      <c r="AW149" s="160" t="str">
        <f>IF(AW147="","",VLOOKUP(AW147,'シフト記号表（勤務時間帯）'!$D$6:$Z$47,23,FALSE))</f>
        <v/>
      </c>
      <c r="AX149" s="161" t="str">
        <f>IF(AX147="","",VLOOKUP(AX147,'シフト記号表（勤務時間帯）'!$D$6:$Z$47,23,FALSE))</f>
        <v/>
      </c>
      <c r="AY149" s="161" t="str">
        <f>IF(AY147="","",VLOOKUP(AY147,'シフト記号表（勤務時間帯）'!$D$6:$Z$47,23,FALSE))</f>
        <v/>
      </c>
      <c r="AZ149" s="1010">
        <f>IF($BC$3="４週",SUM(U149:AV149),IF($BC$3="暦月",SUM(U149:AY149),""))</f>
        <v>0</v>
      </c>
      <c r="BA149" s="1011"/>
      <c r="BB149" s="1012">
        <f>IF($BC$3="４週",AZ149/4,IF($BC$3="暦月",(AZ149/($BC$8/7)),""))</f>
        <v>0</v>
      </c>
      <c r="BC149" s="1011"/>
      <c r="BD149" s="1004"/>
      <c r="BE149" s="1005"/>
      <c r="BF149" s="1005"/>
      <c r="BG149" s="1005"/>
      <c r="BH149" s="1006"/>
    </row>
    <row r="150" spans="2:60" ht="20.25" customHeight="1" x14ac:dyDescent="0.15">
      <c r="B150" s="163"/>
      <c r="C150" s="953"/>
      <c r="D150" s="954"/>
      <c r="E150" s="955"/>
      <c r="F150" s="164"/>
      <c r="G150" s="165"/>
      <c r="H150" s="962"/>
      <c r="I150" s="965"/>
      <c r="J150" s="966"/>
      <c r="K150" s="966"/>
      <c r="L150" s="967"/>
      <c r="M150" s="974"/>
      <c r="N150" s="975"/>
      <c r="O150" s="976"/>
      <c r="P150" s="184" t="s">
        <v>179</v>
      </c>
      <c r="Q150" s="185"/>
      <c r="R150" s="185"/>
      <c r="S150" s="186"/>
      <c r="T150" s="187"/>
      <c r="U150" s="170"/>
      <c r="V150" s="171"/>
      <c r="W150" s="171"/>
      <c r="X150" s="171"/>
      <c r="Y150" s="171"/>
      <c r="Z150" s="171"/>
      <c r="AA150" s="172"/>
      <c r="AB150" s="170"/>
      <c r="AC150" s="171"/>
      <c r="AD150" s="171"/>
      <c r="AE150" s="171"/>
      <c r="AF150" s="171"/>
      <c r="AG150" s="171"/>
      <c r="AH150" s="172"/>
      <c r="AI150" s="170"/>
      <c r="AJ150" s="171"/>
      <c r="AK150" s="171"/>
      <c r="AL150" s="171"/>
      <c r="AM150" s="171"/>
      <c r="AN150" s="171"/>
      <c r="AO150" s="172"/>
      <c r="AP150" s="170"/>
      <c r="AQ150" s="171"/>
      <c r="AR150" s="171"/>
      <c r="AS150" s="171"/>
      <c r="AT150" s="171"/>
      <c r="AU150" s="171"/>
      <c r="AV150" s="172"/>
      <c r="AW150" s="170"/>
      <c r="AX150" s="171"/>
      <c r="AY150" s="171"/>
      <c r="AZ150" s="983"/>
      <c r="BA150" s="984"/>
      <c r="BB150" s="997"/>
      <c r="BC150" s="984"/>
      <c r="BD150" s="998"/>
      <c r="BE150" s="999"/>
      <c r="BF150" s="999"/>
      <c r="BG150" s="999"/>
      <c r="BH150" s="1000"/>
    </row>
    <row r="151" spans="2:60" ht="20.25" customHeight="1" x14ac:dyDescent="0.15">
      <c r="B151" s="143">
        <f>B148+1</f>
        <v>44</v>
      </c>
      <c r="C151" s="956"/>
      <c r="D151" s="957"/>
      <c r="E151" s="958"/>
      <c r="F151" s="144">
        <f>C150</f>
        <v>0</v>
      </c>
      <c r="G151" s="145"/>
      <c r="H151" s="963"/>
      <c r="I151" s="968"/>
      <c r="J151" s="969"/>
      <c r="K151" s="969"/>
      <c r="L151" s="970"/>
      <c r="M151" s="977"/>
      <c r="N151" s="978"/>
      <c r="O151" s="979"/>
      <c r="P151" s="146" t="s">
        <v>182</v>
      </c>
      <c r="Q151" s="147"/>
      <c r="R151" s="147"/>
      <c r="S151" s="148"/>
      <c r="T151" s="149"/>
      <c r="U151" s="150" t="str">
        <f>IF(U150="","",VLOOKUP(U150,'シフト記号表（勤務時間帯）'!$D$6:$X$47,21,FALSE))</f>
        <v/>
      </c>
      <c r="V151" s="151" t="str">
        <f>IF(V150="","",VLOOKUP(V150,'シフト記号表（勤務時間帯）'!$D$6:$X$47,21,FALSE))</f>
        <v/>
      </c>
      <c r="W151" s="151" t="str">
        <f>IF(W150="","",VLOOKUP(W150,'シフト記号表（勤務時間帯）'!$D$6:$X$47,21,FALSE))</f>
        <v/>
      </c>
      <c r="X151" s="151" t="str">
        <f>IF(X150="","",VLOOKUP(X150,'シフト記号表（勤務時間帯）'!$D$6:$X$47,21,FALSE))</f>
        <v/>
      </c>
      <c r="Y151" s="151" t="str">
        <f>IF(Y150="","",VLOOKUP(Y150,'シフト記号表（勤務時間帯）'!$D$6:$X$47,21,FALSE))</f>
        <v/>
      </c>
      <c r="Z151" s="151" t="str">
        <f>IF(Z150="","",VLOOKUP(Z150,'シフト記号表（勤務時間帯）'!$D$6:$X$47,21,FALSE))</f>
        <v/>
      </c>
      <c r="AA151" s="152" t="str">
        <f>IF(AA150="","",VLOOKUP(AA150,'シフト記号表（勤務時間帯）'!$D$6:$X$47,21,FALSE))</f>
        <v/>
      </c>
      <c r="AB151" s="150" t="str">
        <f>IF(AB150="","",VLOOKUP(AB150,'シフト記号表（勤務時間帯）'!$D$6:$X$47,21,FALSE))</f>
        <v/>
      </c>
      <c r="AC151" s="151" t="str">
        <f>IF(AC150="","",VLOOKUP(AC150,'シフト記号表（勤務時間帯）'!$D$6:$X$47,21,FALSE))</f>
        <v/>
      </c>
      <c r="AD151" s="151" t="str">
        <f>IF(AD150="","",VLOOKUP(AD150,'シフト記号表（勤務時間帯）'!$D$6:$X$47,21,FALSE))</f>
        <v/>
      </c>
      <c r="AE151" s="151" t="str">
        <f>IF(AE150="","",VLOOKUP(AE150,'シフト記号表（勤務時間帯）'!$D$6:$X$47,21,FALSE))</f>
        <v/>
      </c>
      <c r="AF151" s="151" t="str">
        <f>IF(AF150="","",VLOOKUP(AF150,'シフト記号表（勤務時間帯）'!$D$6:$X$47,21,FALSE))</f>
        <v/>
      </c>
      <c r="AG151" s="151" t="str">
        <f>IF(AG150="","",VLOOKUP(AG150,'シフト記号表（勤務時間帯）'!$D$6:$X$47,21,FALSE))</f>
        <v/>
      </c>
      <c r="AH151" s="152" t="str">
        <f>IF(AH150="","",VLOOKUP(AH150,'シフト記号表（勤務時間帯）'!$D$6:$X$47,21,FALSE))</f>
        <v/>
      </c>
      <c r="AI151" s="150" t="str">
        <f>IF(AI150="","",VLOOKUP(AI150,'シフト記号表（勤務時間帯）'!$D$6:$X$47,21,FALSE))</f>
        <v/>
      </c>
      <c r="AJ151" s="151" t="str">
        <f>IF(AJ150="","",VLOOKUP(AJ150,'シフト記号表（勤務時間帯）'!$D$6:$X$47,21,FALSE))</f>
        <v/>
      </c>
      <c r="AK151" s="151" t="str">
        <f>IF(AK150="","",VLOOKUP(AK150,'シフト記号表（勤務時間帯）'!$D$6:$X$47,21,FALSE))</f>
        <v/>
      </c>
      <c r="AL151" s="151" t="str">
        <f>IF(AL150="","",VLOOKUP(AL150,'シフト記号表（勤務時間帯）'!$D$6:$X$47,21,FALSE))</f>
        <v/>
      </c>
      <c r="AM151" s="151" t="str">
        <f>IF(AM150="","",VLOOKUP(AM150,'シフト記号表（勤務時間帯）'!$D$6:$X$47,21,FALSE))</f>
        <v/>
      </c>
      <c r="AN151" s="151" t="str">
        <f>IF(AN150="","",VLOOKUP(AN150,'シフト記号表（勤務時間帯）'!$D$6:$X$47,21,FALSE))</f>
        <v/>
      </c>
      <c r="AO151" s="152" t="str">
        <f>IF(AO150="","",VLOOKUP(AO150,'シフト記号表（勤務時間帯）'!$D$6:$X$47,21,FALSE))</f>
        <v/>
      </c>
      <c r="AP151" s="150" t="str">
        <f>IF(AP150="","",VLOOKUP(AP150,'シフト記号表（勤務時間帯）'!$D$6:$X$47,21,FALSE))</f>
        <v/>
      </c>
      <c r="AQ151" s="151" t="str">
        <f>IF(AQ150="","",VLOOKUP(AQ150,'シフト記号表（勤務時間帯）'!$D$6:$X$47,21,FALSE))</f>
        <v/>
      </c>
      <c r="AR151" s="151" t="str">
        <f>IF(AR150="","",VLOOKUP(AR150,'シフト記号表（勤務時間帯）'!$D$6:$X$47,21,FALSE))</f>
        <v/>
      </c>
      <c r="AS151" s="151" t="str">
        <f>IF(AS150="","",VLOOKUP(AS150,'シフト記号表（勤務時間帯）'!$D$6:$X$47,21,FALSE))</f>
        <v/>
      </c>
      <c r="AT151" s="151" t="str">
        <f>IF(AT150="","",VLOOKUP(AT150,'シフト記号表（勤務時間帯）'!$D$6:$X$47,21,FALSE))</f>
        <v/>
      </c>
      <c r="AU151" s="151" t="str">
        <f>IF(AU150="","",VLOOKUP(AU150,'シフト記号表（勤務時間帯）'!$D$6:$X$47,21,FALSE))</f>
        <v/>
      </c>
      <c r="AV151" s="152" t="str">
        <f>IF(AV150="","",VLOOKUP(AV150,'シフト記号表（勤務時間帯）'!$D$6:$X$47,21,FALSE))</f>
        <v/>
      </c>
      <c r="AW151" s="150" t="str">
        <f>IF(AW150="","",VLOOKUP(AW150,'シフト記号表（勤務時間帯）'!$D$6:$X$47,21,FALSE))</f>
        <v/>
      </c>
      <c r="AX151" s="151" t="str">
        <f>IF(AX150="","",VLOOKUP(AX150,'シフト記号表（勤務時間帯）'!$D$6:$X$47,21,FALSE))</f>
        <v/>
      </c>
      <c r="AY151" s="151" t="str">
        <f>IF(AY150="","",VLOOKUP(AY150,'シフト記号表（勤務時間帯）'!$D$6:$X$47,21,FALSE))</f>
        <v/>
      </c>
      <c r="AZ151" s="1007">
        <f>IF($BC$3="４週",SUM(U151:AV151),IF($BC$3="暦月",SUM(U151:AY151),""))</f>
        <v>0</v>
      </c>
      <c r="BA151" s="1008"/>
      <c r="BB151" s="1009">
        <f>IF($BC$3="４週",AZ151/4,IF($BC$3="暦月",(AZ151/($BC$8/7)),""))</f>
        <v>0</v>
      </c>
      <c r="BC151" s="1008"/>
      <c r="BD151" s="1001"/>
      <c r="BE151" s="1002"/>
      <c r="BF151" s="1002"/>
      <c r="BG151" s="1002"/>
      <c r="BH151" s="1003"/>
    </row>
    <row r="152" spans="2:60" ht="20.25" customHeight="1" x14ac:dyDescent="0.15">
      <c r="B152" s="153"/>
      <c r="C152" s="959"/>
      <c r="D152" s="960"/>
      <c r="E152" s="961"/>
      <c r="F152" s="154"/>
      <c r="G152" s="155">
        <f>C150</f>
        <v>0</v>
      </c>
      <c r="H152" s="964"/>
      <c r="I152" s="971"/>
      <c r="J152" s="972"/>
      <c r="K152" s="972"/>
      <c r="L152" s="973"/>
      <c r="M152" s="980"/>
      <c r="N152" s="981"/>
      <c r="O152" s="982"/>
      <c r="P152" s="241" t="s">
        <v>183</v>
      </c>
      <c r="Q152" s="157"/>
      <c r="R152" s="157"/>
      <c r="S152" s="177"/>
      <c r="T152" s="178"/>
      <c r="U152" s="160" t="str">
        <f>IF(U150="","",VLOOKUP(U150,'シフト記号表（勤務時間帯）'!$D$6:$Z$47,23,FALSE))</f>
        <v/>
      </c>
      <c r="V152" s="161" t="str">
        <f>IF(V150="","",VLOOKUP(V150,'シフト記号表（勤務時間帯）'!$D$6:$Z$47,23,FALSE))</f>
        <v/>
      </c>
      <c r="W152" s="161" t="str">
        <f>IF(W150="","",VLOOKUP(W150,'シフト記号表（勤務時間帯）'!$D$6:$Z$47,23,FALSE))</f>
        <v/>
      </c>
      <c r="X152" s="161" t="str">
        <f>IF(X150="","",VLOOKUP(X150,'シフト記号表（勤務時間帯）'!$D$6:$Z$47,23,FALSE))</f>
        <v/>
      </c>
      <c r="Y152" s="161" t="str">
        <f>IF(Y150="","",VLOOKUP(Y150,'シフト記号表（勤務時間帯）'!$D$6:$Z$47,23,FALSE))</f>
        <v/>
      </c>
      <c r="Z152" s="161" t="str">
        <f>IF(Z150="","",VLOOKUP(Z150,'シフト記号表（勤務時間帯）'!$D$6:$Z$47,23,FALSE))</f>
        <v/>
      </c>
      <c r="AA152" s="162" t="str">
        <f>IF(AA150="","",VLOOKUP(AA150,'シフト記号表（勤務時間帯）'!$D$6:$Z$47,23,FALSE))</f>
        <v/>
      </c>
      <c r="AB152" s="160" t="str">
        <f>IF(AB150="","",VLOOKUP(AB150,'シフト記号表（勤務時間帯）'!$D$6:$Z$47,23,FALSE))</f>
        <v/>
      </c>
      <c r="AC152" s="161" t="str">
        <f>IF(AC150="","",VLOOKUP(AC150,'シフト記号表（勤務時間帯）'!$D$6:$Z$47,23,FALSE))</f>
        <v/>
      </c>
      <c r="AD152" s="161" t="str">
        <f>IF(AD150="","",VLOOKUP(AD150,'シフト記号表（勤務時間帯）'!$D$6:$Z$47,23,FALSE))</f>
        <v/>
      </c>
      <c r="AE152" s="161" t="str">
        <f>IF(AE150="","",VLOOKUP(AE150,'シフト記号表（勤務時間帯）'!$D$6:$Z$47,23,FALSE))</f>
        <v/>
      </c>
      <c r="AF152" s="161" t="str">
        <f>IF(AF150="","",VLOOKUP(AF150,'シフト記号表（勤務時間帯）'!$D$6:$Z$47,23,FALSE))</f>
        <v/>
      </c>
      <c r="AG152" s="161" t="str">
        <f>IF(AG150="","",VLOOKUP(AG150,'シフト記号表（勤務時間帯）'!$D$6:$Z$47,23,FALSE))</f>
        <v/>
      </c>
      <c r="AH152" s="162" t="str">
        <f>IF(AH150="","",VLOOKUP(AH150,'シフト記号表（勤務時間帯）'!$D$6:$Z$47,23,FALSE))</f>
        <v/>
      </c>
      <c r="AI152" s="160" t="str">
        <f>IF(AI150="","",VLOOKUP(AI150,'シフト記号表（勤務時間帯）'!$D$6:$Z$47,23,FALSE))</f>
        <v/>
      </c>
      <c r="AJ152" s="161" t="str">
        <f>IF(AJ150="","",VLOOKUP(AJ150,'シフト記号表（勤務時間帯）'!$D$6:$Z$47,23,FALSE))</f>
        <v/>
      </c>
      <c r="AK152" s="161" t="str">
        <f>IF(AK150="","",VLOOKUP(AK150,'シフト記号表（勤務時間帯）'!$D$6:$Z$47,23,FALSE))</f>
        <v/>
      </c>
      <c r="AL152" s="161" t="str">
        <f>IF(AL150="","",VLOOKUP(AL150,'シフト記号表（勤務時間帯）'!$D$6:$Z$47,23,FALSE))</f>
        <v/>
      </c>
      <c r="AM152" s="161" t="str">
        <f>IF(AM150="","",VLOOKUP(AM150,'シフト記号表（勤務時間帯）'!$D$6:$Z$47,23,FALSE))</f>
        <v/>
      </c>
      <c r="AN152" s="161" t="str">
        <f>IF(AN150="","",VLOOKUP(AN150,'シフト記号表（勤務時間帯）'!$D$6:$Z$47,23,FALSE))</f>
        <v/>
      </c>
      <c r="AO152" s="162" t="str">
        <f>IF(AO150="","",VLOOKUP(AO150,'シフト記号表（勤務時間帯）'!$D$6:$Z$47,23,FALSE))</f>
        <v/>
      </c>
      <c r="AP152" s="160" t="str">
        <f>IF(AP150="","",VLOOKUP(AP150,'シフト記号表（勤務時間帯）'!$D$6:$Z$47,23,FALSE))</f>
        <v/>
      </c>
      <c r="AQ152" s="161" t="str">
        <f>IF(AQ150="","",VLOOKUP(AQ150,'シフト記号表（勤務時間帯）'!$D$6:$Z$47,23,FALSE))</f>
        <v/>
      </c>
      <c r="AR152" s="161" t="str">
        <f>IF(AR150="","",VLOOKUP(AR150,'シフト記号表（勤務時間帯）'!$D$6:$Z$47,23,FALSE))</f>
        <v/>
      </c>
      <c r="AS152" s="161" t="str">
        <f>IF(AS150="","",VLOOKUP(AS150,'シフト記号表（勤務時間帯）'!$D$6:$Z$47,23,FALSE))</f>
        <v/>
      </c>
      <c r="AT152" s="161" t="str">
        <f>IF(AT150="","",VLOOKUP(AT150,'シフト記号表（勤務時間帯）'!$D$6:$Z$47,23,FALSE))</f>
        <v/>
      </c>
      <c r="AU152" s="161" t="str">
        <f>IF(AU150="","",VLOOKUP(AU150,'シフト記号表（勤務時間帯）'!$D$6:$Z$47,23,FALSE))</f>
        <v/>
      </c>
      <c r="AV152" s="162" t="str">
        <f>IF(AV150="","",VLOOKUP(AV150,'シフト記号表（勤務時間帯）'!$D$6:$Z$47,23,FALSE))</f>
        <v/>
      </c>
      <c r="AW152" s="160" t="str">
        <f>IF(AW150="","",VLOOKUP(AW150,'シフト記号表（勤務時間帯）'!$D$6:$Z$47,23,FALSE))</f>
        <v/>
      </c>
      <c r="AX152" s="161" t="str">
        <f>IF(AX150="","",VLOOKUP(AX150,'シフト記号表（勤務時間帯）'!$D$6:$Z$47,23,FALSE))</f>
        <v/>
      </c>
      <c r="AY152" s="161" t="str">
        <f>IF(AY150="","",VLOOKUP(AY150,'シフト記号表（勤務時間帯）'!$D$6:$Z$47,23,FALSE))</f>
        <v/>
      </c>
      <c r="AZ152" s="1010">
        <f>IF($BC$3="４週",SUM(U152:AV152),IF($BC$3="暦月",SUM(U152:AY152),""))</f>
        <v>0</v>
      </c>
      <c r="BA152" s="1011"/>
      <c r="BB152" s="1012">
        <f>IF($BC$3="４週",AZ152/4,IF($BC$3="暦月",(AZ152/($BC$8/7)),""))</f>
        <v>0</v>
      </c>
      <c r="BC152" s="1011"/>
      <c r="BD152" s="1004"/>
      <c r="BE152" s="1005"/>
      <c r="BF152" s="1005"/>
      <c r="BG152" s="1005"/>
      <c r="BH152" s="1006"/>
    </row>
    <row r="153" spans="2:60" ht="20.25" customHeight="1" x14ac:dyDescent="0.15">
      <c r="B153" s="163"/>
      <c r="C153" s="953"/>
      <c r="D153" s="954"/>
      <c r="E153" s="955"/>
      <c r="F153" s="164"/>
      <c r="G153" s="165"/>
      <c r="H153" s="962"/>
      <c r="I153" s="965"/>
      <c r="J153" s="966"/>
      <c r="K153" s="966"/>
      <c r="L153" s="967"/>
      <c r="M153" s="974"/>
      <c r="N153" s="975"/>
      <c r="O153" s="976"/>
      <c r="P153" s="184" t="s">
        <v>179</v>
      </c>
      <c r="Q153" s="185"/>
      <c r="R153" s="185"/>
      <c r="S153" s="186"/>
      <c r="T153" s="187"/>
      <c r="U153" s="170"/>
      <c r="V153" s="171"/>
      <c r="W153" s="171"/>
      <c r="X153" s="171"/>
      <c r="Y153" s="171"/>
      <c r="Z153" s="171"/>
      <c r="AA153" s="172"/>
      <c r="AB153" s="170"/>
      <c r="AC153" s="171"/>
      <c r="AD153" s="171"/>
      <c r="AE153" s="171"/>
      <c r="AF153" s="171"/>
      <c r="AG153" s="171"/>
      <c r="AH153" s="172"/>
      <c r="AI153" s="170"/>
      <c r="AJ153" s="171"/>
      <c r="AK153" s="171"/>
      <c r="AL153" s="171"/>
      <c r="AM153" s="171"/>
      <c r="AN153" s="171"/>
      <c r="AO153" s="172"/>
      <c r="AP153" s="170"/>
      <c r="AQ153" s="171"/>
      <c r="AR153" s="171"/>
      <c r="AS153" s="171"/>
      <c r="AT153" s="171"/>
      <c r="AU153" s="171"/>
      <c r="AV153" s="172"/>
      <c r="AW153" s="170"/>
      <c r="AX153" s="171"/>
      <c r="AY153" s="171"/>
      <c r="AZ153" s="983"/>
      <c r="BA153" s="984"/>
      <c r="BB153" s="997"/>
      <c r="BC153" s="984"/>
      <c r="BD153" s="998"/>
      <c r="BE153" s="999"/>
      <c r="BF153" s="999"/>
      <c r="BG153" s="999"/>
      <c r="BH153" s="1000"/>
    </row>
    <row r="154" spans="2:60" ht="20.25" customHeight="1" x14ac:dyDescent="0.15">
      <c r="B154" s="143">
        <f>B151+1</f>
        <v>45</v>
      </c>
      <c r="C154" s="956"/>
      <c r="D154" s="957"/>
      <c r="E154" s="958"/>
      <c r="F154" s="144">
        <f>C153</f>
        <v>0</v>
      </c>
      <c r="G154" s="145"/>
      <c r="H154" s="963"/>
      <c r="I154" s="968"/>
      <c r="J154" s="969"/>
      <c r="K154" s="969"/>
      <c r="L154" s="970"/>
      <c r="M154" s="977"/>
      <c r="N154" s="978"/>
      <c r="O154" s="979"/>
      <c r="P154" s="146" t="s">
        <v>182</v>
      </c>
      <c r="Q154" s="147"/>
      <c r="R154" s="147"/>
      <c r="S154" s="148"/>
      <c r="T154" s="149"/>
      <c r="U154" s="150" t="str">
        <f>IF(U153="","",VLOOKUP(U153,'シフト記号表（勤務時間帯）'!$D$6:$X$47,21,FALSE))</f>
        <v/>
      </c>
      <c r="V154" s="151" t="str">
        <f>IF(V153="","",VLOOKUP(V153,'シフト記号表（勤務時間帯）'!$D$6:$X$47,21,FALSE))</f>
        <v/>
      </c>
      <c r="W154" s="151" t="str">
        <f>IF(W153="","",VLOOKUP(W153,'シフト記号表（勤務時間帯）'!$D$6:$X$47,21,FALSE))</f>
        <v/>
      </c>
      <c r="X154" s="151" t="str">
        <f>IF(X153="","",VLOOKUP(X153,'シフト記号表（勤務時間帯）'!$D$6:$X$47,21,FALSE))</f>
        <v/>
      </c>
      <c r="Y154" s="151" t="str">
        <f>IF(Y153="","",VLOOKUP(Y153,'シフト記号表（勤務時間帯）'!$D$6:$X$47,21,FALSE))</f>
        <v/>
      </c>
      <c r="Z154" s="151" t="str">
        <f>IF(Z153="","",VLOOKUP(Z153,'シフト記号表（勤務時間帯）'!$D$6:$X$47,21,FALSE))</f>
        <v/>
      </c>
      <c r="AA154" s="152" t="str">
        <f>IF(AA153="","",VLOOKUP(AA153,'シフト記号表（勤務時間帯）'!$D$6:$X$47,21,FALSE))</f>
        <v/>
      </c>
      <c r="AB154" s="150" t="str">
        <f>IF(AB153="","",VLOOKUP(AB153,'シフト記号表（勤務時間帯）'!$D$6:$X$47,21,FALSE))</f>
        <v/>
      </c>
      <c r="AC154" s="151" t="str">
        <f>IF(AC153="","",VLOOKUP(AC153,'シフト記号表（勤務時間帯）'!$D$6:$X$47,21,FALSE))</f>
        <v/>
      </c>
      <c r="AD154" s="151" t="str">
        <f>IF(AD153="","",VLOOKUP(AD153,'シフト記号表（勤務時間帯）'!$D$6:$X$47,21,FALSE))</f>
        <v/>
      </c>
      <c r="AE154" s="151" t="str">
        <f>IF(AE153="","",VLOOKUP(AE153,'シフト記号表（勤務時間帯）'!$D$6:$X$47,21,FALSE))</f>
        <v/>
      </c>
      <c r="AF154" s="151" t="str">
        <f>IF(AF153="","",VLOOKUP(AF153,'シフト記号表（勤務時間帯）'!$D$6:$X$47,21,FALSE))</f>
        <v/>
      </c>
      <c r="AG154" s="151" t="str">
        <f>IF(AG153="","",VLOOKUP(AG153,'シフト記号表（勤務時間帯）'!$D$6:$X$47,21,FALSE))</f>
        <v/>
      </c>
      <c r="AH154" s="152" t="str">
        <f>IF(AH153="","",VLOOKUP(AH153,'シフト記号表（勤務時間帯）'!$D$6:$X$47,21,FALSE))</f>
        <v/>
      </c>
      <c r="AI154" s="150" t="str">
        <f>IF(AI153="","",VLOOKUP(AI153,'シフト記号表（勤務時間帯）'!$D$6:$X$47,21,FALSE))</f>
        <v/>
      </c>
      <c r="AJ154" s="151" t="str">
        <f>IF(AJ153="","",VLOOKUP(AJ153,'シフト記号表（勤務時間帯）'!$D$6:$X$47,21,FALSE))</f>
        <v/>
      </c>
      <c r="AK154" s="151" t="str">
        <f>IF(AK153="","",VLOOKUP(AK153,'シフト記号表（勤務時間帯）'!$D$6:$X$47,21,FALSE))</f>
        <v/>
      </c>
      <c r="AL154" s="151" t="str">
        <f>IF(AL153="","",VLOOKUP(AL153,'シフト記号表（勤務時間帯）'!$D$6:$X$47,21,FALSE))</f>
        <v/>
      </c>
      <c r="AM154" s="151" t="str">
        <f>IF(AM153="","",VLOOKUP(AM153,'シフト記号表（勤務時間帯）'!$D$6:$X$47,21,FALSE))</f>
        <v/>
      </c>
      <c r="AN154" s="151" t="str">
        <f>IF(AN153="","",VLOOKUP(AN153,'シフト記号表（勤務時間帯）'!$D$6:$X$47,21,FALSE))</f>
        <v/>
      </c>
      <c r="AO154" s="152" t="str">
        <f>IF(AO153="","",VLOOKUP(AO153,'シフト記号表（勤務時間帯）'!$D$6:$X$47,21,FALSE))</f>
        <v/>
      </c>
      <c r="AP154" s="150" t="str">
        <f>IF(AP153="","",VLOOKUP(AP153,'シフト記号表（勤務時間帯）'!$D$6:$X$47,21,FALSE))</f>
        <v/>
      </c>
      <c r="AQ154" s="151" t="str">
        <f>IF(AQ153="","",VLOOKUP(AQ153,'シフト記号表（勤務時間帯）'!$D$6:$X$47,21,FALSE))</f>
        <v/>
      </c>
      <c r="AR154" s="151" t="str">
        <f>IF(AR153="","",VLOOKUP(AR153,'シフト記号表（勤務時間帯）'!$D$6:$X$47,21,FALSE))</f>
        <v/>
      </c>
      <c r="AS154" s="151" t="str">
        <f>IF(AS153="","",VLOOKUP(AS153,'シフト記号表（勤務時間帯）'!$D$6:$X$47,21,FALSE))</f>
        <v/>
      </c>
      <c r="AT154" s="151" t="str">
        <f>IF(AT153="","",VLOOKUP(AT153,'シフト記号表（勤務時間帯）'!$D$6:$X$47,21,FALSE))</f>
        <v/>
      </c>
      <c r="AU154" s="151" t="str">
        <f>IF(AU153="","",VLOOKUP(AU153,'シフト記号表（勤務時間帯）'!$D$6:$X$47,21,FALSE))</f>
        <v/>
      </c>
      <c r="AV154" s="152" t="str">
        <f>IF(AV153="","",VLOOKUP(AV153,'シフト記号表（勤務時間帯）'!$D$6:$X$47,21,FALSE))</f>
        <v/>
      </c>
      <c r="AW154" s="150" t="str">
        <f>IF(AW153="","",VLOOKUP(AW153,'シフト記号表（勤務時間帯）'!$D$6:$X$47,21,FALSE))</f>
        <v/>
      </c>
      <c r="AX154" s="151" t="str">
        <f>IF(AX153="","",VLOOKUP(AX153,'シフト記号表（勤務時間帯）'!$D$6:$X$47,21,FALSE))</f>
        <v/>
      </c>
      <c r="AY154" s="151" t="str">
        <f>IF(AY153="","",VLOOKUP(AY153,'シフト記号表（勤務時間帯）'!$D$6:$X$47,21,FALSE))</f>
        <v/>
      </c>
      <c r="AZ154" s="1007">
        <f>IF($BC$3="４週",SUM(U154:AV154),IF($BC$3="暦月",SUM(U154:AY154),""))</f>
        <v>0</v>
      </c>
      <c r="BA154" s="1008"/>
      <c r="BB154" s="1009">
        <f>IF($BC$3="４週",AZ154/4,IF($BC$3="暦月",(AZ154/($BC$8/7)),""))</f>
        <v>0</v>
      </c>
      <c r="BC154" s="1008"/>
      <c r="BD154" s="1001"/>
      <c r="BE154" s="1002"/>
      <c r="BF154" s="1002"/>
      <c r="BG154" s="1002"/>
      <c r="BH154" s="1003"/>
    </row>
    <row r="155" spans="2:60" ht="20.25" customHeight="1" x14ac:dyDescent="0.15">
      <c r="B155" s="153"/>
      <c r="C155" s="959"/>
      <c r="D155" s="960"/>
      <c r="E155" s="961"/>
      <c r="F155" s="154"/>
      <c r="G155" s="155">
        <f>C153</f>
        <v>0</v>
      </c>
      <c r="H155" s="964"/>
      <c r="I155" s="971"/>
      <c r="J155" s="972"/>
      <c r="K155" s="972"/>
      <c r="L155" s="973"/>
      <c r="M155" s="980"/>
      <c r="N155" s="981"/>
      <c r="O155" s="982"/>
      <c r="P155" s="241" t="s">
        <v>183</v>
      </c>
      <c r="Q155" s="157"/>
      <c r="R155" s="157"/>
      <c r="S155" s="177"/>
      <c r="T155" s="178"/>
      <c r="U155" s="160" t="str">
        <f>IF(U153="","",VLOOKUP(U153,'シフト記号表（勤務時間帯）'!$D$6:$Z$47,23,FALSE))</f>
        <v/>
      </c>
      <c r="V155" s="161" t="str">
        <f>IF(V153="","",VLOOKUP(V153,'シフト記号表（勤務時間帯）'!$D$6:$Z$47,23,FALSE))</f>
        <v/>
      </c>
      <c r="W155" s="161" t="str">
        <f>IF(W153="","",VLOOKUP(W153,'シフト記号表（勤務時間帯）'!$D$6:$Z$47,23,FALSE))</f>
        <v/>
      </c>
      <c r="X155" s="161" t="str">
        <f>IF(X153="","",VLOOKUP(X153,'シフト記号表（勤務時間帯）'!$D$6:$Z$47,23,FALSE))</f>
        <v/>
      </c>
      <c r="Y155" s="161" t="str">
        <f>IF(Y153="","",VLOOKUP(Y153,'シフト記号表（勤務時間帯）'!$D$6:$Z$47,23,FALSE))</f>
        <v/>
      </c>
      <c r="Z155" s="161" t="str">
        <f>IF(Z153="","",VLOOKUP(Z153,'シフト記号表（勤務時間帯）'!$D$6:$Z$47,23,FALSE))</f>
        <v/>
      </c>
      <c r="AA155" s="162" t="str">
        <f>IF(AA153="","",VLOOKUP(AA153,'シフト記号表（勤務時間帯）'!$D$6:$Z$47,23,FALSE))</f>
        <v/>
      </c>
      <c r="AB155" s="160" t="str">
        <f>IF(AB153="","",VLOOKUP(AB153,'シフト記号表（勤務時間帯）'!$D$6:$Z$47,23,FALSE))</f>
        <v/>
      </c>
      <c r="AC155" s="161" t="str">
        <f>IF(AC153="","",VLOOKUP(AC153,'シフト記号表（勤務時間帯）'!$D$6:$Z$47,23,FALSE))</f>
        <v/>
      </c>
      <c r="AD155" s="161" t="str">
        <f>IF(AD153="","",VLOOKUP(AD153,'シフト記号表（勤務時間帯）'!$D$6:$Z$47,23,FALSE))</f>
        <v/>
      </c>
      <c r="AE155" s="161" t="str">
        <f>IF(AE153="","",VLOOKUP(AE153,'シフト記号表（勤務時間帯）'!$D$6:$Z$47,23,FALSE))</f>
        <v/>
      </c>
      <c r="AF155" s="161" t="str">
        <f>IF(AF153="","",VLOOKUP(AF153,'シフト記号表（勤務時間帯）'!$D$6:$Z$47,23,FALSE))</f>
        <v/>
      </c>
      <c r="AG155" s="161" t="str">
        <f>IF(AG153="","",VLOOKUP(AG153,'シフト記号表（勤務時間帯）'!$D$6:$Z$47,23,FALSE))</f>
        <v/>
      </c>
      <c r="AH155" s="162" t="str">
        <f>IF(AH153="","",VLOOKUP(AH153,'シフト記号表（勤務時間帯）'!$D$6:$Z$47,23,FALSE))</f>
        <v/>
      </c>
      <c r="AI155" s="160" t="str">
        <f>IF(AI153="","",VLOOKUP(AI153,'シフト記号表（勤務時間帯）'!$D$6:$Z$47,23,FALSE))</f>
        <v/>
      </c>
      <c r="AJ155" s="161" t="str">
        <f>IF(AJ153="","",VLOOKUP(AJ153,'シフト記号表（勤務時間帯）'!$D$6:$Z$47,23,FALSE))</f>
        <v/>
      </c>
      <c r="AK155" s="161" t="str">
        <f>IF(AK153="","",VLOOKUP(AK153,'シフト記号表（勤務時間帯）'!$D$6:$Z$47,23,FALSE))</f>
        <v/>
      </c>
      <c r="AL155" s="161" t="str">
        <f>IF(AL153="","",VLOOKUP(AL153,'シフト記号表（勤務時間帯）'!$D$6:$Z$47,23,FALSE))</f>
        <v/>
      </c>
      <c r="AM155" s="161" t="str">
        <f>IF(AM153="","",VLOOKUP(AM153,'シフト記号表（勤務時間帯）'!$D$6:$Z$47,23,FALSE))</f>
        <v/>
      </c>
      <c r="AN155" s="161" t="str">
        <f>IF(AN153="","",VLOOKUP(AN153,'シフト記号表（勤務時間帯）'!$D$6:$Z$47,23,FALSE))</f>
        <v/>
      </c>
      <c r="AO155" s="162" t="str">
        <f>IF(AO153="","",VLOOKUP(AO153,'シフト記号表（勤務時間帯）'!$D$6:$Z$47,23,FALSE))</f>
        <v/>
      </c>
      <c r="AP155" s="160" t="str">
        <f>IF(AP153="","",VLOOKUP(AP153,'シフト記号表（勤務時間帯）'!$D$6:$Z$47,23,FALSE))</f>
        <v/>
      </c>
      <c r="AQ155" s="161" t="str">
        <f>IF(AQ153="","",VLOOKUP(AQ153,'シフト記号表（勤務時間帯）'!$D$6:$Z$47,23,FALSE))</f>
        <v/>
      </c>
      <c r="AR155" s="161" t="str">
        <f>IF(AR153="","",VLOOKUP(AR153,'シフト記号表（勤務時間帯）'!$D$6:$Z$47,23,FALSE))</f>
        <v/>
      </c>
      <c r="AS155" s="161" t="str">
        <f>IF(AS153="","",VLOOKUP(AS153,'シフト記号表（勤務時間帯）'!$D$6:$Z$47,23,FALSE))</f>
        <v/>
      </c>
      <c r="AT155" s="161" t="str">
        <f>IF(AT153="","",VLOOKUP(AT153,'シフト記号表（勤務時間帯）'!$D$6:$Z$47,23,FALSE))</f>
        <v/>
      </c>
      <c r="AU155" s="161" t="str">
        <f>IF(AU153="","",VLOOKUP(AU153,'シフト記号表（勤務時間帯）'!$D$6:$Z$47,23,FALSE))</f>
        <v/>
      </c>
      <c r="AV155" s="162" t="str">
        <f>IF(AV153="","",VLOOKUP(AV153,'シフト記号表（勤務時間帯）'!$D$6:$Z$47,23,FALSE))</f>
        <v/>
      </c>
      <c r="AW155" s="160" t="str">
        <f>IF(AW153="","",VLOOKUP(AW153,'シフト記号表（勤務時間帯）'!$D$6:$Z$47,23,FALSE))</f>
        <v/>
      </c>
      <c r="AX155" s="161" t="str">
        <f>IF(AX153="","",VLOOKUP(AX153,'シフト記号表（勤務時間帯）'!$D$6:$Z$47,23,FALSE))</f>
        <v/>
      </c>
      <c r="AY155" s="161" t="str">
        <f>IF(AY153="","",VLOOKUP(AY153,'シフト記号表（勤務時間帯）'!$D$6:$Z$47,23,FALSE))</f>
        <v/>
      </c>
      <c r="AZ155" s="1010">
        <f>IF($BC$3="４週",SUM(U155:AV155),IF($BC$3="暦月",SUM(U155:AY155),""))</f>
        <v>0</v>
      </c>
      <c r="BA155" s="1011"/>
      <c r="BB155" s="1012">
        <f>IF($BC$3="４週",AZ155/4,IF($BC$3="暦月",(AZ155/($BC$8/7)),""))</f>
        <v>0</v>
      </c>
      <c r="BC155" s="1011"/>
      <c r="BD155" s="1004"/>
      <c r="BE155" s="1005"/>
      <c r="BF155" s="1005"/>
      <c r="BG155" s="1005"/>
      <c r="BH155" s="1006"/>
    </row>
    <row r="156" spans="2:60" ht="20.25" customHeight="1" x14ac:dyDescent="0.15">
      <c r="B156" s="163"/>
      <c r="C156" s="953"/>
      <c r="D156" s="954"/>
      <c r="E156" s="955"/>
      <c r="F156" s="164"/>
      <c r="G156" s="165"/>
      <c r="H156" s="962"/>
      <c r="I156" s="965"/>
      <c r="J156" s="966"/>
      <c r="K156" s="966"/>
      <c r="L156" s="967"/>
      <c r="M156" s="974"/>
      <c r="N156" s="975"/>
      <c r="O156" s="976"/>
      <c r="P156" s="184" t="s">
        <v>179</v>
      </c>
      <c r="Q156" s="185"/>
      <c r="R156" s="185"/>
      <c r="S156" s="186"/>
      <c r="T156" s="187"/>
      <c r="U156" s="170"/>
      <c r="V156" s="171"/>
      <c r="W156" s="171"/>
      <c r="X156" s="171"/>
      <c r="Y156" s="171"/>
      <c r="Z156" s="171"/>
      <c r="AA156" s="172"/>
      <c r="AB156" s="170"/>
      <c r="AC156" s="171"/>
      <c r="AD156" s="171"/>
      <c r="AE156" s="171"/>
      <c r="AF156" s="171"/>
      <c r="AG156" s="171"/>
      <c r="AH156" s="172"/>
      <c r="AI156" s="170"/>
      <c r="AJ156" s="171"/>
      <c r="AK156" s="171"/>
      <c r="AL156" s="171"/>
      <c r="AM156" s="171"/>
      <c r="AN156" s="171"/>
      <c r="AO156" s="172"/>
      <c r="AP156" s="170"/>
      <c r="AQ156" s="171"/>
      <c r="AR156" s="171"/>
      <c r="AS156" s="171"/>
      <c r="AT156" s="171"/>
      <c r="AU156" s="171"/>
      <c r="AV156" s="172"/>
      <c r="AW156" s="170"/>
      <c r="AX156" s="171"/>
      <c r="AY156" s="171"/>
      <c r="AZ156" s="983"/>
      <c r="BA156" s="984"/>
      <c r="BB156" s="997"/>
      <c r="BC156" s="984"/>
      <c r="BD156" s="998"/>
      <c r="BE156" s="999"/>
      <c r="BF156" s="999"/>
      <c r="BG156" s="999"/>
      <c r="BH156" s="1000"/>
    </row>
    <row r="157" spans="2:60" ht="20.25" customHeight="1" x14ac:dyDescent="0.15">
      <c r="B157" s="143">
        <f>B154+1</f>
        <v>46</v>
      </c>
      <c r="C157" s="956"/>
      <c r="D157" s="957"/>
      <c r="E157" s="958"/>
      <c r="F157" s="144">
        <f>C156</f>
        <v>0</v>
      </c>
      <c r="G157" s="145"/>
      <c r="H157" s="963"/>
      <c r="I157" s="968"/>
      <c r="J157" s="969"/>
      <c r="K157" s="969"/>
      <c r="L157" s="970"/>
      <c r="M157" s="977"/>
      <c r="N157" s="978"/>
      <c r="O157" s="979"/>
      <c r="P157" s="146" t="s">
        <v>182</v>
      </c>
      <c r="Q157" s="147"/>
      <c r="R157" s="147"/>
      <c r="S157" s="148"/>
      <c r="T157" s="149"/>
      <c r="U157" s="150" t="str">
        <f>IF(U156="","",VLOOKUP(U156,'シフト記号表（勤務時間帯）'!$D$6:$X$47,21,FALSE))</f>
        <v/>
      </c>
      <c r="V157" s="151" t="str">
        <f>IF(V156="","",VLOOKUP(V156,'シフト記号表（勤務時間帯）'!$D$6:$X$47,21,FALSE))</f>
        <v/>
      </c>
      <c r="W157" s="151" t="str">
        <f>IF(W156="","",VLOOKUP(W156,'シフト記号表（勤務時間帯）'!$D$6:$X$47,21,FALSE))</f>
        <v/>
      </c>
      <c r="X157" s="151" t="str">
        <f>IF(X156="","",VLOOKUP(X156,'シフト記号表（勤務時間帯）'!$D$6:$X$47,21,FALSE))</f>
        <v/>
      </c>
      <c r="Y157" s="151" t="str">
        <f>IF(Y156="","",VLOOKUP(Y156,'シフト記号表（勤務時間帯）'!$D$6:$X$47,21,FALSE))</f>
        <v/>
      </c>
      <c r="Z157" s="151" t="str">
        <f>IF(Z156="","",VLOOKUP(Z156,'シフト記号表（勤務時間帯）'!$D$6:$X$47,21,FALSE))</f>
        <v/>
      </c>
      <c r="AA157" s="152" t="str">
        <f>IF(AA156="","",VLOOKUP(AA156,'シフト記号表（勤務時間帯）'!$D$6:$X$47,21,FALSE))</f>
        <v/>
      </c>
      <c r="AB157" s="150" t="str">
        <f>IF(AB156="","",VLOOKUP(AB156,'シフト記号表（勤務時間帯）'!$D$6:$X$47,21,FALSE))</f>
        <v/>
      </c>
      <c r="AC157" s="151" t="str">
        <f>IF(AC156="","",VLOOKUP(AC156,'シフト記号表（勤務時間帯）'!$D$6:$X$47,21,FALSE))</f>
        <v/>
      </c>
      <c r="AD157" s="151" t="str">
        <f>IF(AD156="","",VLOOKUP(AD156,'シフト記号表（勤務時間帯）'!$D$6:$X$47,21,FALSE))</f>
        <v/>
      </c>
      <c r="AE157" s="151" t="str">
        <f>IF(AE156="","",VLOOKUP(AE156,'シフト記号表（勤務時間帯）'!$D$6:$X$47,21,FALSE))</f>
        <v/>
      </c>
      <c r="AF157" s="151" t="str">
        <f>IF(AF156="","",VLOOKUP(AF156,'シフト記号表（勤務時間帯）'!$D$6:$X$47,21,FALSE))</f>
        <v/>
      </c>
      <c r="AG157" s="151" t="str">
        <f>IF(AG156="","",VLOOKUP(AG156,'シフト記号表（勤務時間帯）'!$D$6:$X$47,21,FALSE))</f>
        <v/>
      </c>
      <c r="AH157" s="152" t="str">
        <f>IF(AH156="","",VLOOKUP(AH156,'シフト記号表（勤務時間帯）'!$D$6:$X$47,21,FALSE))</f>
        <v/>
      </c>
      <c r="AI157" s="150" t="str">
        <f>IF(AI156="","",VLOOKUP(AI156,'シフト記号表（勤務時間帯）'!$D$6:$X$47,21,FALSE))</f>
        <v/>
      </c>
      <c r="AJ157" s="151" t="str">
        <f>IF(AJ156="","",VLOOKUP(AJ156,'シフト記号表（勤務時間帯）'!$D$6:$X$47,21,FALSE))</f>
        <v/>
      </c>
      <c r="AK157" s="151" t="str">
        <f>IF(AK156="","",VLOOKUP(AK156,'シフト記号表（勤務時間帯）'!$D$6:$X$47,21,FALSE))</f>
        <v/>
      </c>
      <c r="AL157" s="151" t="str">
        <f>IF(AL156="","",VLOOKUP(AL156,'シフト記号表（勤務時間帯）'!$D$6:$X$47,21,FALSE))</f>
        <v/>
      </c>
      <c r="AM157" s="151" t="str">
        <f>IF(AM156="","",VLOOKUP(AM156,'シフト記号表（勤務時間帯）'!$D$6:$X$47,21,FALSE))</f>
        <v/>
      </c>
      <c r="AN157" s="151" t="str">
        <f>IF(AN156="","",VLOOKUP(AN156,'シフト記号表（勤務時間帯）'!$D$6:$X$47,21,FALSE))</f>
        <v/>
      </c>
      <c r="AO157" s="152" t="str">
        <f>IF(AO156="","",VLOOKUP(AO156,'シフト記号表（勤務時間帯）'!$D$6:$X$47,21,FALSE))</f>
        <v/>
      </c>
      <c r="AP157" s="150" t="str">
        <f>IF(AP156="","",VLOOKUP(AP156,'シフト記号表（勤務時間帯）'!$D$6:$X$47,21,FALSE))</f>
        <v/>
      </c>
      <c r="AQ157" s="151" t="str">
        <f>IF(AQ156="","",VLOOKUP(AQ156,'シフト記号表（勤務時間帯）'!$D$6:$X$47,21,FALSE))</f>
        <v/>
      </c>
      <c r="AR157" s="151" t="str">
        <f>IF(AR156="","",VLOOKUP(AR156,'シフト記号表（勤務時間帯）'!$D$6:$X$47,21,FALSE))</f>
        <v/>
      </c>
      <c r="AS157" s="151" t="str">
        <f>IF(AS156="","",VLOOKUP(AS156,'シフト記号表（勤務時間帯）'!$D$6:$X$47,21,FALSE))</f>
        <v/>
      </c>
      <c r="AT157" s="151" t="str">
        <f>IF(AT156="","",VLOOKUP(AT156,'シフト記号表（勤務時間帯）'!$D$6:$X$47,21,FALSE))</f>
        <v/>
      </c>
      <c r="AU157" s="151" t="str">
        <f>IF(AU156="","",VLOOKUP(AU156,'シフト記号表（勤務時間帯）'!$D$6:$X$47,21,FALSE))</f>
        <v/>
      </c>
      <c r="AV157" s="152" t="str">
        <f>IF(AV156="","",VLOOKUP(AV156,'シフト記号表（勤務時間帯）'!$D$6:$X$47,21,FALSE))</f>
        <v/>
      </c>
      <c r="AW157" s="150" t="str">
        <f>IF(AW156="","",VLOOKUP(AW156,'シフト記号表（勤務時間帯）'!$D$6:$X$47,21,FALSE))</f>
        <v/>
      </c>
      <c r="AX157" s="151" t="str">
        <f>IF(AX156="","",VLOOKUP(AX156,'シフト記号表（勤務時間帯）'!$D$6:$X$47,21,FALSE))</f>
        <v/>
      </c>
      <c r="AY157" s="151" t="str">
        <f>IF(AY156="","",VLOOKUP(AY156,'シフト記号表（勤務時間帯）'!$D$6:$X$47,21,FALSE))</f>
        <v/>
      </c>
      <c r="AZ157" s="1007">
        <f>IF($BC$3="４週",SUM(U157:AV157),IF($BC$3="暦月",SUM(U157:AY157),""))</f>
        <v>0</v>
      </c>
      <c r="BA157" s="1008"/>
      <c r="BB157" s="1009">
        <f>IF($BC$3="４週",AZ157/4,IF($BC$3="暦月",(AZ157/($BC$8/7)),""))</f>
        <v>0</v>
      </c>
      <c r="BC157" s="1008"/>
      <c r="BD157" s="1001"/>
      <c r="BE157" s="1002"/>
      <c r="BF157" s="1002"/>
      <c r="BG157" s="1002"/>
      <c r="BH157" s="1003"/>
    </row>
    <row r="158" spans="2:60" ht="20.25" customHeight="1" x14ac:dyDescent="0.15">
      <c r="B158" s="153"/>
      <c r="C158" s="959"/>
      <c r="D158" s="960"/>
      <c r="E158" s="961"/>
      <c r="F158" s="154"/>
      <c r="G158" s="155">
        <f>C156</f>
        <v>0</v>
      </c>
      <c r="H158" s="964"/>
      <c r="I158" s="971"/>
      <c r="J158" s="972"/>
      <c r="K158" s="972"/>
      <c r="L158" s="973"/>
      <c r="M158" s="980"/>
      <c r="N158" s="981"/>
      <c r="O158" s="982"/>
      <c r="P158" s="241" t="s">
        <v>183</v>
      </c>
      <c r="Q158" s="157"/>
      <c r="R158" s="157"/>
      <c r="S158" s="177"/>
      <c r="T158" s="178"/>
      <c r="U158" s="160" t="str">
        <f>IF(U156="","",VLOOKUP(U156,'シフト記号表（勤務時間帯）'!$D$6:$Z$47,23,FALSE))</f>
        <v/>
      </c>
      <c r="V158" s="161" t="str">
        <f>IF(V156="","",VLOOKUP(V156,'シフト記号表（勤務時間帯）'!$D$6:$Z$47,23,FALSE))</f>
        <v/>
      </c>
      <c r="W158" s="161" t="str">
        <f>IF(W156="","",VLOOKUP(W156,'シフト記号表（勤務時間帯）'!$D$6:$Z$47,23,FALSE))</f>
        <v/>
      </c>
      <c r="X158" s="161" t="str">
        <f>IF(X156="","",VLOOKUP(X156,'シフト記号表（勤務時間帯）'!$D$6:$Z$47,23,FALSE))</f>
        <v/>
      </c>
      <c r="Y158" s="161" t="str">
        <f>IF(Y156="","",VLOOKUP(Y156,'シフト記号表（勤務時間帯）'!$D$6:$Z$47,23,FALSE))</f>
        <v/>
      </c>
      <c r="Z158" s="161" t="str">
        <f>IF(Z156="","",VLOOKUP(Z156,'シフト記号表（勤務時間帯）'!$D$6:$Z$47,23,FALSE))</f>
        <v/>
      </c>
      <c r="AA158" s="162" t="str">
        <f>IF(AA156="","",VLOOKUP(AA156,'シフト記号表（勤務時間帯）'!$D$6:$Z$47,23,FALSE))</f>
        <v/>
      </c>
      <c r="AB158" s="160" t="str">
        <f>IF(AB156="","",VLOOKUP(AB156,'シフト記号表（勤務時間帯）'!$D$6:$Z$47,23,FALSE))</f>
        <v/>
      </c>
      <c r="AC158" s="161" t="str">
        <f>IF(AC156="","",VLOOKUP(AC156,'シフト記号表（勤務時間帯）'!$D$6:$Z$47,23,FALSE))</f>
        <v/>
      </c>
      <c r="AD158" s="161" t="str">
        <f>IF(AD156="","",VLOOKUP(AD156,'シフト記号表（勤務時間帯）'!$D$6:$Z$47,23,FALSE))</f>
        <v/>
      </c>
      <c r="AE158" s="161" t="str">
        <f>IF(AE156="","",VLOOKUP(AE156,'シフト記号表（勤務時間帯）'!$D$6:$Z$47,23,FALSE))</f>
        <v/>
      </c>
      <c r="AF158" s="161" t="str">
        <f>IF(AF156="","",VLOOKUP(AF156,'シフト記号表（勤務時間帯）'!$D$6:$Z$47,23,FALSE))</f>
        <v/>
      </c>
      <c r="AG158" s="161" t="str">
        <f>IF(AG156="","",VLOOKUP(AG156,'シフト記号表（勤務時間帯）'!$D$6:$Z$47,23,FALSE))</f>
        <v/>
      </c>
      <c r="AH158" s="162" t="str">
        <f>IF(AH156="","",VLOOKUP(AH156,'シフト記号表（勤務時間帯）'!$D$6:$Z$47,23,FALSE))</f>
        <v/>
      </c>
      <c r="AI158" s="160" t="str">
        <f>IF(AI156="","",VLOOKUP(AI156,'シフト記号表（勤務時間帯）'!$D$6:$Z$47,23,FALSE))</f>
        <v/>
      </c>
      <c r="AJ158" s="161" t="str">
        <f>IF(AJ156="","",VLOOKUP(AJ156,'シフト記号表（勤務時間帯）'!$D$6:$Z$47,23,FALSE))</f>
        <v/>
      </c>
      <c r="AK158" s="161" t="str">
        <f>IF(AK156="","",VLOOKUP(AK156,'シフト記号表（勤務時間帯）'!$D$6:$Z$47,23,FALSE))</f>
        <v/>
      </c>
      <c r="AL158" s="161" t="str">
        <f>IF(AL156="","",VLOOKUP(AL156,'シフト記号表（勤務時間帯）'!$D$6:$Z$47,23,FALSE))</f>
        <v/>
      </c>
      <c r="AM158" s="161" t="str">
        <f>IF(AM156="","",VLOOKUP(AM156,'シフト記号表（勤務時間帯）'!$D$6:$Z$47,23,FALSE))</f>
        <v/>
      </c>
      <c r="AN158" s="161" t="str">
        <f>IF(AN156="","",VLOOKUP(AN156,'シフト記号表（勤務時間帯）'!$D$6:$Z$47,23,FALSE))</f>
        <v/>
      </c>
      <c r="AO158" s="162" t="str">
        <f>IF(AO156="","",VLOOKUP(AO156,'シフト記号表（勤務時間帯）'!$D$6:$Z$47,23,FALSE))</f>
        <v/>
      </c>
      <c r="AP158" s="160" t="str">
        <f>IF(AP156="","",VLOOKUP(AP156,'シフト記号表（勤務時間帯）'!$D$6:$Z$47,23,FALSE))</f>
        <v/>
      </c>
      <c r="AQ158" s="161" t="str">
        <f>IF(AQ156="","",VLOOKUP(AQ156,'シフト記号表（勤務時間帯）'!$D$6:$Z$47,23,FALSE))</f>
        <v/>
      </c>
      <c r="AR158" s="161" t="str">
        <f>IF(AR156="","",VLOOKUP(AR156,'シフト記号表（勤務時間帯）'!$D$6:$Z$47,23,FALSE))</f>
        <v/>
      </c>
      <c r="AS158" s="161" t="str">
        <f>IF(AS156="","",VLOOKUP(AS156,'シフト記号表（勤務時間帯）'!$D$6:$Z$47,23,FALSE))</f>
        <v/>
      </c>
      <c r="AT158" s="161" t="str">
        <f>IF(AT156="","",VLOOKUP(AT156,'シフト記号表（勤務時間帯）'!$D$6:$Z$47,23,FALSE))</f>
        <v/>
      </c>
      <c r="AU158" s="161" t="str">
        <f>IF(AU156="","",VLOOKUP(AU156,'シフト記号表（勤務時間帯）'!$D$6:$Z$47,23,FALSE))</f>
        <v/>
      </c>
      <c r="AV158" s="162" t="str">
        <f>IF(AV156="","",VLOOKUP(AV156,'シフト記号表（勤務時間帯）'!$D$6:$Z$47,23,FALSE))</f>
        <v/>
      </c>
      <c r="AW158" s="160" t="str">
        <f>IF(AW156="","",VLOOKUP(AW156,'シフト記号表（勤務時間帯）'!$D$6:$Z$47,23,FALSE))</f>
        <v/>
      </c>
      <c r="AX158" s="161" t="str">
        <f>IF(AX156="","",VLOOKUP(AX156,'シフト記号表（勤務時間帯）'!$D$6:$Z$47,23,FALSE))</f>
        <v/>
      </c>
      <c r="AY158" s="161" t="str">
        <f>IF(AY156="","",VLOOKUP(AY156,'シフト記号表（勤務時間帯）'!$D$6:$Z$47,23,FALSE))</f>
        <v/>
      </c>
      <c r="AZ158" s="1010">
        <f>IF($BC$3="４週",SUM(U158:AV158),IF($BC$3="暦月",SUM(U158:AY158),""))</f>
        <v>0</v>
      </c>
      <c r="BA158" s="1011"/>
      <c r="BB158" s="1012">
        <f>IF($BC$3="４週",AZ158/4,IF($BC$3="暦月",(AZ158/($BC$8/7)),""))</f>
        <v>0</v>
      </c>
      <c r="BC158" s="1011"/>
      <c r="BD158" s="1004"/>
      <c r="BE158" s="1005"/>
      <c r="BF158" s="1005"/>
      <c r="BG158" s="1005"/>
      <c r="BH158" s="1006"/>
    </row>
    <row r="159" spans="2:60" ht="20.25" customHeight="1" x14ac:dyDescent="0.15">
      <c r="B159" s="163"/>
      <c r="C159" s="953"/>
      <c r="D159" s="954"/>
      <c r="E159" s="955"/>
      <c r="F159" s="164"/>
      <c r="G159" s="165"/>
      <c r="H159" s="962"/>
      <c r="I159" s="965"/>
      <c r="J159" s="966"/>
      <c r="K159" s="966"/>
      <c r="L159" s="967"/>
      <c r="M159" s="974"/>
      <c r="N159" s="975"/>
      <c r="O159" s="976"/>
      <c r="P159" s="184" t="s">
        <v>179</v>
      </c>
      <c r="Q159" s="185"/>
      <c r="R159" s="185"/>
      <c r="S159" s="186"/>
      <c r="T159" s="187"/>
      <c r="U159" s="170"/>
      <c r="V159" s="171"/>
      <c r="W159" s="171"/>
      <c r="X159" s="171"/>
      <c r="Y159" s="171"/>
      <c r="Z159" s="171"/>
      <c r="AA159" s="172"/>
      <c r="AB159" s="170"/>
      <c r="AC159" s="171"/>
      <c r="AD159" s="171"/>
      <c r="AE159" s="171"/>
      <c r="AF159" s="171"/>
      <c r="AG159" s="171"/>
      <c r="AH159" s="172"/>
      <c r="AI159" s="170"/>
      <c r="AJ159" s="171"/>
      <c r="AK159" s="171"/>
      <c r="AL159" s="171"/>
      <c r="AM159" s="171"/>
      <c r="AN159" s="171"/>
      <c r="AO159" s="172"/>
      <c r="AP159" s="170"/>
      <c r="AQ159" s="171"/>
      <c r="AR159" s="171"/>
      <c r="AS159" s="171"/>
      <c r="AT159" s="171"/>
      <c r="AU159" s="171"/>
      <c r="AV159" s="172"/>
      <c r="AW159" s="170"/>
      <c r="AX159" s="171"/>
      <c r="AY159" s="171"/>
      <c r="AZ159" s="983"/>
      <c r="BA159" s="984"/>
      <c r="BB159" s="997"/>
      <c r="BC159" s="984"/>
      <c r="BD159" s="998"/>
      <c r="BE159" s="999"/>
      <c r="BF159" s="999"/>
      <c r="BG159" s="999"/>
      <c r="BH159" s="1000"/>
    </row>
    <row r="160" spans="2:60" ht="20.25" customHeight="1" x14ac:dyDescent="0.15">
      <c r="B160" s="143">
        <f>B157+1</f>
        <v>47</v>
      </c>
      <c r="C160" s="956"/>
      <c r="D160" s="957"/>
      <c r="E160" s="958"/>
      <c r="F160" s="144">
        <f>C159</f>
        <v>0</v>
      </c>
      <c r="G160" s="145"/>
      <c r="H160" s="963"/>
      <c r="I160" s="968"/>
      <c r="J160" s="969"/>
      <c r="K160" s="969"/>
      <c r="L160" s="970"/>
      <c r="M160" s="977"/>
      <c r="N160" s="978"/>
      <c r="O160" s="979"/>
      <c r="P160" s="146" t="s">
        <v>182</v>
      </c>
      <c r="Q160" s="147"/>
      <c r="R160" s="147"/>
      <c r="S160" s="148"/>
      <c r="T160" s="149"/>
      <c r="U160" s="150" t="str">
        <f>IF(U159="","",VLOOKUP(U159,'シフト記号表（勤務時間帯）'!$D$6:$X$47,21,FALSE))</f>
        <v/>
      </c>
      <c r="V160" s="151" t="str">
        <f>IF(V159="","",VLOOKUP(V159,'シフト記号表（勤務時間帯）'!$D$6:$X$47,21,FALSE))</f>
        <v/>
      </c>
      <c r="W160" s="151" t="str">
        <f>IF(W159="","",VLOOKUP(W159,'シフト記号表（勤務時間帯）'!$D$6:$X$47,21,FALSE))</f>
        <v/>
      </c>
      <c r="X160" s="151" t="str">
        <f>IF(X159="","",VLOOKUP(X159,'シフト記号表（勤務時間帯）'!$D$6:$X$47,21,FALSE))</f>
        <v/>
      </c>
      <c r="Y160" s="151" t="str">
        <f>IF(Y159="","",VLOOKUP(Y159,'シフト記号表（勤務時間帯）'!$D$6:$X$47,21,FALSE))</f>
        <v/>
      </c>
      <c r="Z160" s="151" t="str">
        <f>IF(Z159="","",VLOOKUP(Z159,'シフト記号表（勤務時間帯）'!$D$6:$X$47,21,FALSE))</f>
        <v/>
      </c>
      <c r="AA160" s="152" t="str">
        <f>IF(AA159="","",VLOOKUP(AA159,'シフト記号表（勤務時間帯）'!$D$6:$X$47,21,FALSE))</f>
        <v/>
      </c>
      <c r="AB160" s="150" t="str">
        <f>IF(AB159="","",VLOOKUP(AB159,'シフト記号表（勤務時間帯）'!$D$6:$X$47,21,FALSE))</f>
        <v/>
      </c>
      <c r="AC160" s="151" t="str">
        <f>IF(AC159="","",VLOOKUP(AC159,'シフト記号表（勤務時間帯）'!$D$6:$X$47,21,FALSE))</f>
        <v/>
      </c>
      <c r="AD160" s="151" t="str">
        <f>IF(AD159="","",VLOOKUP(AD159,'シフト記号表（勤務時間帯）'!$D$6:$X$47,21,FALSE))</f>
        <v/>
      </c>
      <c r="AE160" s="151" t="str">
        <f>IF(AE159="","",VLOOKUP(AE159,'シフト記号表（勤務時間帯）'!$D$6:$X$47,21,FALSE))</f>
        <v/>
      </c>
      <c r="AF160" s="151" t="str">
        <f>IF(AF159="","",VLOOKUP(AF159,'シフト記号表（勤務時間帯）'!$D$6:$X$47,21,FALSE))</f>
        <v/>
      </c>
      <c r="AG160" s="151" t="str">
        <f>IF(AG159="","",VLOOKUP(AG159,'シフト記号表（勤務時間帯）'!$D$6:$X$47,21,FALSE))</f>
        <v/>
      </c>
      <c r="AH160" s="152" t="str">
        <f>IF(AH159="","",VLOOKUP(AH159,'シフト記号表（勤務時間帯）'!$D$6:$X$47,21,FALSE))</f>
        <v/>
      </c>
      <c r="AI160" s="150" t="str">
        <f>IF(AI159="","",VLOOKUP(AI159,'シフト記号表（勤務時間帯）'!$D$6:$X$47,21,FALSE))</f>
        <v/>
      </c>
      <c r="AJ160" s="151" t="str">
        <f>IF(AJ159="","",VLOOKUP(AJ159,'シフト記号表（勤務時間帯）'!$D$6:$X$47,21,FALSE))</f>
        <v/>
      </c>
      <c r="AK160" s="151" t="str">
        <f>IF(AK159="","",VLOOKUP(AK159,'シフト記号表（勤務時間帯）'!$D$6:$X$47,21,FALSE))</f>
        <v/>
      </c>
      <c r="AL160" s="151" t="str">
        <f>IF(AL159="","",VLOOKUP(AL159,'シフト記号表（勤務時間帯）'!$D$6:$X$47,21,FALSE))</f>
        <v/>
      </c>
      <c r="AM160" s="151" t="str">
        <f>IF(AM159="","",VLOOKUP(AM159,'シフト記号表（勤務時間帯）'!$D$6:$X$47,21,FALSE))</f>
        <v/>
      </c>
      <c r="AN160" s="151" t="str">
        <f>IF(AN159="","",VLOOKUP(AN159,'シフト記号表（勤務時間帯）'!$D$6:$X$47,21,FALSE))</f>
        <v/>
      </c>
      <c r="AO160" s="152" t="str">
        <f>IF(AO159="","",VLOOKUP(AO159,'シフト記号表（勤務時間帯）'!$D$6:$X$47,21,FALSE))</f>
        <v/>
      </c>
      <c r="AP160" s="150" t="str">
        <f>IF(AP159="","",VLOOKUP(AP159,'シフト記号表（勤務時間帯）'!$D$6:$X$47,21,FALSE))</f>
        <v/>
      </c>
      <c r="AQ160" s="151" t="str">
        <f>IF(AQ159="","",VLOOKUP(AQ159,'シフト記号表（勤務時間帯）'!$D$6:$X$47,21,FALSE))</f>
        <v/>
      </c>
      <c r="AR160" s="151" t="str">
        <f>IF(AR159="","",VLOOKUP(AR159,'シフト記号表（勤務時間帯）'!$D$6:$X$47,21,FALSE))</f>
        <v/>
      </c>
      <c r="AS160" s="151" t="str">
        <f>IF(AS159="","",VLOOKUP(AS159,'シフト記号表（勤務時間帯）'!$D$6:$X$47,21,FALSE))</f>
        <v/>
      </c>
      <c r="AT160" s="151" t="str">
        <f>IF(AT159="","",VLOOKUP(AT159,'シフト記号表（勤務時間帯）'!$D$6:$X$47,21,FALSE))</f>
        <v/>
      </c>
      <c r="AU160" s="151" t="str">
        <f>IF(AU159="","",VLOOKUP(AU159,'シフト記号表（勤務時間帯）'!$D$6:$X$47,21,FALSE))</f>
        <v/>
      </c>
      <c r="AV160" s="152" t="str">
        <f>IF(AV159="","",VLOOKUP(AV159,'シフト記号表（勤務時間帯）'!$D$6:$X$47,21,FALSE))</f>
        <v/>
      </c>
      <c r="AW160" s="150" t="str">
        <f>IF(AW159="","",VLOOKUP(AW159,'シフト記号表（勤務時間帯）'!$D$6:$X$47,21,FALSE))</f>
        <v/>
      </c>
      <c r="AX160" s="151" t="str">
        <f>IF(AX159="","",VLOOKUP(AX159,'シフト記号表（勤務時間帯）'!$D$6:$X$47,21,FALSE))</f>
        <v/>
      </c>
      <c r="AY160" s="151" t="str">
        <f>IF(AY159="","",VLOOKUP(AY159,'シフト記号表（勤務時間帯）'!$D$6:$X$47,21,FALSE))</f>
        <v/>
      </c>
      <c r="AZ160" s="1007">
        <f>IF($BC$3="４週",SUM(U160:AV160),IF($BC$3="暦月",SUM(U160:AY160),""))</f>
        <v>0</v>
      </c>
      <c r="BA160" s="1008"/>
      <c r="BB160" s="1009">
        <f>IF($BC$3="４週",AZ160/4,IF($BC$3="暦月",(AZ160/($BC$8/7)),""))</f>
        <v>0</v>
      </c>
      <c r="BC160" s="1008"/>
      <c r="BD160" s="1001"/>
      <c r="BE160" s="1002"/>
      <c r="BF160" s="1002"/>
      <c r="BG160" s="1002"/>
      <c r="BH160" s="1003"/>
    </row>
    <row r="161" spans="2:60" ht="20.25" customHeight="1" x14ac:dyDescent="0.15">
      <c r="B161" s="153"/>
      <c r="C161" s="959"/>
      <c r="D161" s="960"/>
      <c r="E161" s="961"/>
      <c r="F161" s="154"/>
      <c r="G161" s="155">
        <f>C159</f>
        <v>0</v>
      </c>
      <c r="H161" s="964"/>
      <c r="I161" s="971"/>
      <c r="J161" s="972"/>
      <c r="K161" s="972"/>
      <c r="L161" s="973"/>
      <c r="M161" s="980"/>
      <c r="N161" s="981"/>
      <c r="O161" s="982"/>
      <c r="P161" s="241" t="s">
        <v>183</v>
      </c>
      <c r="Q161" s="157"/>
      <c r="R161" s="157"/>
      <c r="S161" s="177"/>
      <c r="T161" s="178"/>
      <c r="U161" s="160" t="str">
        <f>IF(U159="","",VLOOKUP(U159,'シフト記号表（勤務時間帯）'!$D$6:$Z$47,23,FALSE))</f>
        <v/>
      </c>
      <c r="V161" s="161" t="str">
        <f>IF(V159="","",VLOOKUP(V159,'シフト記号表（勤務時間帯）'!$D$6:$Z$47,23,FALSE))</f>
        <v/>
      </c>
      <c r="W161" s="161" t="str">
        <f>IF(W159="","",VLOOKUP(W159,'シフト記号表（勤務時間帯）'!$D$6:$Z$47,23,FALSE))</f>
        <v/>
      </c>
      <c r="X161" s="161" t="str">
        <f>IF(X159="","",VLOOKUP(X159,'シフト記号表（勤務時間帯）'!$D$6:$Z$47,23,FALSE))</f>
        <v/>
      </c>
      <c r="Y161" s="161" t="str">
        <f>IF(Y159="","",VLOOKUP(Y159,'シフト記号表（勤務時間帯）'!$D$6:$Z$47,23,FALSE))</f>
        <v/>
      </c>
      <c r="Z161" s="161" t="str">
        <f>IF(Z159="","",VLOOKUP(Z159,'シフト記号表（勤務時間帯）'!$D$6:$Z$47,23,FALSE))</f>
        <v/>
      </c>
      <c r="AA161" s="162" t="str">
        <f>IF(AA159="","",VLOOKUP(AA159,'シフト記号表（勤務時間帯）'!$D$6:$Z$47,23,FALSE))</f>
        <v/>
      </c>
      <c r="AB161" s="160" t="str">
        <f>IF(AB159="","",VLOOKUP(AB159,'シフト記号表（勤務時間帯）'!$D$6:$Z$47,23,FALSE))</f>
        <v/>
      </c>
      <c r="AC161" s="161" t="str">
        <f>IF(AC159="","",VLOOKUP(AC159,'シフト記号表（勤務時間帯）'!$D$6:$Z$47,23,FALSE))</f>
        <v/>
      </c>
      <c r="AD161" s="161" t="str">
        <f>IF(AD159="","",VLOOKUP(AD159,'シフト記号表（勤務時間帯）'!$D$6:$Z$47,23,FALSE))</f>
        <v/>
      </c>
      <c r="AE161" s="161" t="str">
        <f>IF(AE159="","",VLOOKUP(AE159,'シフト記号表（勤務時間帯）'!$D$6:$Z$47,23,FALSE))</f>
        <v/>
      </c>
      <c r="AF161" s="161" t="str">
        <f>IF(AF159="","",VLOOKUP(AF159,'シフト記号表（勤務時間帯）'!$D$6:$Z$47,23,FALSE))</f>
        <v/>
      </c>
      <c r="AG161" s="161" t="str">
        <f>IF(AG159="","",VLOOKUP(AG159,'シフト記号表（勤務時間帯）'!$D$6:$Z$47,23,FALSE))</f>
        <v/>
      </c>
      <c r="AH161" s="162" t="str">
        <f>IF(AH159="","",VLOOKUP(AH159,'シフト記号表（勤務時間帯）'!$D$6:$Z$47,23,FALSE))</f>
        <v/>
      </c>
      <c r="AI161" s="160" t="str">
        <f>IF(AI159="","",VLOOKUP(AI159,'シフト記号表（勤務時間帯）'!$D$6:$Z$47,23,FALSE))</f>
        <v/>
      </c>
      <c r="AJ161" s="161" t="str">
        <f>IF(AJ159="","",VLOOKUP(AJ159,'シフト記号表（勤務時間帯）'!$D$6:$Z$47,23,FALSE))</f>
        <v/>
      </c>
      <c r="AK161" s="161" t="str">
        <f>IF(AK159="","",VLOOKUP(AK159,'シフト記号表（勤務時間帯）'!$D$6:$Z$47,23,FALSE))</f>
        <v/>
      </c>
      <c r="AL161" s="161" t="str">
        <f>IF(AL159="","",VLOOKUP(AL159,'シフト記号表（勤務時間帯）'!$D$6:$Z$47,23,FALSE))</f>
        <v/>
      </c>
      <c r="AM161" s="161" t="str">
        <f>IF(AM159="","",VLOOKUP(AM159,'シフト記号表（勤務時間帯）'!$D$6:$Z$47,23,FALSE))</f>
        <v/>
      </c>
      <c r="AN161" s="161" t="str">
        <f>IF(AN159="","",VLOOKUP(AN159,'シフト記号表（勤務時間帯）'!$D$6:$Z$47,23,FALSE))</f>
        <v/>
      </c>
      <c r="AO161" s="162" t="str">
        <f>IF(AO159="","",VLOOKUP(AO159,'シフト記号表（勤務時間帯）'!$D$6:$Z$47,23,FALSE))</f>
        <v/>
      </c>
      <c r="AP161" s="160" t="str">
        <f>IF(AP159="","",VLOOKUP(AP159,'シフト記号表（勤務時間帯）'!$D$6:$Z$47,23,FALSE))</f>
        <v/>
      </c>
      <c r="AQ161" s="161" t="str">
        <f>IF(AQ159="","",VLOOKUP(AQ159,'シフト記号表（勤務時間帯）'!$D$6:$Z$47,23,FALSE))</f>
        <v/>
      </c>
      <c r="AR161" s="161" t="str">
        <f>IF(AR159="","",VLOOKUP(AR159,'シフト記号表（勤務時間帯）'!$D$6:$Z$47,23,FALSE))</f>
        <v/>
      </c>
      <c r="AS161" s="161" t="str">
        <f>IF(AS159="","",VLOOKUP(AS159,'シフト記号表（勤務時間帯）'!$D$6:$Z$47,23,FALSE))</f>
        <v/>
      </c>
      <c r="AT161" s="161" t="str">
        <f>IF(AT159="","",VLOOKUP(AT159,'シフト記号表（勤務時間帯）'!$D$6:$Z$47,23,FALSE))</f>
        <v/>
      </c>
      <c r="AU161" s="161" t="str">
        <f>IF(AU159="","",VLOOKUP(AU159,'シフト記号表（勤務時間帯）'!$D$6:$Z$47,23,FALSE))</f>
        <v/>
      </c>
      <c r="AV161" s="162" t="str">
        <f>IF(AV159="","",VLOOKUP(AV159,'シフト記号表（勤務時間帯）'!$D$6:$Z$47,23,FALSE))</f>
        <v/>
      </c>
      <c r="AW161" s="160" t="str">
        <f>IF(AW159="","",VLOOKUP(AW159,'シフト記号表（勤務時間帯）'!$D$6:$Z$47,23,FALSE))</f>
        <v/>
      </c>
      <c r="AX161" s="161" t="str">
        <f>IF(AX159="","",VLOOKUP(AX159,'シフト記号表（勤務時間帯）'!$D$6:$Z$47,23,FALSE))</f>
        <v/>
      </c>
      <c r="AY161" s="161" t="str">
        <f>IF(AY159="","",VLOOKUP(AY159,'シフト記号表（勤務時間帯）'!$D$6:$Z$47,23,FALSE))</f>
        <v/>
      </c>
      <c r="AZ161" s="1010">
        <f>IF($BC$3="４週",SUM(U161:AV161),IF($BC$3="暦月",SUM(U161:AY161),""))</f>
        <v>0</v>
      </c>
      <c r="BA161" s="1011"/>
      <c r="BB161" s="1012">
        <f>IF($BC$3="４週",AZ161/4,IF($BC$3="暦月",(AZ161/($BC$8/7)),""))</f>
        <v>0</v>
      </c>
      <c r="BC161" s="1011"/>
      <c r="BD161" s="1004"/>
      <c r="BE161" s="1005"/>
      <c r="BF161" s="1005"/>
      <c r="BG161" s="1005"/>
      <c r="BH161" s="1006"/>
    </row>
    <row r="162" spans="2:60" ht="20.25" customHeight="1" x14ac:dyDescent="0.15">
      <c r="B162" s="163"/>
      <c r="C162" s="953"/>
      <c r="D162" s="954"/>
      <c r="E162" s="955"/>
      <c r="F162" s="164"/>
      <c r="G162" s="165"/>
      <c r="H162" s="962"/>
      <c r="I162" s="965"/>
      <c r="J162" s="966"/>
      <c r="K162" s="966"/>
      <c r="L162" s="967"/>
      <c r="M162" s="974"/>
      <c r="N162" s="975"/>
      <c r="O162" s="976"/>
      <c r="P162" s="184" t="s">
        <v>179</v>
      </c>
      <c r="Q162" s="185"/>
      <c r="R162" s="185"/>
      <c r="S162" s="186"/>
      <c r="T162" s="187"/>
      <c r="U162" s="170"/>
      <c r="V162" s="171"/>
      <c r="W162" s="171"/>
      <c r="X162" s="171"/>
      <c r="Y162" s="171"/>
      <c r="Z162" s="171"/>
      <c r="AA162" s="172"/>
      <c r="AB162" s="170"/>
      <c r="AC162" s="171"/>
      <c r="AD162" s="171"/>
      <c r="AE162" s="171"/>
      <c r="AF162" s="171"/>
      <c r="AG162" s="171"/>
      <c r="AH162" s="172"/>
      <c r="AI162" s="170"/>
      <c r="AJ162" s="171"/>
      <c r="AK162" s="171"/>
      <c r="AL162" s="171"/>
      <c r="AM162" s="171"/>
      <c r="AN162" s="171"/>
      <c r="AO162" s="172"/>
      <c r="AP162" s="170"/>
      <c r="AQ162" s="171"/>
      <c r="AR162" s="171"/>
      <c r="AS162" s="171"/>
      <c r="AT162" s="171"/>
      <c r="AU162" s="171"/>
      <c r="AV162" s="172"/>
      <c r="AW162" s="170"/>
      <c r="AX162" s="171"/>
      <c r="AY162" s="171"/>
      <c r="AZ162" s="983"/>
      <c r="BA162" s="984"/>
      <c r="BB162" s="997"/>
      <c r="BC162" s="984"/>
      <c r="BD162" s="998"/>
      <c r="BE162" s="999"/>
      <c r="BF162" s="999"/>
      <c r="BG162" s="999"/>
      <c r="BH162" s="1000"/>
    </row>
    <row r="163" spans="2:60" ht="20.25" customHeight="1" x14ac:dyDescent="0.15">
      <c r="B163" s="143">
        <f>B160+1</f>
        <v>48</v>
      </c>
      <c r="C163" s="956"/>
      <c r="D163" s="957"/>
      <c r="E163" s="958"/>
      <c r="F163" s="144">
        <f>C162</f>
        <v>0</v>
      </c>
      <c r="G163" s="145"/>
      <c r="H163" s="963"/>
      <c r="I163" s="968"/>
      <c r="J163" s="969"/>
      <c r="K163" s="969"/>
      <c r="L163" s="970"/>
      <c r="M163" s="977"/>
      <c r="N163" s="978"/>
      <c r="O163" s="979"/>
      <c r="P163" s="146" t="s">
        <v>182</v>
      </c>
      <c r="Q163" s="147"/>
      <c r="R163" s="147"/>
      <c r="S163" s="148"/>
      <c r="T163" s="149"/>
      <c r="U163" s="150" t="str">
        <f>IF(U162="","",VLOOKUP(U162,'シフト記号表（勤務時間帯）'!$D$6:$X$47,21,FALSE))</f>
        <v/>
      </c>
      <c r="V163" s="151" t="str">
        <f>IF(V162="","",VLOOKUP(V162,'シフト記号表（勤務時間帯）'!$D$6:$X$47,21,FALSE))</f>
        <v/>
      </c>
      <c r="W163" s="151" t="str">
        <f>IF(W162="","",VLOOKUP(W162,'シフト記号表（勤務時間帯）'!$D$6:$X$47,21,FALSE))</f>
        <v/>
      </c>
      <c r="X163" s="151" t="str">
        <f>IF(X162="","",VLOOKUP(X162,'シフト記号表（勤務時間帯）'!$D$6:$X$47,21,FALSE))</f>
        <v/>
      </c>
      <c r="Y163" s="151" t="str">
        <f>IF(Y162="","",VLOOKUP(Y162,'シフト記号表（勤務時間帯）'!$D$6:$X$47,21,FALSE))</f>
        <v/>
      </c>
      <c r="Z163" s="151" t="str">
        <f>IF(Z162="","",VLOOKUP(Z162,'シフト記号表（勤務時間帯）'!$D$6:$X$47,21,FALSE))</f>
        <v/>
      </c>
      <c r="AA163" s="152" t="str">
        <f>IF(AA162="","",VLOOKUP(AA162,'シフト記号表（勤務時間帯）'!$D$6:$X$47,21,FALSE))</f>
        <v/>
      </c>
      <c r="AB163" s="150" t="str">
        <f>IF(AB162="","",VLOOKUP(AB162,'シフト記号表（勤務時間帯）'!$D$6:$X$47,21,FALSE))</f>
        <v/>
      </c>
      <c r="AC163" s="151" t="str">
        <f>IF(AC162="","",VLOOKUP(AC162,'シフト記号表（勤務時間帯）'!$D$6:$X$47,21,FALSE))</f>
        <v/>
      </c>
      <c r="AD163" s="151" t="str">
        <f>IF(AD162="","",VLOOKUP(AD162,'シフト記号表（勤務時間帯）'!$D$6:$X$47,21,FALSE))</f>
        <v/>
      </c>
      <c r="AE163" s="151" t="str">
        <f>IF(AE162="","",VLOOKUP(AE162,'シフト記号表（勤務時間帯）'!$D$6:$X$47,21,FALSE))</f>
        <v/>
      </c>
      <c r="AF163" s="151" t="str">
        <f>IF(AF162="","",VLOOKUP(AF162,'シフト記号表（勤務時間帯）'!$D$6:$X$47,21,FALSE))</f>
        <v/>
      </c>
      <c r="AG163" s="151" t="str">
        <f>IF(AG162="","",VLOOKUP(AG162,'シフト記号表（勤務時間帯）'!$D$6:$X$47,21,FALSE))</f>
        <v/>
      </c>
      <c r="AH163" s="152" t="str">
        <f>IF(AH162="","",VLOOKUP(AH162,'シフト記号表（勤務時間帯）'!$D$6:$X$47,21,FALSE))</f>
        <v/>
      </c>
      <c r="AI163" s="150" t="str">
        <f>IF(AI162="","",VLOOKUP(AI162,'シフト記号表（勤務時間帯）'!$D$6:$X$47,21,FALSE))</f>
        <v/>
      </c>
      <c r="AJ163" s="151" t="str">
        <f>IF(AJ162="","",VLOOKUP(AJ162,'シフト記号表（勤務時間帯）'!$D$6:$X$47,21,FALSE))</f>
        <v/>
      </c>
      <c r="AK163" s="151" t="str">
        <f>IF(AK162="","",VLOOKUP(AK162,'シフト記号表（勤務時間帯）'!$D$6:$X$47,21,FALSE))</f>
        <v/>
      </c>
      <c r="AL163" s="151" t="str">
        <f>IF(AL162="","",VLOOKUP(AL162,'シフト記号表（勤務時間帯）'!$D$6:$X$47,21,FALSE))</f>
        <v/>
      </c>
      <c r="AM163" s="151" t="str">
        <f>IF(AM162="","",VLOOKUP(AM162,'シフト記号表（勤務時間帯）'!$D$6:$X$47,21,FALSE))</f>
        <v/>
      </c>
      <c r="AN163" s="151" t="str">
        <f>IF(AN162="","",VLOOKUP(AN162,'シフト記号表（勤務時間帯）'!$D$6:$X$47,21,FALSE))</f>
        <v/>
      </c>
      <c r="AO163" s="152" t="str">
        <f>IF(AO162="","",VLOOKUP(AO162,'シフト記号表（勤務時間帯）'!$D$6:$X$47,21,FALSE))</f>
        <v/>
      </c>
      <c r="AP163" s="150" t="str">
        <f>IF(AP162="","",VLOOKUP(AP162,'シフト記号表（勤務時間帯）'!$D$6:$X$47,21,FALSE))</f>
        <v/>
      </c>
      <c r="AQ163" s="151" t="str">
        <f>IF(AQ162="","",VLOOKUP(AQ162,'シフト記号表（勤務時間帯）'!$D$6:$X$47,21,FALSE))</f>
        <v/>
      </c>
      <c r="AR163" s="151" t="str">
        <f>IF(AR162="","",VLOOKUP(AR162,'シフト記号表（勤務時間帯）'!$D$6:$X$47,21,FALSE))</f>
        <v/>
      </c>
      <c r="AS163" s="151" t="str">
        <f>IF(AS162="","",VLOOKUP(AS162,'シフト記号表（勤務時間帯）'!$D$6:$X$47,21,FALSE))</f>
        <v/>
      </c>
      <c r="AT163" s="151" t="str">
        <f>IF(AT162="","",VLOOKUP(AT162,'シフト記号表（勤務時間帯）'!$D$6:$X$47,21,FALSE))</f>
        <v/>
      </c>
      <c r="AU163" s="151" t="str">
        <f>IF(AU162="","",VLOOKUP(AU162,'シフト記号表（勤務時間帯）'!$D$6:$X$47,21,FALSE))</f>
        <v/>
      </c>
      <c r="AV163" s="152" t="str">
        <f>IF(AV162="","",VLOOKUP(AV162,'シフト記号表（勤務時間帯）'!$D$6:$X$47,21,FALSE))</f>
        <v/>
      </c>
      <c r="AW163" s="150" t="str">
        <f>IF(AW162="","",VLOOKUP(AW162,'シフト記号表（勤務時間帯）'!$D$6:$X$47,21,FALSE))</f>
        <v/>
      </c>
      <c r="AX163" s="151" t="str">
        <f>IF(AX162="","",VLOOKUP(AX162,'シフト記号表（勤務時間帯）'!$D$6:$X$47,21,FALSE))</f>
        <v/>
      </c>
      <c r="AY163" s="151" t="str">
        <f>IF(AY162="","",VLOOKUP(AY162,'シフト記号表（勤務時間帯）'!$D$6:$X$47,21,FALSE))</f>
        <v/>
      </c>
      <c r="AZ163" s="1007">
        <f>IF($BC$3="４週",SUM(U163:AV163),IF($BC$3="暦月",SUM(U163:AY163),""))</f>
        <v>0</v>
      </c>
      <c r="BA163" s="1008"/>
      <c r="BB163" s="1009">
        <f>IF($BC$3="４週",AZ163/4,IF($BC$3="暦月",(AZ163/($BC$8/7)),""))</f>
        <v>0</v>
      </c>
      <c r="BC163" s="1008"/>
      <c r="BD163" s="1001"/>
      <c r="BE163" s="1002"/>
      <c r="BF163" s="1002"/>
      <c r="BG163" s="1002"/>
      <c r="BH163" s="1003"/>
    </row>
    <row r="164" spans="2:60" ht="20.25" customHeight="1" x14ac:dyDescent="0.15">
      <c r="B164" s="153"/>
      <c r="C164" s="959"/>
      <c r="D164" s="960"/>
      <c r="E164" s="961"/>
      <c r="F164" s="154"/>
      <c r="G164" s="155">
        <f>C162</f>
        <v>0</v>
      </c>
      <c r="H164" s="964"/>
      <c r="I164" s="971"/>
      <c r="J164" s="972"/>
      <c r="K164" s="972"/>
      <c r="L164" s="973"/>
      <c r="M164" s="980"/>
      <c r="N164" s="981"/>
      <c r="O164" s="982"/>
      <c r="P164" s="241" t="s">
        <v>183</v>
      </c>
      <c r="Q164" s="157"/>
      <c r="R164" s="157"/>
      <c r="S164" s="177"/>
      <c r="T164" s="178"/>
      <c r="U164" s="160" t="str">
        <f>IF(U162="","",VLOOKUP(U162,'シフト記号表（勤務時間帯）'!$D$6:$Z$47,23,FALSE))</f>
        <v/>
      </c>
      <c r="V164" s="161" t="str">
        <f>IF(V162="","",VLOOKUP(V162,'シフト記号表（勤務時間帯）'!$D$6:$Z$47,23,FALSE))</f>
        <v/>
      </c>
      <c r="W164" s="161" t="str">
        <f>IF(W162="","",VLOOKUP(W162,'シフト記号表（勤務時間帯）'!$D$6:$Z$47,23,FALSE))</f>
        <v/>
      </c>
      <c r="X164" s="161" t="str">
        <f>IF(X162="","",VLOOKUP(X162,'シフト記号表（勤務時間帯）'!$D$6:$Z$47,23,FALSE))</f>
        <v/>
      </c>
      <c r="Y164" s="161" t="str">
        <f>IF(Y162="","",VLOOKUP(Y162,'シフト記号表（勤務時間帯）'!$D$6:$Z$47,23,FALSE))</f>
        <v/>
      </c>
      <c r="Z164" s="161" t="str">
        <f>IF(Z162="","",VLOOKUP(Z162,'シフト記号表（勤務時間帯）'!$D$6:$Z$47,23,FALSE))</f>
        <v/>
      </c>
      <c r="AA164" s="162" t="str">
        <f>IF(AA162="","",VLOOKUP(AA162,'シフト記号表（勤務時間帯）'!$D$6:$Z$47,23,FALSE))</f>
        <v/>
      </c>
      <c r="AB164" s="160" t="str">
        <f>IF(AB162="","",VLOOKUP(AB162,'シフト記号表（勤務時間帯）'!$D$6:$Z$47,23,FALSE))</f>
        <v/>
      </c>
      <c r="AC164" s="161" t="str">
        <f>IF(AC162="","",VLOOKUP(AC162,'シフト記号表（勤務時間帯）'!$D$6:$Z$47,23,FALSE))</f>
        <v/>
      </c>
      <c r="AD164" s="161" t="str">
        <f>IF(AD162="","",VLOOKUP(AD162,'シフト記号表（勤務時間帯）'!$D$6:$Z$47,23,FALSE))</f>
        <v/>
      </c>
      <c r="AE164" s="161" t="str">
        <f>IF(AE162="","",VLOOKUP(AE162,'シフト記号表（勤務時間帯）'!$D$6:$Z$47,23,FALSE))</f>
        <v/>
      </c>
      <c r="AF164" s="161" t="str">
        <f>IF(AF162="","",VLOOKUP(AF162,'シフト記号表（勤務時間帯）'!$D$6:$Z$47,23,FALSE))</f>
        <v/>
      </c>
      <c r="AG164" s="161" t="str">
        <f>IF(AG162="","",VLOOKUP(AG162,'シフト記号表（勤務時間帯）'!$D$6:$Z$47,23,FALSE))</f>
        <v/>
      </c>
      <c r="AH164" s="162" t="str">
        <f>IF(AH162="","",VLOOKUP(AH162,'シフト記号表（勤務時間帯）'!$D$6:$Z$47,23,FALSE))</f>
        <v/>
      </c>
      <c r="AI164" s="160" t="str">
        <f>IF(AI162="","",VLOOKUP(AI162,'シフト記号表（勤務時間帯）'!$D$6:$Z$47,23,FALSE))</f>
        <v/>
      </c>
      <c r="AJ164" s="161" t="str">
        <f>IF(AJ162="","",VLOOKUP(AJ162,'シフト記号表（勤務時間帯）'!$D$6:$Z$47,23,FALSE))</f>
        <v/>
      </c>
      <c r="AK164" s="161" t="str">
        <f>IF(AK162="","",VLOOKUP(AK162,'シフト記号表（勤務時間帯）'!$D$6:$Z$47,23,FALSE))</f>
        <v/>
      </c>
      <c r="AL164" s="161" t="str">
        <f>IF(AL162="","",VLOOKUP(AL162,'シフト記号表（勤務時間帯）'!$D$6:$Z$47,23,FALSE))</f>
        <v/>
      </c>
      <c r="AM164" s="161" t="str">
        <f>IF(AM162="","",VLOOKUP(AM162,'シフト記号表（勤務時間帯）'!$D$6:$Z$47,23,FALSE))</f>
        <v/>
      </c>
      <c r="AN164" s="161" t="str">
        <f>IF(AN162="","",VLOOKUP(AN162,'シフト記号表（勤務時間帯）'!$D$6:$Z$47,23,FALSE))</f>
        <v/>
      </c>
      <c r="AO164" s="162" t="str">
        <f>IF(AO162="","",VLOOKUP(AO162,'シフト記号表（勤務時間帯）'!$D$6:$Z$47,23,FALSE))</f>
        <v/>
      </c>
      <c r="AP164" s="160" t="str">
        <f>IF(AP162="","",VLOOKUP(AP162,'シフト記号表（勤務時間帯）'!$D$6:$Z$47,23,FALSE))</f>
        <v/>
      </c>
      <c r="AQ164" s="161" t="str">
        <f>IF(AQ162="","",VLOOKUP(AQ162,'シフト記号表（勤務時間帯）'!$D$6:$Z$47,23,FALSE))</f>
        <v/>
      </c>
      <c r="AR164" s="161" t="str">
        <f>IF(AR162="","",VLOOKUP(AR162,'シフト記号表（勤務時間帯）'!$D$6:$Z$47,23,FALSE))</f>
        <v/>
      </c>
      <c r="AS164" s="161" t="str">
        <f>IF(AS162="","",VLOOKUP(AS162,'シフト記号表（勤務時間帯）'!$D$6:$Z$47,23,FALSE))</f>
        <v/>
      </c>
      <c r="AT164" s="161" t="str">
        <f>IF(AT162="","",VLOOKUP(AT162,'シフト記号表（勤務時間帯）'!$D$6:$Z$47,23,FALSE))</f>
        <v/>
      </c>
      <c r="AU164" s="161" t="str">
        <f>IF(AU162="","",VLOOKUP(AU162,'シフト記号表（勤務時間帯）'!$D$6:$Z$47,23,FALSE))</f>
        <v/>
      </c>
      <c r="AV164" s="162" t="str">
        <f>IF(AV162="","",VLOOKUP(AV162,'シフト記号表（勤務時間帯）'!$D$6:$Z$47,23,FALSE))</f>
        <v/>
      </c>
      <c r="AW164" s="160" t="str">
        <f>IF(AW162="","",VLOOKUP(AW162,'シフト記号表（勤務時間帯）'!$D$6:$Z$47,23,FALSE))</f>
        <v/>
      </c>
      <c r="AX164" s="161" t="str">
        <f>IF(AX162="","",VLOOKUP(AX162,'シフト記号表（勤務時間帯）'!$D$6:$Z$47,23,FALSE))</f>
        <v/>
      </c>
      <c r="AY164" s="161" t="str">
        <f>IF(AY162="","",VLOOKUP(AY162,'シフト記号表（勤務時間帯）'!$D$6:$Z$47,23,FALSE))</f>
        <v/>
      </c>
      <c r="AZ164" s="1010">
        <f>IF($BC$3="４週",SUM(U164:AV164),IF($BC$3="暦月",SUM(U164:AY164),""))</f>
        <v>0</v>
      </c>
      <c r="BA164" s="1011"/>
      <c r="BB164" s="1012">
        <f>IF($BC$3="４週",AZ164/4,IF($BC$3="暦月",(AZ164/($BC$8/7)),""))</f>
        <v>0</v>
      </c>
      <c r="BC164" s="1011"/>
      <c r="BD164" s="1004"/>
      <c r="BE164" s="1005"/>
      <c r="BF164" s="1005"/>
      <c r="BG164" s="1005"/>
      <c r="BH164" s="1006"/>
    </row>
    <row r="165" spans="2:60" ht="20.25" customHeight="1" x14ac:dyDescent="0.15">
      <c r="B165" s="163"/>
      <c r="C165" s="953"/>
      <c r="D165" s="954"/>
      <c r="E165" s="955"/>
      <c r="F165" s="164"/>
      <c r="G165" s="165"/>
      <c r="H165" s="962"/>
      <c r="I165" s="965"/>
      <c r="J165" s="966"/>
      <c r="K165" s="966"/>
      <c r="L165" s="967"/>
      <c r="M165" s="974"/>
      <c r="N165" s="975"/>
      <c r="O165" s="976"/>
      <c r="P165" s="184" t="s">
        <v>179</v>
      </c>
      <c r="Q165" s="185"/>
      <c r="R165" s="185"/>
      <c r="S165" s="186"/>
      <c r="T165" s="187"/>
      <c r="U165" s="170"/>
      <c r="V165" s="171"/>
      <c r="W165" s="171"/>
      <c r="X165" s="171"/>
      <c r="Y165" s="171"/>
      <c r="Z165" s="171"/>
      <c r="AA165" s="172"/>
      <c r="AB165" s="170"/>
      <c r="AC165" s="171"/>
      <c r="AD165" s="171"/>
      <c r="AE165" s="171"/>
      <c r="AF165" s="171"/>
      <c r="AG165" s="171"/>
      <c r="AH165" s="172"/>
      <c r="AI165" s="170"/>
      <c r="AJ165" s="171"/>
      <c r="AK165" s="171"/>
      <c r="AL165" s="171"/>
      <c r="AM165" s="171"/>
      <c r="AN165" s="171"/>
      <c r="AO165" s="172"/>
      <c r="AP165" s="170"/>
      <c r="AQ165" s="171"/>
      <c r="AR165" s="171"/>
      <c r="AS165" s="171"/>
      <c r="AT165" s="171"/>
      <c r="AU165" s="171"/>
      <c r="AV165" s="172"/>
      <c r="AW165" s="170"/>
      <c r="AX165" s="171"/>
      <c r="AY165" s="171"/>
      <c r="AZ165" s="983"/>
      <c r="BA165" s="984"/>
      <c r="BB165" s="997"/>
      <c r="BC165" s="984"/>
      <c r="BD165" s="998"/>
      <c r="BE165" s="999"/>
      <c r="BF165" s="999"/>
      <c r="BG165" s="999"/>
      <c r="BH165" s="1000"/>
    </row>
    <row r="166" spans="2:60" ht="20.25" customHeight="1" x14ac:dyDescent="0.15">
      <c r="B166" s="143">
        <f>B163+1</f>
        <v>49</v>
      </c>
      <c r="C166" s="956"/>
      <c r="D166" s="957"/>
      <c r="E166" s="958"/>
      <c r="F166" s="144">
        <f>C165</f>
        <v>0</v>
      </c>
      <c r="G166" s="145"/>
      <c r="H166" s="963"/>
      <c r="I166" s="968"/>
      <c r="J166" s="969"/>
      <c r="K166" s="969"/>
      <c r="L166" s="970"/>
      <c r="M166" s="977"/>
      <c r="N166" s="978"/>
      <c r="O166" s="979"/>
      <c r="P166" s="146" t="s">
        <v>182</v>
      </c>
      <c r="Q166" s="147"/>
      <c r="R166" s="147"/>
      <c r="S166" s="148"/>
      <c r="T166" s="149"/>
      <c r="U166" s="150" t="str">
        <f>IF(U165="","",VLOOKUP(U165,'シフト記号表（勤務時間帯）'!$D$6:$X$47,21,FALSE))</f>
        <v/>
      </c>
      <c r="V166" s="151" t="str">
        <f>IF(V165="","",VLOOKUP(V165,'シフト記号表（勤務時間帯）'!$D$6:$X$47,21,FALSE))</f>
        <v/>
      </c>
      <c r="W166" s="151" t="str">
        <f>IF(W165="","",VLOOKUP(W165,'シフト記号表（勤務時間帯）'!$D$6:$X$47,21,FALSE))</f>
        <v/>
      </c>
      <c r="X166" s="151" t="str">
        <f>IF(X165="","",VLOOKUP(X165,'シフト記号表（勤務時間帯）'!$D$6:$X$47,21,FALSE))</f>
        <v/>
      </c>
      <c r="Y166" s="151" t="str">
        <f>IF(Y165="","",VLOOKUP(Y165,'シフト記号表（勤務時間帯）'!$D$6:$X$47,21,FALSE))</f>
        <v/>
      </c>
      <c r="Z166" s="151" t="str">
        <f>IF(Z165="","",VLOOKUP(Z165,'シフト記号表（勤務時間帯）'!$D$6:$X$47,21,FALSE))</f>
        <v/>
      </c>
      <c r="AA166" s="152" t="str">
        <f>IF(AA165="","",VLOOKUP(AA165,'シフト記号表（勤務時間帯）'!$D$6:$X$47,21,FALSE))</f>
        <v/>
      </c>
      <c r="AB166" s="150" t="str">
        <f>IF(AB165="","",VLOOKUP(AB165,'シフト記号表（勤務時間帯）'!$D$6:$X$47,21,FALSE))</f>
        <v/>
      </c>
      <c r="AC166" s="151" t="str">
        <f>IF(AC165="","",VLOOKUP(AC165,'シフト記号表（勤務時間帯）'!$D$6:$X$47,21,FALSE))</f>
        <v/>
      </c>
      <c r="AD166" s="151" t="str">
        <f>IF(AD165="","",VLOOKUP(AD165,'シフト記号表（勤務時間帯）'!$D$6:$X$47,21,FALSE))</f>
        <v/>
      </c>
      <c r="AE166" s="151" t="str">
        <f>IF(AE165="","",VLOOKUP(AE165,'シフト記号表（勤務時間帯）'!$D$6:$X$47,21,FALSE))</f>
        <v/>
      </c>
      <c r="AF166" s="151" t="str">
        <f>IF(AF165="","",VLOOKUP(AF165,'シフト記号表（勤務時間帯）'!$D$6:$X$47,21,FALSE))</f>
        <v/>
      </c>
      <c r="AG166" s="151" t="str">
        <f>IF(AG165="","",VLOOKUP(AG165,'シフト記号表（勤務時間帯）'!$D$6:$X$47,21,FALSE))</f>
        <v/>
      </c>
      <c r="AH166" s="152" t="str">
        <f>IF(AH165="","",VLOOKUP(AH165,'シフト記号表（勤務時間帯）'!$D$6:$X$47,21,FALSE))</f>
        <v/>
      </c>
      <c r="AI166" s="150" t="str">
        <f>IF(AI165="","",VLOOKUP(AI165,'シフト記号表（勤務時間帯）'!$D$6:$X$47,21,FALSE))</f>
        <v/>
      </c>
      <c r="AJ166" s="151" t="str">
        <f>IF(AJ165="","",VLOOKUP(AJ165,'シフト記号表（勤務時間帯）'!$D$6:$X$47,21,FALSE))</f>
        <v/>
      </c>
      <c r="AK166" s="151" t="str">
        <f>IF(AK165="","",VLOOKUP(AK165,'シフト記号表（勤務時間帯）'!$D$6:$X$47,21,FALSE))</f>
        <v/>
      </c>
      <c r="AL166" s="151" t="str">
        <f>IF(AL165="","",VLOOKUP(AL165,'シフト記号表（勤務時間帯）'!$D$6:$X$47,21,FALSE))</f>
        <v/>
      </c>
      <c r="AM166" s="151" t="str">
        <f>IF(AM165="","",VLOOKUP(AM165,'シフト記号表（勤務時間帯）'!$D$6:$X$47,21,FALSE))</f>
        <v/>
      </c>
      <c r="AN166" s="151" t="str">
        <f>IF(AN165="","",VLOOKUP(AN165,'シフト記号表（勤務時間帯）'!$D$6:$X$47,21,FALSE))</f>
        <v/>
      </c>
      <c r="AO166" s="152" t="str">
        <f>IF(AO165="","",VLOOKUP(AO165,'シフト記号表（勤務時間帯）'!$D$6:$X$47,21,FALSE))</f>
        <v/>
      </c>
      <c r="AP166" s="150" t="str">
        <f>IF(AP165="","",VLOOKUP(AP165,'シフト記号表（勤務時間帯）'!$D$6:$X$47,21,FALSE))</f>
        <v/>
      </c>
      <c r="AQ166" s="151" t="str">
        <f>IF(AQ165="","",VLOOKUP(AQ165,'シフト記号表（勤務時間帯）'!$D$6:$X$47,21,FALSE))</f>
        <v/>
      </c>
      <c r="AR166" s="151" t="str">
        <f>IF(AR165="","",VLOOKUP(AR165,'シフト記号表（勤務時間帯）'!$D$6:$X$47,21,FALSE))</f>
        <v/>
      </c>
      <c r="AS166" s="151" t="str">
        <f>IF(AS165="","",VLOOKUP(AS165,'シフト記号表（勤務時間帯）'!$D$6:$X$47,21,FALSE))</f>
        <v/>
      </c>
      <c r="AT166" s="151" t="str">
        <f>IF(AT165="","",VLOOKUP(AT165,'シフト記号表（勤務時間帯）'!$D$6:$X$47,21,FALSE))</f>
        <v/>
      </c>
      <c r="AU166" s="151" t="str">
        <f>IF(AU165="","",VLOOKUP(AU165,'シフト記号表（勤務時間帯）'!$D$6:$X$47,21,FALSE))</f>
        <v/>
      </c>
      <c r="AV166" s="152" t="str">
        <f>IF(AV165="","",VLOOKUP(AV165,'シフト記号表（勤務時間帯）'!$D$6:$X$47,21,FALSE))</f>
        <v/>
      </c>
      <c r="AW166" s="150" t="str">
        <f>IF(AW165="","",VLOOKUP(AW165,'シフト記号表（勤務時間帯）'!$D$6:$X$47,21,FALSE))</f>
        <v/>
      </c>
      <c r="AX166" s="151" t="str">
        <f>IF(AX165="","",VLOOKUP(AX165,'シフト記号表（勤務時間帯）'!$D$6:$X$47,21,FALSE))</f>
        <v/>
      </c>
      <c r="AY166" s="151" t="str">
        <f>IF(AY165="","",VLOOKUP(AY165,'シフト記号表（勤務時間帯）'!$D$6:$X$47,21,FALSE))</f>
        <v/>
      </c>
      <c r="AZ166" s="1007">
        <f>IF($BC$3="４週",SUM(U166:AV166),IF($BC$3="暦月",SUM(U166:AY166),""))</f>
        <v>0</v>
      </c>
      <c r="BA166" s="1008"/>
      <c r="BB166" s="1009">
        <f>IF($BC$3="４週",AZ166/4,IF($BC$3="暦月",(AZ166/($BC$8/7)),""))</f>
        <v>0</v>
      </c>
      <c r="BC166" s="1008"/>
      <c r="BD166" s="1001"/>
      <c r="BE166" s="1002"/>
      <c r="BF166" s="1002"/>
      <c r="BG166" s="1002"/>
      <c r="BH166" s="1003"/>
    </row>
    <row r="167" spans="2:60" ht="20.25" customHeight="1" x14ac:dyDescent="0.15">
      <c r="B167" s="153"/>
      <c r="C167" s="959"/>
      <c r="D167" s="960"/>
      <c r="E167" s="961"/>
      <c r="F167" s="154"/>
      <c r="G167" s="155">
        <f>C165</f>
        <v>0</v>
      </c>
      <c r="H167" s="964"/>
      <c r="I167" s="971"/>
      <c r="J167" s="972"/>
      <c r="K167" s="972"/>
      <c r="L167" s="973"/>
      <c r="M167" s="980"/>
      <c r="N167" s="981"/>
      <c r="O167" s="982"/>
      <c r="P167" s="241" t="s">
        <v>183</v>
      </c>
      <c r="Q167" s="157"/>
      <c r="R167" s="157"/>
      <c r="S167" s="177"/>
      <c r="T167" s="178"/>
      <c r="U167" s="160" t="str">
        <f>IF(U165="","",VLOOKUP(U165,'シフト記号表（勤務時間帯）'!$D$6:$Z$47,23,FALSE))</f>
        <v/>
      </c>
      <c r="V167" s="161" t="str">
        <f>IF(V165="","",VLOOKUP(V165,'シフト記号表（勤務時間帯）'!$D$6:$Z$47,23,FALSE))</f>
        <v/>
      </c>
      <c r="W167" s="161" t="str">
        <f>IF(W165="","",VLOOKUP(W165,'シフト記号表（勤務時間帯）'!$D$6:$Z$47,23,FALSE))</f>
        <v/>
      </c>
      <c r="X167" s="161" t="str">
        <f>IF(X165="","",VLOOKUP(X165,'シフト記号表（勤務時間帯）'!$D$6:$Z$47,23,FALSE))</f>
        <v/>
      </c>
      <c r="Y167" s="161" t="str">
        <f>IF(Y165="","",VLOOKUP(Y165,'シフト記号表（勤務時間帯）'!$D$6:$Z$47,23,FALSE))</f>
        <v/>
      </c>
      <c r="Z167" s="161" t="str">
        <f>IF(Z165="","",VLOOKUP(Z165,'シフト記号表（勤務時間帯）'!$D$6:$Z$47,23,FALSE))</f>
        <v/>
      </c>
      <c r="AA167" s="162" t="str">
        <f>IF(AA165="","",VLOOKUP(AA165,'シフト記号表（勤務時間帯）'!$D$6:$Z$47,23,FALSE))</f>
        <v/>
      </c>
      <c r="AB167" s="160" t="str">
        <f>IF(AB165="","",VLOOKUP(AB165,'シフト記号表（勤務時間帯）'!$D$6:$Z$47,23,FALSE))</f>
        <v/>
      </c>
      <c r="AC167" s="161" t="str">
        <f>IF(AC165="","",VLOOKUP(AC165,'シフト記号表（勤務時間帯）'!$D$6:$Z$47,23,FALSE))</f>
        <v/>
      </c>
      <c r="AD167" s="161" t="str">
        <f>IF(AD165="","",VLOOKUP(AD165,'シフト記号表（勤務時間帯）'!$D$6:$Z$47,23,FALSE))</f>
        <v/>
      </c>
      <c r="AE167" s="161" t="str">
        <f>IF(AE165="","",VLOOKUP(AE165,'シフト記号表（勤務時間帯）'!$D$6:$Z$47,23,FALSE))</f>
        <v/>
      </c>
      <c r="AF167" s="161" t="str">
        <f>IF(AF165="","",VLOOKUP(AF165,'シフト記号表（勤務時間帯）'!$D$6:$Z$47,23,FALSE))</f>
        <v/>
      </c>
      <c r="AG167" s="161" t="str">
        <f>IF(AG165="","",VLOOKUP(AG165,'シフト記号表（勤務時間帯）'!$D$6:$Z$47,23,FALSE))</f>
        <v/>
      </c>
      <c r="AH167" s="162" t="str">
        <f>IF(AH165="","",VLOOKUP(AH165,'シフト記号表（勤務時間帯）'!$D$6:$Z$47,23,FALSE))</f>
        <v/>
      </c>
      <c r="AI167" s="160" t="str">
        <f>IF(AI165="","",VLOOKUP(AI165,'シフト記号表（勤務時間帯）'!$D$6:$Z$47,23,FALSE))</f>
        <v/>
      </c>
      <c r="AJ167" s="161" t="str">
        <f>IF(AJ165="","",VLOOKUP(AJ165,'シフト記号表（勤務時間帯）'!$D$6:$Z$47,23,FALSE))</f>
        <v/>
      </c>
      <c r="AK167" s="161" t="str">
        <f>IF(AK165="","",VLOOKUP(AK165,'シフト記号表（勤務時間帯）'!$D$6:$Z$47,23,FALSE))</f>
        <v/>
      </c>
      <c r="AL167" s="161" t="str">
        <f>IF(AL165="","",VLOOKUP(AL165,'シフト記号表（勤務時間帯）'!$D$6:$Z$47,23,FALSE))</f>
        <v/>
      </c>
      <c r="AM167" s="161" t="str">
        <f>IF(AM165="","",VLOOKUP(AM165,'シフト記号表（勤務時間帯）'!$D$6:$Z$47,23,FALSE))</f>
        <v/>
      </c>
      <c r="AN167" s="161" t="str">
        <f>IF(AN165="","",VLOOKUP(AN165,'シフト記号表（勤務時間帯）'!$D$6:$Z$47,23,FALSE))</f>
        <v/>
      </c>
      <c r="AO167" s="162" t="str">
        <f>IF(AO165="","",VLOOKUP(AO165,'シフト記号表（勤務時間帯）'!$D$6:$Z$47,23,FALSE))</f>
        <v/>
      </c>
      <c r="AP167" s="160" t="str">
        <f>IF(AP165="","",VLOOKUP(AP165,'シフト記号表（勤務時間帯）'!$D$6:$Z$47,23,FALSE))</f>
        <v/>
      </c>
      <c r="AQ167" s="161" t="str">
        <f>IF(AQ165="","",VLOOKUP(AQ165,'シフト記号表（勤務時間帯）'!$D$6:$Z$47,23,FALSE))</f>
        <v/>
      </c>
      <c r="AR167" s="161" t="str">
        <f>IF(AR165="","",VLOOKUP(AR165,'シフト記号表（勤務時間帯）'!$D$6:$Z$47,23,FALSE))</f>
        <v/>
      </c>
      <c r="AS167" s="161" t="str">
        <f>IF(AS165="","",VLOOKUP(AS165,'シフト記号表（勤務時間帯）'!$D$6:$Z$47,23,FALSE))</f>
        <v/>
      </c>
      <c r="AT167" s="161" t="str">
        <f>IF(AT165="","",VLOOKUP(AT165,'シフト記号表（勤務時間帯）'!$D$6:$Z$47,23,FALSE))</f>
        <v/>
      </c>
      <c r="AU167" s="161" t="str">
        <f>IF(AU165="","",VLOOKUP(AU165,'シフト記号表（勤務時間帯）'!$D$6:$Z$47,23,FALSE))</f>
        <v/>
      </c>
      <c r="AV167" s="162" t="str">
        <f>IF(AV165="","",VLOOKUP(AV165,'シフト記号表（勤務時間帯）'!$D$6:$Z$47,23,FALSE))</f>
        <v/>
      </c>
      <c r="AW167" s="160" t="str">
        <f>IF(AW165="","",VLOOKUP(AW165,'シフト記号表（勤務時間帯）'!$D$6:$Z$47,23,FALSE))</f>
        <v/>
      </c>
      <c r="AX167" s="161" t="str">
        <f>IF(AX165="","",VLOOKUP(AX165,'シフト記号表（勤務時間帯）'!$D$6:$Z$47,23,FALSE))</f>
        <v/>
      </c>
      <c r="AY167" s="161" t="str">
        <f>IF(AY165="","",VLOOKUP(AY165,'シフト記号表（勤務時間帯）'!$D$6:$Z$47,23,FALSE))</f>
        <v/>
      </c>
      <c r="AZ167" s="1010">
        <f>IF($BC$3="４週",SUM(U167:AV167),IF($BC$3="暦月",SUM(U167:AY167),""))</f>
        <v>0</v>
      </c>
      <c r="BA167" s="1011"/>
      <c r="BB167" s="1012">
        <f>IF($BC$3="４週",AZ167/4,IF($BC$3="暦月",(AZ167/($BC$8/7)),""))</f>
        <v>0</v>
      </c>
      <c r="BC167" s="1011"/>
      <c r="BD167" s="1004"/>
      <c r="BE167" s="1005"/>
      <c r="BF167" s="1005"/>
      <c r="BG167" s="1005"/>
      <c r="BH167" s="1006"/>
    </row>
    <row r="168" spans="2:60" ht="20.25" customHeight="1" x14ac:dyDescent="0.15">
      <c r="B168" s="163"/>
      <c r="C168" s="953"/>
      <c r="D168" s="954"/>
      <c r="E168" s="955"/>
      <c r="F168" s="164"/>
      <c r="G168" s="165"/>
      <c r="H168" s="962"/>
      <c r="I168" s="965"/>
      <c r="J168" s="966"/>
      <c r="K168" s="966"/>
      <c r="L168" s="967"/>
      <c r="M168" s="974"/>
      <c r="N168" s="975"/>
      <c r="O168" s="976"/>
      <c r="P168" s="184" t="s">
        <v>179</v>
      </c>
      <c r="Q168" s="185"/>
      <c r="R168" s="185"/>
      <c r="S168" s="186"/>
      <c r="T168" s="187"/>
      <c r="U168" s="170"/>
      <c r="V168" s="171"/>
      <c r="W168" s="171"/>
      <c r="X168" s="171"/>
      <c r="Y168" s="171"/>
      <c r="Z168" s="171"/>
      <c r="AA168" s="172"/>
      <c r="AB168" s="170"/>
      <c r="AC168" s="171"/>
      <c r="AD168" s="171"/>
      <c r="AE168" s="171"/>
      <c r="AF168" s="171"/>
      <c r="AG168" s="171"/>
      <c r="AH168" s="172"/>
      <c r="AI168" s="170"/>
      <c r="AJ168" s="171"/>
      <c r="AK168" s="171"/>
      <c r="AL168" s="171"/>
      <c r="AM168" s="171"/>
      <c r="AN168" s="171"/>
      <c r="AO168" s="172"/>
      <c r="AP168" s="170"/>
      <c r="AQ168" s="171"/>
      <c r="AR168" s="171"/>
      <c r="AS168" s="171"/>
      <c r="AT168" s="171"/>
      <c r="AU168" s="171"/>
      <c r="AV168" s="172"/>
      <c r="AW168" s="170"/>
      <c r="AX168" s="171"/>
      <c r="AY168" s="171"/>
      <c r="AZ168" s="983"/>
      <c r="BA168" s="984"/>
      <c r="BB168" s="997"/>
      <c r="BC168" s="984"/>
      <c r="BD168" s="998"/>
      <c r="BE168" s="999"/>
      <c r="BF168" s="999"/>
      <c r="BG168" s="999"/>
      <c r="BH168" s="1000"/>
    </row>
    <row r="169" spans="2:60" ht="20.25" customHeight="1" x14ac:dyDescent="0.15">
      <c r="B169" s="143">
        <f>B166+1</f>
        <v>50</v>
      </c>
      <c r="C169" s="956"/>
      <c r="D169" s="957"/>
      <c r="E169" s="958"/>
      <c r="F169" s="144">
        <f>C168</f>
        <v>0</v>
      </c>
      <c r="G169" s="145"/>
      <c r="H169" s="963"/>
      <c r="I169" s="968"/>
      <c r="J169" s="969"/>
      <c r="K169" s="969"/>
      <c r="L169" s="970"/>
      <c r="M169" s="977"/>
      <c r="N169" s="978"/>
      <c r="O169" s="979"/>
      <c r="P169" s="146" t="s">
        <v>182</v>
      </c>
      <c r="Q169" s="147"/>
      <c r="R169" s="147"/>
      <c r="S169" s="148"/>
      <c r="T169" s="149"/>
      <c r="U169" s="150" t="str">
        <f>IF(U168="","",VLOOKUP(U168,'シフト記号表（勤務時間帯）'!$D$6:$X$47,21,FALSE))</f>
        <v/>
      </c>
      <c r="V169" s="151" t="str">
        <f>IF(V168="","",VLOOKUP(V168,'シフト記号表（勤務時間帯）'!$D$6:$X$47,21,FALSE))</f>
        <v/>
      </c>
      <c r="W169" s="151" t="str">
        <f>IF(W168="","",VLOOKUP(W168,'シフト記号表（勤務時間帯）'!$D$6:$X$47,21,FALSE))</f>
        <v/>
      </c>
      <c r="X169" s="151" t="str">
        <f>IF(X168="","",VLOOKUP(X168,'シフト記号表（勤務時間帯）'!$D$6:$X$47,21,FALSE))</f>
        <v/>
      </c>
      <c r="Y169" s="151" t="str">
        <f>IF(Y168="","",VLOOKUP(Y168,'シフト記号表（勤務時間帯）'!$D$6:$X$47,21,FALSE))</f>
        <v/>
      </c>
      <c r="Z169" s="151" t="str">
        <f>IF(Z168="","",VLOOKUP(Z168,'シフト記号表（勤務時間帯）'!$D$6:$X$47,21,FALSE))</f>
        <v/>
      </c>
      <c r="AA169" s="152" t="str">
        <f>IF(AA168="","",VLOOKUP(AA168,'シフト記号表（勤務時間帯）'!$D$6:$X$47,21,FALSE))</f>
        <v/>
      </c>
      <c r="AB169" s="150" t="str">
        <f>IF(AB168="","",VLOOKUP(AB168,'シフト記号表（勤務時間帯）'!$D$6:$X$47,21,FALSE))</f>
        <v/>
      </c>
      <c r="AC169" s="151" t="str">
        <f>IF(AC168="","",VLOOKUP(AC168,'シフト記号表（勤務時間帯）'!$D$6:$X$47,21,FALSE))</f>
        <v/>
      </c>
      <c r="AD169" s="151" t="str">
        <f>IF(AD168="","",VLOOKUP(AD168,'シフト記号表（勤務時間帯）'!$D$6:$X$47,21,FALSE))</f>
        <v/>
      </c>
      <c r="AE169" s="151" t="str">
        <f>IF(AE168="","",VLOOKUP(AE168,'シフト記号表（勤務時間帯）'!$D$6:$X$47,21,FALSE))</f>
        <v/>
      </c>
      <c r="AF169" s="151" t="str">
        <f>IF(AF168="","",VLOOKUP(AF168,'シフト記号表（勤務時間帯）'!$D$6:$X$47,21,FALSE))</f>
        <v/>
      </c>
      <c r="AG169" s="151" t="str">
        <f>IF(AG168="","",VLOOKUP(AG168,'シフト記号表（勤務時間帯）'!$D$6:$X$47,21,FALSE))</f>
        <v/>
      </c>
      <c r="AH169" s="152" t="str">
        <f>IF(AH168="","",VLOOKUP(AH168,'シフト記号表（勤務時間帯）'!$D$6:$X$47,21,FALSE))</f>
        <v/>
      </c>
      <c r="AI169" s="150" t="str">
        <f>IF(AI168="","",VLOOKUP(AI168,'シフト記号表（勤務時間帯）'!$D$6:$X$47,21,FALSE))</f>
        <v/>
      </c>
      <c r="AJ169" s="151" t="str">
        <f>IF(AJ168="","",VLOOKUP(AJ168,'シフト記号表（勤務時間帯）'!$D$6:$X$47,21,FALSE))</f>
        <v/>
      </c>
      <c r="AK169" s="151" t="str">
        <f>IF(AK168="","",VLOOKUP(AK168,'シフト記号表（勤務時間帯）'!$D$6:$X$47,21,FALSE))</f>
        <v/>
      </c>
      <c r="AL169" s="151" t="str">
        <f>IF(AL168="","",VLOOKUP(AL168,'シフト記号表（勤務時間帯）'!$D$6:$X$47,21,FALSE))</f>
        <v/>
      </c>
      <c r="AM169" s="151" t="str">
        <f>IF(AM168="","",VLOOKUP(AM168,'シフト記号表（勤務時間帯）'!$D$6:$X$47,21,FALSE))</f>
        <v/>
      </c>
      <c r="AN169" s="151" t="str">
        <f>IF(AN168="","",VLOOKUP(AN168,'シフト記号表（勤務時間帯）'!$D$6:$X$47,21,FALSE))</f>
        <v/>
      </c>
      <c r="AO169" s="152" t="str">
        <f>IF(AO168="","",VLOOKUP(AO168,'シフト記号表（勤務時間帯）'!$D$6:$X$47,21,FALSE))</f>
        <v/>
      </c>
      <c r="AP169" s="150" t="str">
        <f>IF(AP168="","",VLOOKUP(AP168,'シフト記号表（勤務時間帯）'!$D$6:$X$47,21,FALSE))</f>
        <v/>
      </c>
      <c r="AQ169" s="151" t="str">
        <f>IF(AQ168="","",VLOOKUP(AQ168,'シフト記号表（勤務時間帯）'!$D$6:$X$47,21,FALSE))</f>
        <v/>
      </c>
      <c r="AR169" s="151" t="str">
        <f>IF(AR168="","",VLOOKUP(AR168,'シフト記号表（勤務時間帯）'!$D$6:$X$47,21,FALSE))</f>
        <v/>
      </c>
      <c r="AS169" s="151" t="str">
        <f>IF(AS168="","",VLOOKUP(AS168,'シフト記号表（勤務時間帯）'!$D$6:$X$47,21,FALSE))</f>
        <v/>
      </c>
      <c r="AT169" s="151" t="str">
        <f>IF(AT168="","",VLOOKUP(AT168,'シフト記号表（勤務時間帯）'!$D$6:$X$47,21,FALSE))</f>
        <v/>
      </c>
      <c r="AU169" s="151" t="str">
        <f>IF(AU168="","",VLOOKUP(AU168,'シフト記号表（勤務時間帯）'!$D$6:$X$47,21,FALSE))</f>
        <v/>
      </c>
      <c r="AV169" s="152" t="str">
        <f>IF(AV168="","",VLOOKUP(AV168,'シフト記号表（勤務時間帯）'!$D$6:$X$47,21,FALSE))</f>
        <v/>
      </c>
      <c r="AW169" s="150" t="str">
        <f>IF(AW168="","",VLOOKUP(AW168,'シフト記号表（勤務時間帯）'!$D$6:$X$47,21,FALSE))</f>
        <v/>
      </c>
      <c r="AX169" s="151" t="str">
        <f>IF(AX168="","",VLOOKUP(AX168,'シフト記号表（勤務時間帯）'!$D$6:$X$47,21,FALSE))</f>
        <v/>
      </c>
      <c r="AY169" s="151" t="str">
        <f>IF(AY168="","",VLOOKUP(AY168,'シフト記号表（勤務時間帯）'!$D$6:$X$47,21,FALSE))</f>
        <v/>
      </c>
      <c r="AZ169" s="1007">
        <f>IF($BC$3="４週",SUM(U169:AV169),IF($BC$3="暦月",SUM(U169:AY169),""))</f>
        <v>0</v>
      </c>
      <c r="BA169" s="1008"/>
      <c r="BB169" s="1009">
        <f>IF($BC$3="４週",AZ169/4,IF($BC$3="暦月",(AZ169/($BC$8/7)),""))</f>
        <v>0</v>
      </c>
      <c r="BC169" s="1008"/>
      <c r="BD169" s="1001"/>
      <c r="BE169" s="1002"/>
      <c r="BF169" s="1002"/>
      <c r="BG169" s="1002"/>
      <c r="BH169" s="1003"/>
    </row>
    <row r="170" spans="2:60" ht="20.25" customHeight="1" thickBot="1" x14ac:dyDescent="0.2">
      <c r="B170" s="153"/>
      <c r="C170" s="959"/>
      <c r="D170" s="960"/>
      <c r="E170" s="961"/>
      <c r="F170" s="154"/>
      <c r="G170" s="155">
        <f>C168</f>
        <v>0</v>
      </c>
      <c r="H170" s="964"/>
      <c r="I170" s="971"/>
      <c r="J170" s="972"/>
      <c r="K170" s="972"/>
      <c r="L170" s="973"/>
      <c r="M170" s="980"/>
      <c r="N170" s="981"/>
      <c r="O170" s="982"/>
      <c r="P170" s="241" t="s">
        <v>183</v>
      </c>
      <c r="Q170" s="157"/>
      <c r="R170" s="157"/>
      <c r="S170" s="177"/>
      <c r="T170" s="178"/>
      <c r="U170" s="160" t="str">
        <f>IF(U168="","",VLOOKUP(U168,'シフト記号表（勤務時間帯）'!$D$6:$Z$47,23,FALSE))</f>
        <v/>
      </c>
      <c r="V170" s="161" t="str">
        <f>IF(V168="","",VLOOKUP(V168,'シフト記号表（勤務時間帯）'!$D$6:$Z$47,23,FALSE))</f>
        <v/>
      </c>
      <c r="W170" s="161" t="str">
        <f>IF(W168="","",VLOOKUP(W168,'シフト記号表（勤務時間帯）'!$D$6:$Z$47,23,FALSE))</f>
        <v/>
      </c>
      <c r="X170" s="161" t="str">
        <f>IF(X168="","",VLOOKUP(X168,'シフト記号表（勤務時間帯）'!$D$6:$Z$47,23,FALSE))</f>
        <v/>
      </c>
      <c r="Y170" s="161" t="str">
        <f>IF(Y168="","",VLOOKUP(Y168,'シフト記号表（勤務時間帯）'!$D$6:$Z$47,23,FALSE))</f>
        <v/>
      </c>
      <c r="Z170" s="161" t="str">
        <f>IF(Z168="","",VLOOKUP(Z168,'シフト記号表（勤務時間帯）'!$D$6:$Z$47,23,FALSE))</f>
        <v/>
      </c>
      <c r="AA170" s="162" t="str">
        <f>IF(AA168="","",VLOOKUP(AA168,'シフト記号表（勤務時間帯）'!$D$6:$Z$47,23,FALSE))</f>
        <v/>
      </c>
      <c r="AB170" s="160" t="str">
        <f>IF(AB168="","",VLOOKUP(AB168,'シフト記号表（勤務時間帯）'!$D$6:$Z$47,23,FALSE))</f>
        <v/>
      </c>
      <c r="AC170" s="161" t="str">
        <f>IF(AC168="","",VLOOKUP(AC168,'シフト記号表（勤務時間帯）'!$D$6:$Z$47,23,FALSE))</f>
        <v/>
      </c>
      <c r="AD170" s="161" t="str">
        <f>IF(AD168="","",VLOOKUP(AD168,'シフト記号表（勤務時間帯）'!$D$6:$Z$47,23,FALSE))</f>
        <v/>
      </c>
      <c r="AE170" s="161" t="str">
        <f>IF(AE168="","",VLOOKUP(AE168,'シフト記号表（勤務時間帯）'!$D$6:$Z$47,23,FALSE))</f>
        <v/>
      </c>
      <c r="AF170" s="161" t="str">
        <f>IF(AF168="","",VLOOKUP(AF168,'シフト記号表（勤務時間帯）'!$D$6:$Z$47,23,FALSE))</f>
        <v/>
      </c>
      <c r="AG170" s="161" t="str">
        <f>IF(AG168="","",VLOOKUP(AG168,'シフト記号表（勤務時間帯）'!$D$6:$Z$47,23,FALSE))</f>
        <v/>
      </c>
      <c r="AH170" s="162" t="str">
        <f>IF(AH168="","",VLOOKUP(AH168,'シフト記号表（勤務時間帯）'!$D$6:$Z$47,23,FALSE))</f>
        <v/>
      </c>
      <c r="AI170" s="160" t="str">
        <f>IF(AI168="","",VLOOKUP(AI168,'シフト記号表（勤務時間帯）'!$D$6:$Z$47,23,FALSE))</f>
        <v/>
      </c>
      <c r="AJ170" s="161" t="str">
        <f>IF(AJ168="","",VLOOKUP(AJ168,'シフト記号表（勤務時間帯）'!$D$6:$Z$47,23,FALSE))</f>
        <v/>
      </c>
      <c r="AK170" s="161" t="str">
        <f>IF(AK168="","",VLOOKUP(AK168,'シフト記号表（勤務時間帯）'!$D$6:$Z$47,23,FALSE))</f>
        <v/>
      </c>
      <c r="AL170" s="161" t="str">
        <f>IF(AL168="","",VLOOKUP(AL168,'シフト記号表（勤務時間帯）'!$D$6:$Z$47,23,FALSE))</f>
        <v/>
      </c>
      <c r="AM170" s="161" t="str">
        <f>IF(AM168="","",VLOOKUP(AM168,'シフト記号表（勤務時間帯）'!$D$6:$Z$47,23,FALSE))</f>
        <v/>
      </c>
      <c r="AN170" s="161" t="str">
        <f>IF(AN168="","",VLOOKUP(AN168,'シフト記号表（勤務時間帯）'!$D$6:$Z$47,23,FALSE))</f>
        <v/>
      </c>
      <c r="AO170" s="162" t="str">
        <f>IF(AO168="","",VLOOKUP(AO168,'シフト記号表（勤務時間帯）'!$D$6:$Z$47,23,FALSE))</f>
        <v/>
      </c>
      <c r="AP170" s="160" t="str">
        <f>IF(AP168="","",VLOOKUP(AP168,'シフト記号表（勤務時間帯）'!$D$6:$Z$47,23,FALSE))</f>
        <v/>
      </c>
      <c r="AQ170" s="161" t="str">
        <f>IF(AQ168="","",VLOOKUP(AQ168,'シフト記号表（勤務時間帯）'!$D$6:$Z$47,23,FALSE))</f>
        <v/>
      </c>
      <c r="AR170" s="161" t="str">
        <f>IF(AR168="","",VLOOKUP(AR168,'シフト記号表（勤務時間帯）'!$D$6:$Z$47,23,FALSE))</f>
        <v/>
      </c>
      <c r="AS170" s="161" t="str">
        <f>IF(AS168="","",VLOOKUP(AS168,'シフト記号表（勤務時間帯）'!$D$6:$Z$47,23,FALSE))</f>
        <v/>
      </c>
      <c r="AT170" s="161" t="str">
        <f>IF(AT168="","",VLOOKUP(AT168,'シフト記号表（勤務時間帯）'!$D$6:$Z$47,23,FALSE))</f>
        <v/>
      </c>
      <c r="AU170" s="161" t="str">
        <f>IF(AU168="","",VLOOKUP(AU168,'シフト記号表（勤務時間帯）'!$D$6:$Z$47,23,FALSE))</f>
        <v/>
      </c>
      <c r="AV170" s="162" t="str">
        <f>IF(AV168="","",VLOOKUP(AV168,'シフト記号表（勤務時間帯）'!$D$6:$Z$47,23,FALSE))</f>
        <v/>
      </c>
      <c r="AW170" s="160" t="str">
        <f>IF(AW168="","",VLOOKUP(AW168,'シフト記号表（勤務時間帯）'!$D$6:$Z$47,23,FALSE))</f>
        <v/>
      </c>
      <c r="AX170" s="161" t="str">
        <f>IF(AX168="","",VLOOKUP(AX168,'シフト記号表（勤務時間帯）'!$D$6:$Z$47,23,FALSE))</f>
        <v/>
      </c>
      <c r="AY170" s="161" t="str">
        <f>IF(AY168="","",VLOOKUP(AY168,'シフト記号表（勤務時間帯）'!$D$6:$Z$47,23,FALSE))</f>
        <v/>
      </c>
      <c r="AZ170" s="1010">
        <f>IF($BC$3="４週",SUM(U170:AV170),IF($BC$3="暦月",SUM(U170:AY170),""))</f>
        <v>0</v>
      </c>
      <c r="BA170" s="1011"/>
      <c r="BB170" s="1012">
        <f>IF($BC$3="４週",AZ170/4,IF($BC$3="暦月",(AZ170/($BC$8/7)),""))</f>
        <v>0</v>
      </c>
      <c r="BC170" s="1011"/>
      <c r="BD170" s="1004"/>
      <c r="BE170" s="1005"/>
      <c r="BF170" s="1005"/>
      <c r="BG170" s="1005"/>
      <c r="BH170" s="1006"/>
    </row>
    <row r="171" spans="2:60" ht="20.25" customHeight="1" x14ac:dyDescent="0.15">
      <c r="B171" s="1025" t="s">
        <v>224</v>
      </c>
      <c r="C171" s="1026"/>
      <c r="D171" s="1026"/>
      <c r="E171" s="1026"/>
      <c r="F171" s="1026"/>
      <c r="G171" s="1026"/>
      <c r="H171" s="1026"/>
      <c r="I171" s="1026"/>
      <c r="J171" s="1026"/>
      <c r="K171" s="1026"/>
      <c r="L171" s="1026"/>
      <c r="M171" s="1026"/>
      <c r="N171" s="1026"/>
      <c r="O171" s="1026"/>
      <c r="P171" s="1026"/>
      <c r="Q171" s="1026"/>
      <c r="R171" s="1026"/>
      <c r="S171" s="1026"/>
      <c r="T171" s="1027"/>
      <c r="U171" s="194"/>
      <c r="V171" s="195"/>
      <c r="W171" s="195"/>
      <c r="X171" s="195"/>
      <c r="Y171" s="195"/>
      <c r="Z171" s="195"/>
      <c r="AA171" s="196"/>
      <c r="AB171" s="197"/>
      <c r="AC171" s="195"/>
      <c r="AD171" s="195"/>
      <c r="AE171" s="195"/>
      <c r="AF171" s="195"/>
      <c r="AG171" s="195"/>
      <c r="AH171" s="196"/>
      <c r="AI171" s="197"/>
      <c r="AJ171" s="195"/>
      <c r="AK171" s="195"/>
      <c r="AL171" s="195"/>
      <c r="AM171" s="195"/>
      <c r="AN171" s="195"/>
      <c r="AO171" s="196"/>
      <c r="AP171" s="197"/>
      <c r="AQ171" s="195"/>
      <c r="AR171" s="195"/>
      <c r="AS171" s="195"/>
      <c r="AT171" s="195"/>
      <c r="AU171" s="195"/>
      <c r="AV171" s="196"/>
      <c r="AW171" s="197"/>
      <c r="AX171" s="195"/>
      <c r="AY171" s="198"/>
      <c r="AZ171" s="1028"/>
      <c r="BA171" s="1029"/>
      <c r="BB171" s="1034"/>
      <c r="BC171" s="1035"/>
      <c r="BD171" s="1035"/>
      <c r="BE171" s="1035"/>
      <c r="BF171" s="1035"/>
      <c r="BG171" s="1035"/>
      <c r="BH171" s="1036"/>
    </row>
    <row r="172" spans="2:60" ht="20.25" customHeight="1" x14ac:dyDescent="0.15">
      <c r="B172" s="1043" t="s">
        <v>225</v>
      </c>
      <c r="C172" s="1044"/>
      <c r="D172" s="1044"/>
      <c r="E172" s="1044"/>
      <c r="F172" s="1044"/>
      <c r="G172" s="1044"/>
      <c r="H172" s="1044"/>
      <c r="I172" s="1044"/>
      <c r="J172" s="1044"/>
      <c r="K172" s="1044"/>
      <c r="L172" s="1044"/>
      <c r="M172" s="1044"/>
      <c r="N172" s="1044"/>
      <c r="O172" s="1044"/>
      <c r="P172" s="1044"/>
      <c r="Q172" s="1044"/>
      <c r="R172" s="1044"/>
      <c r="S172" s="1044"/>
      <c r="T172" s="1045"/>
      <c r="U172" s="199"/>
      <c r="V172" s="200"/>
      <c r="W172" s="200"/>
      <c r="X172" s="200"/>
      <c r="Y172" s="200"/>
      <c r="Z172" s="200"/>
      <c r="AA172" s="201"/>
      <c r="AB172" s="202"/>
      <c r="AC172" s="200"/>
      <c r="AD172" s="200"/>
      <c r="AE172" s="200"/>
      <c r="AF172" s="200"/>
      <c r="AG172" s="200"/>
      <c r="AH172" s="201"/>
      <c r="AI172" s="202"/>
      <c r="AJ172" s="200"/>
      <c r="AK172" s="200"/>
      <c r="AL172" s="200"/>
      <c r="AM172" s="200"/>
      <c r="AN172" s="200"/>
      <c r="AO172" s="201"/>
      <c r="AP172" s="202"/>
      <c r="AQ172" s="200"/>
      <c r="AR172" s="200"/>
      <c r="AS172" s="200"/>
      <c r="AT172" s="200"/>
      <c r="AU172" s="200"/>
      <c r="AV172" s="201"/>
      <c r="AW172" s="202"/>
      <c r="AX172" s="200"/>
      <c r="AY172" s="203"/>
      <c r="AZ172" s="1030"/>
      <c r="BA172" s="1031"/>
      <c r="BB172" s="1037"/>
      <c r="BC172" s="1038"/>
      <c r="BD172" s="1038"/>
      <c r="BE172" s="1038"/>
      <c r="BF172" s="1038"/>
      <c r="BG172" s="1038"/>
      <c r="BH172" s="1039"/>
    </row>
    <row r="173" spans="2:60" ht="20.25" customHeight="1" x14ac:dyDescent="0.15">
      <c r="B173" s="1043" t="s">
        <v>226</v>
      </c>
      <c r="C173" s="1044"/>
      <c r="D173" s="1044"/>
      <c r="E173" s="1044"/>
      <c r="F173" s="1044"/>
      <c r="G173" s="1044"/>
      <c r="H173" s="1044"/>
      <c r="I173" s="1044"/>
      <c r="J173" s="1044"/>
      <c r="K173" s="1044"/>
      <c r="L173" s="1044"/>
      <c r="M173" s="1044"/>
      <c r="N173" s="1044"/>
      <c r="O173" s="1044"/>
      <c r="P173" s="1044"/>
      <c r="Q173" s="1044"/>
      <c r="R173" s="1044"/>
      <c r="S173" s="1044"/>
      <c r="T173" s="1045"/>
      <c r="U173" s="199"/>
      <c r="V173" s="200"/>
      <c r="W173" s="200"/>
      <c r="X173" s="200"/>
      <c r="Y173" s="200"/>
      <c r="Z173" s="200"/>
      <c r="AA173" s="204"/>
      <c r="AB173" s="205"/>
      <c r="AC173" s="200"/>
      <c r="AD173" s="200"/>
      <c r="AE173" s="200"/>
      <c r="AF173" s="200"/>
      <c r="AG173" s="200"/>
      <c r="AH173" s="204"/>
      <c r="AI173" s="205"/>
      <c r="AJ173" s="200"/>
      <c r="AK173" s="200"/>
      <c r="AL173" s="200"/>
      <c r="AM173" s="200"/>
      <c r="AN173" s="200"/>
      <c r="AO173" s="204"/>
      <c r="AP173" s="205"/>
      <c r="AQ173" s="200"/>
      <c r="AR173" s="200"/>
      <c r="AS173" s="200"/>
      <c r="AT173" s="200"/>
      <c r="AU173" s="200"/>
      <c r="AV173" s="204"/>
      <c r="AW173" s="205"/>
      <c r="AX173" s="200"/>
      <c r="AY173" s="203"/>
      <c r="AZ173" s="1030"/>
      <c r="BA173" s="1031"/>
      <c r="BB173" s="1037"/>
      <c r="BC173" s="1038"/>
      <c r="BD173" s="1038"/>
      <c r="BE173" s="1038"/>
      <c r="BF173" s="1038"/>
      <c r="BG173" s="1038"/>
      <c r="BH173" s="1039"/>
    </row>
    <row r="174" spans="2:60" ht="20.25" customHeight="1" x14ac:dyDescent="0.15">
      <c r="B174" s="1043" t="s">
        <v>227</v>
      </c>
      <c r="C174" s="1044"/>
      <c r="D174" s="1044"/>
      <c r="E174" s="1044"/>
      <c r="F174" s="1044"/>
      <c r="G174" s="1044"/>
      <c r="H174" s="1044"/>
      <c r="I174" s="1044"/>
      <c r="J174" s="1044"/>
      <c r="K174" s="1044"/>
      <c r="L174" s="1044"/>
      <c r="M174" s="1044"/>
      <c r="N174" s="1044"/>
      <c r="O174" s="1044"/>
      <c r="P174" s="1044"/>
      <c r="Q174" s="1044"/>
      <c r="R174" s="1044"/>
      <c r="S174" s="1044"/>
      <c r="T174" s="1045"/>
      <c r="U174" s="199"/>
      <c r="V174" s="200"/>
      <c r="W174" s="200"/>
      <c r="X174" s="200"/>
      <c r="Y174" s="200"/>
      <c r="Z174" s="200"/>
      <c r="AA174" s="204"/>
      <c r="AB174" s="205"/>
      <c r="AC174" s="200"/>
      <c r="AD174" s="200"/>
      <c r="AE174" s="200"/>
      <c r="AF174" s="200"/>
      <c r="AG174" s="200"/>
      <c r="AH174" s="204"/>
      <c r="AI174" s="205"/>
      <c r="AJ174" s="200"/>
      <c r="AK174" s="200"/>
      <c r="AL174" s="200"/>
      <c r="AM174" s="200"/>
      <c r="AN174" s="200"/>
      <c r="AO174" s="204"/>
      <c r="AP174" s="205"/>
      <c r="AQ174" s="200"/>
      <c r="AR174" s="200"/>
      <c r="AS174" s="200"/>
      <c r="AT174" s="200"/>
      <c r="AU174" s="200"/>
      <c r="AV174" s="204"/>
      <c r="AW174" s="205"/>
      <c r="AX174" s="200"/>
      <c r="AY174" s="203"/>
      <c r="AZ174" s="1032"/>
      <c r="BA174" s="1033"/>
      <c r="BB174" s="1037"/>
      <c r="BC174" s="1038"/>
      <c r="BD174" s="1038"/>
      <c r="BE174" s="1038"/>
      <c r="BF174" s="1038"/>
      <c r="BG174" s="1038"/>
      <c r="BH174" s="1039"/>
    </row>
    <row r="175" spans="2:60" ht="20.25" customHeight="1" x14ac:dyDescent="0.15">
      <c r="B175" s="1043" t="s">
        <v>228</v>
      </c>
      <c r="C175" s="1044"/>
      <c r="D175" s="1044"/>
      <c r="E175" s="1044"/>
      <c r="F175" s="1044"/>
      <c r="G175" s="1044"/>
      <c r="H175" s="1044"/>
      <c r="I175" s="1044"/>
      <c r="J175" s="1044"/>
      <c r="K175" s="1044"/>
      <c r="L175" s="1044"/>
      <c r="M175" s="1044"/>
      <c r="N175" s="1044"/>
      <c r="O175" s="1044"/>
      <c r="P175" s="1044"/>
      <c r="Q175" s="1044"/>
      <c r="R175" s="1044"/>
      <c r="S175" s="1044"/>
      <c r="T175" s="1045"/>
      <c r="U175" s="206" t="str">
        <f t="shared" ref="U175:AY175" si="1">IF(SUMIF($F$21:$F$68,"介護従業者",U21:U68)=0,"",SUMIF($F$21:$F$68,"介護従業者",U21:U68))</f>
        <v/>
      </c>
      <c r="V175" s="207" t="str">
        <f t="shared" si="1"/>
        <v/>
      </c>
      <c r="W175" s="207" t="str">
        <f t="shared" si="1"/>
        <v/>
      </c>
      <c r="X175" s="207" t="str">
        <f t="shared" si="1"/>
        <v/>
      </c>
      <c r="Y175" s="207" t="str">
        <f t="shared" si="1"/>
        <v/>
      </c>
      <c r="Z175" s="207" t="str">
        <f t="shared" si="1"/>
        <v/>
      </c>
      <c r="AA175" s="208" t="str">
        <f t="shared" si="1"/>
        <v/>
      </c>
      <c r="AB175" s="206" t="str">
        <f t="shared" si="1"/>
        <v/>
      </c>
      <c r="AC175" s="207" t="str">
        <f t="shared" si="1"/>
        <v/>
      </c>
      <c r="AD175" s="207" t="str">
        <f t="shared" si="1"/>
        <v/>
      </c>
      <c r="AE175" s="207" t="str">
        <f t="shared" si="1"/>
        <v/>
      </c>
      <c r="AF175" s="207" t="str">
        <f t="shared" si="1"/>
        <v/>
      </c>
      <c r="AG175" s="207" t="str">
        <f t="shared" si="1"/>
        <v/>
      </c>
      <c r="AH175" s="208" t="str">
        <f t="shared" si="1"/>
        <v/>
      </c>
      <c r="AI175" s="206" t="str">
        <f t="shared" si="1"/>
        <v/>
      </c>
      <c r="AJ175" s="207" t="str">
        <f t="shared" si="1"/>
        <v/>
      </c>
      <c r="AK175" s="207" t="str">
        <f t="shared" si="1"/>
        <v/>
      </c>
      <c r="AL175" s="207" t="str">
        <f t="shared" si="1"/>
        <v/>
      </c>
      <c r="AM175" s="207" t="str">
        <f t="shared" si="1"/>
        <v/>
      </c>
      <c r="AN175" s="207" t="str">
        <f t="shared" si="1"/>
        <v/>
      </c>
      <c r="AO175" s="208" t="str">
        <f t="shared" si="1"/>
        <v/>
      </c>
      <c r="AP175" s="206" t="str">
        <f t="shared" si="1"/>
        <v/>
      </c>
      <c r="AQ175" s="207" t="str">
        <f t="shared" si="1"/>
        <v/>
      </c>
      <c r="AR175" s="207" t="str">
        <f t="shared" si="1"/>
        <v/>
      </c>
      <c r="AS175" s="207" t="str">
        <f t="shared" si="1"/>
        <v/>
      </c>
      <c r="AT175" s="207" t="str">
        <f t="shared" si="1"/>
        <v/>
      </c>
      <c r="AU175" s="207" t="str">
        <f t="shared" si="1"/>
        <v/>
      </c>
      <c r="AV175" s="208" t="str">
        <f t="shared" si="1"/>
        <v/>
      </c>
      <c r="AW175" s="206" t="str">
        <f t="shared" si="1"/>
        <v/>
      </c>
      <c r="AX175" s="207" t="str">
        <f t="shared" si="1"/>
        <v/>
      </c>
      <c r="AY175" s="207" t="str">
        <f t="shared" si="1"/>
        <v/>
      </c>
      <c r="AZ175" s="1046">
        <f>IF($BC$3="４週",SUM(U175:AV175),IF($BC$3="暦月",SUM(U175:AY175),""))</f>
        <v>0</v>
      </c>
      <c r="BA175" s="1047"/>
      <c r="BB175" s="1037"/>
      <c r="BC175" s="1038"/>
      <c r="BD175" s="1038"/>
      <c r="BE175" s="1038"/>
      <c r="BF175" s="1038"/>
      <c r="BG175" s="1038"/>
      <c r="BH175" s="1039"/>
    </row>
    <row r="176" spans="2:60" ht="20.25" customHeight="1" thickBot="1" x14ac:dyDescent="0.2">
      <c r="B176" s="1048" t="s">
        <v>229</v>
      </c>
      <c r="C176" s="1049"/>
      <c r="D176" s="1049"/>
      <c r="E176" s="1049"/>
      <c r="F176" s="1049"/>
      <c r="G176" s="1049"/>
      <c r="H176" s="1049"/>
      <c r="I176" s="1049"/>
      <c r="J176" s="1049"/>
      <c r="K176" s="1049"/>
      <c r="L176" s="1049"/>
      <c r="M176" s="1049"/>
      <c r="N176" s="1049"/>
      <c r="O176" s="1049"/>
      <c r="P176" s="1049"/>
      <c r="Q176" s="1049"/>
      <c r="R176" s="1049"/>
      <c r="S176" s="1049"/>
      <c r="T176" s="1050"/>
      <c r="U176" s="209" t="str">
        <f t="shared" ref="U176:AY176" si="2">IF(SUMIF($G$21:$G$68,"介護従業者",U21:U68)=0,"",SUMIF($G$21:$G$68,"介護従業者",U21:U68))</f>
        <v/>
      </c>
      <c r="V176" s="210" t="str">
        <f t="shared" si="2"/>
        <v/>
      </c>
      <c r="W176" s="210" t="str">
        <f t="shared" si="2"/>
        <v/>
      </c>
      <c r="X176" s="210" t="str">
        <f t="shared" si="2"/>
        <v/>
      </c>
      <c r="Y176" s="210" t="str">
        <f t="shared" si="2"/>
        <v/>
      </c>
      <c r="Z176" s="210" t="str">
        <f t="shared" si="2"/>
        <v/>
      </c>
      <c r="AA176" s="211" t="str">
        <f t="shared" si="2"/>
        <v/>
      </c>
      <c r="AB176" s="212" t="str">
        <f t="shared" si="2"/>
        <v/>
      </c>
      <c r="AC176" s="210" t="str">
        <f t="shared" si="2"/>
        <v/>
      </c>
      <c r="AD176" s="210" t="str">
        <f t="shared" si="2"/>
        <v/>
      </c>
      <c r="AE176" s="210" t="str">
        <f t="shared" si="2"/>
        <v/>
      </c>
      <c r="AF176" s="210" t="str">
        <f t="shared" si="2"/>
        <v/>
      </c>
      <c r="AG176" s="210" t="str">
        <f t="shared" si="2"/>
        <v/>
      </c>
      <c r="AH176" s="211" t="str">
        <f t="shared" si="2"/>
        <v/>
      </c>
      <c r="AI176" s="212" t="str">
        <f t="shared" si="2"/>
        <v/>
      </c>
      <c r="AJ176" s="210" t="str">
        <f t="shared" si="2"/>
        <v/>
      </c>
      <c r="AK176" s="210" t="str">
        <f t="shared" si="2"/>
        <v/>
      </c>
      <c r="AL176" s="210" t="str">
        <f t="shared" si="2"/>
        <v/>
      </c>
      <c r="AM176" s="210" t="str">
        <f t="shared" si="2"/>
        <v/>
      </c>
      <c r="AN176" s="210" t="str">
        <f t="shared" si="2"/>
        <v/>
      </c>
      <c r="AO176" s="211" t="str">
        <f t="shared" si="2"/>
        <v/>
      </c>
      <c r="AP176" s="212" t="str">
        <f t="shared" si="2"/>
        <v/>
      </c>
      <c r="AQ176" s="210" t="str">
        <f t="shared" si="2"/>
        <v/>
      </c>
      <c r="AR176" s="210" t="str">
        <f t="shared" si="2"/>
        <v/>
      </c>
      <c r="AS176" s="210" t="str">
        <f t="shared" si="2"/>
        <v/>
      </c>
      <c r="AT176" s="210" t="str">
        <f t="shared" si="2"/>
        <v/>
      </c>
      <c r="AU176" s="210" t="str">
        <f t="shared" si="2"/>
        <v/>
      </c>
      <c r="AV176" s="211" t="str">
        <f t="shared" si="2"/>
        <v/>
      </c>
      <c r="AW176" s="212" t="str">
        <f t="shared" si="2"/>
        <v/>
      </c>
      <c r="AX176" s="210" t="str">
        <f t="shared" si="2"/>
        <v/>
      </c>
      <c r="AY176" s="213" t="str">
        <f t="shared" si="2"/>
        <v/>
      </c>
      <c r="AZ176" s="1051">
        <f>IF($BC$3="４週",SUM(U176:AV176),IF($BC$3="暦月",SUM(U176:AY176),""))</f>
        <v>0</v>
      </c>
      <c r="BA176" s="1052"/>
      <c r="BB176" s="1040"/>
      <c r="BC176" s="1041"/>
      <c r="BD176" s="1041"/>
      <c r="BE176" s="1041"/>
      <c r="BF176" s="1041"/>
      <c r="BG176" s="1041"/>
      <c r="BH176" s="1042"/>
    </row>
    <row r="177" spans="3:60" s="173" customFormat="1" ht="20.25" customHeight="1" x14ac:dyDescent="0.15">
      <c r="C177" s="174"/>
      <c r="D177" s="174"/>
      <c r="E177" s="174"/>
      <c r="F177" s="174"/>
      <c r="G177" s="174"/>
      <c r="BH177" s="214"/>
    </row>
    <row r="178" spans="3:60" ht="20.25" customHeight="1" x14ac:dyDescent="0.15"/>
    <row r="179" spans="3:60" ht="20.25" customHeight="1" x14ac:dyDescent="0.15"/>
    <row r="180" spans="3:60" ht="20.25" customHeight="1" x14ac:dyDescent="0.15"/>
    <row r="181" spans="3:60" ht="20.25" customHeight="1" x14ac:dyDescent="0.15"/>
    <row r="182" spans="3:60" ht="20.25" customHeight="1" x14ac:dyDescent="0.15"/>
    <row r="183" spans="3:60" ht="20.25" customHeight="1" x14ac:dyDescent="0.15"/>
    <row r="184" spans="3:60" ht="20.25" customHeight="1" x14ac:dyDescent="0.15"/>
    <row r="185" spans="3:60" ht="20.25" customHeight="1" x14ac:dyDescent="0.15"/>
    <row r="186" spans="3:60" ht="20.25" customHeight="1" x14ac:dyDescent="0.15"/>
    <row r="187" spans="3:60" ht="20.25" customHeight="1" x14ac:dyDescent="0.15"/>
    <row r="188" spans="3:60" ht="20.25" customHeight="1" x14ac:dyDescent="0.15"/>
    <row r="189" spans="3:60" ht="20.25" customHeight="1" x14ac:dyDescent="0.15"/>
    <row r="190" spans="3:60" ht="20.25" customHeight="1" x14ac:dyDescent="0.15"/>
    <row r="191" spans="3:60" ht="20.25" customHeight="1" x14ac:dyDescent="0.15"/>
    <row r="192" spans="3: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31" spans="3:57" x14ac:dyDescent="0.15">
      <c r="C231" s="111"/>
      <c r="D231" s="111"/>
      <c r="E231" s="111"/>
      <c r="F231" s="111"/>
      <c r="G231" s="111"/>
      <c r="H231" s="111"/>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row>
    <row r="232" spans="3:57" x14ac:dyDescent="0.15">
      <c r="C232" s="111"/>
      <c r="D232" s="111"/>
      <c r="E232" s="111"/>
      <c r="F232" s="111"/>
      <c r="G232" s="111"/>
      <c r="H232" s="111"/>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row>
    <row r="233" spans="3:57" x14ac:dyDescent="0.15">
      <c r="C233" s="216"/>
      <c r="D233" s="216"/>
      <c r="E233" s="216"/>
      <c r="F233" s="216"/>
      <c r="G233" s="216"/>
      <c r="H233" s="216"/>
      <c r="I233" s="111"/>
      <c r="J233" s="111"/>
    </row>
    <row r="234" spans="3:57" x14ac:dyDescent="0.15">
      <c r="C234" s="216"/>
      <c r="D234" s="216"/>
      <c r="E234" s="216"/>
      <c r="F234" s="216"/>
      <c r="G234" s="216"/>
      <c r="H234" s="216"/>
      <c r="I234" s="111"/>
      <c r="J234" s="111"/>
    </row>
    <row r="235" spans="3:57" x14ac:dyDescent="0.15">
      <c r="C235" s="111"/>
      <c r="D235" s="111"/>
      <c r="E235" s="111"/>
      <c r="F235" s="111"/>
      <c r="G235" s="111"/>
      <c r="H235" s="111"/>
    </row>
    <row r="236" spans="3:57" x14ac:dyDescent="0.15">
      <c r="C236" s="111"/>
      <c r="D236" s="111"/>
      <c r="E236" s="111"/>
      <c r="F236" s="111"/>
      <c r="G236" s="111"/>
      <c r="H236" s="111"/>
    </row>
    <row r="237" spans="3:57" x14ac:dyDescent="0.15">
      <c r="C237" s="111"/>
      <c r="D237" s="111"/>
      <c r="E237" s="111"/>
      <c r="F237" s="111"/>
      <c r="G237" s="111"/>
      <c r="H237" s="111"/>
    </row>
    <row r="238" spans="3:57" x14ac:dyDescent="0.15">
      <c r="C238" s="111"/>
      <c r="D238" s="111"/>
      <c r="E238" s="111"/>
      <c r="F238" s="111"/>
      <c r="G238" s="111"/>
      <c r="H238" s="111"/>
    </row>
  </sheetData>
  <sheetProtection sheet="1" insertRows="0" deleteRows="0"/>
  <mergeCells count="591">
    <mergeCell ref="BK3:BL4"/>
    <mergeCell ref="B171:T171"/>
    <mergeCell ref="AZ171:BA174"/>
    <mergeCell ref="BB171:BH176"/>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2"/>
  <conditionalFormatting sqref="U23:AY23">
    <cfRule type="expression" dxfId="100" priority="385">
      <formula>OR(U$171=$B22,U$172=$B22)</formula>
    </cfRule>
  </conditionalFormatting>
  <conditionalFormatting sqref="U26:AY26">
    <cfRule type="expression" dxfId="99" priority="375">
      <formula>OR(U$171=$B25,U$172=$B25)</formula>
    </cfRule>
  </conditionalFormatting>
  <conditionalFormatting sqref="U29:AY29">
    <cfRule type="expression" dxfId="98" priority="365">
      <formula>OR(U$171=$B28,U$172=$B28)</formula>
    </cfRule>
  </conditionalFormatting>
  <conditionalFormatting sqref="U32:AY32">
    <cfRule type="expression" dxfId="97" priority="355">
      <formula>OR(U$171=$B31,U$172=$B31)</formula>
    </cfRule>
  </conditionalFormatting>
  <conditionalFormatting sqref="U35:AY35">
    <cfRule type="expression" dxfId="96" priority="345">
      <formula>OR(U$171=$B34,U$172=$B34)</formula>
    </cfRule>
  </conditionalFormatting>
  <conditionalFormatting sqref="U38:AY38">
    <cfRule type="expression" dxfId="95" priority="335">
      <formula>OR(U$171=$B37,U$172=$B37)</formula>
    </cfRule>
  </conditionalFormatting>
  <conditionalFormatting sqref="U41:AY41">
    <cfRule type="expression" dxfId="94" priority="325">
      <formula>OR(U$171=$B40,U$172=$B40)</formula>
    </cfRule>
  </conditionalFormatting>
  <conditionalFormatting sqref="U44:AY44">
    <cfRule type="expression" dxfId="93" priority="315">
      <formula>OR(U$171=$B43,U$172=$B43)</formula>
    </cfRule>
  </conditionalFormatting>
  <conditionalFormatting sqref="U47:AY47">
    <cfRule type="expression" dxfId="92" priority="305">
      <formula>OR(U$171=$B46,U$172=$B46)</formula>
    </cfRule>
  </conditionalFormatting>
  <conditionalFormatting sqref="U50:AY50">
    <cfRule type="expression" dxfId="91" priority="295">
      <formula>OR(U$171=$B49,U$172=$B49)</formula>
    </cfRule>
  </conditionalFormatting>
  <conditionalFormatting sqref="U53:AY53">
    <cfRule type="expression" dxfId="90" priority="285">
      <formula>OR(U$171=$B52,U$172=$B52)</formula>
    </cfRule>
  </conditionalFormatting>
  <conditionalFormatting sqref="U56:AY56">
    <cfRule type="expression" dxfId="89" priority="275">
      <formula>OR(U$171=$B55,U$172=$B55)</formula>
    </cfRule>
  </conditionalFormatting>
  <conditionalFormatting sqref="U59:AY59">
    <cfRule type="expression" dxfId="88" priority="265">
      <formula>OR(U$171=$B58,U$172=$B58)</formula>
    </cfRule>
  </conditionalFormatting>
  <conditionalFormatting sqref="U62:AY62">
    <cfRule type="expression" dxfId="87" priority="255">
      <formula>OR(U$171=$B61,U$172=$B61)</formula>
    </cfRule>
  </conditionalFormatting>
  <conditionalFormatting sqref="U65:AY65">
    <cfRule type="expression" dxfId="86" priority="245">
      <formula>OR(U$171=$B64,U$172=$B64)</formula>
    </cfRule>
  </conditionalFormatting>
  <conditionalFormatting sqref="U68:AY68">
    <cfRule type="expression" dxfId="85" priority="410">
      <formula>OR(U$171=$B67,U$172=$B67)</formula>
    </cfRule>
  </conditionalFormatting>
  <conditionalFormatting sqref="U71:AY71">
    <cfRule type="expression" dxfId="84" priority="238">
      <formula>OR(U$171=$B70,U$172=$B70)</formula>
    </cfRule>
  </conditionalFormatting>
  <conditionalFormatting sqref="U74:AY74">
    <cfRule type="expression" dxfId="83" priority="231">
      <formula>OR(U$171=$B73,U$172=$B73)</formula>
    </cfRule>
  </conditionalFormatting>
  <conditionalFormatting sqref="U77:AY77">
    <cfRule type="expression" dxfId="82" priority="224">
      <formula>OR(U$171=$B76,U$172=$B76)</formula>
    </cfRule>
  </conditionalFormatting>
  <conditionalFormatting sqref="U80:AY80">
    <cfRule type="expression" dxfId="81" priority="217">
      <formula>OR(U$171=$B79,U$172=$B79)</formula>
    </cfRule>
  </conditionalFormatting>
  <conditionalFormatting sqref="U83:AY83">
    <cfRule type="expression" dxfId="80" priority="210">
      <formula>OR(U$171=$B82,U$172=$B82)</formula>
    </cfRule>
  </conditionalFormatting>
  <conditionalFormatting sqref="U86:AY86">
    <cfRule type="expression" dxfId="79" priority="203">
      <formula>OR(U$171=$B85,U$172=$B85)</formula>
    </cfRule>
  </conditionalFormatting>
  <conditionalFormatting sqref="U89:AY89">
    <cfRule type="expression" dxfId="78" priority="196">
      <formula>OR(U$171=$B88,U$172=$B88)</formula>
    </cfRule>
  </conditionalFormatting>
  <conditionalFormatting sqref="U92:AY92">
    <cfRule type="expression" dxfId="77" priority="189">
      <formula>OR(U$171=$B91,U$172=$B91)</formula>
    </cfRule>
  </conditionalFormatting>
  <conditionalFormatting sqref="U95:AY95">
    <cfRule type="expression" dxfId="76" priority="182">
      <formula>OR(U$171=$B94,U$172=$B94)</formula>
    </cfRule>
  </conditionalFormatting>
  <conditionalFormatting sqref="U98:AY98">
    <cfRule type="expression" dxfId="75" priority="175">
      <formula>OR(U$171=$B97,U$172=$B97)</formula>
    </cfRule>
  </conditionalFormatting>
  <conditionalFormatting sqref="U101:AY101">
    <cfRule type="expression" dxfId="74" priority="168">
      <formula>OR(U$171=$B100,U$172=$B100)</formula>
    </cfRule>
  </conditionalFormatting>
  <conditionalFormatting sqref="U104:AY104">
    <cfRule type="expression" dxfId="73" priority="161">
      <formula>OR(U$171=$B103,U$172=$B103)</formula>
    </cfRule>
  </conditionalFormatting>
  <conditionalFormatting sqref="U107:AY107">
    <cfRule type="expression" dxfId="72" priority="154">
      <formula>OR(U$171=$B106,U$172=$B106)</formula>
    </cfRule>
  </conditionalFormatting>
  <conditionalFormatting sqref="U110:AY110">
    <cfRule type="expression" dxfId="71" priority="147">
      <formula>OR(U$171=$B109,U$172=$B109)</formula>
    </cfRule>
  </conditionalFormatting>
  <conditionalFormatting sqref="U113:AY113">
    <cfRule type="expression" dxfId="70" priority="140">
      <formula>OR(U$171=$B112,U$172=$B112)</formula>
    </cfRule>
  </conditionalFormatting>
  <conditionalFormatting sqref="U116:AY116">
    <cfRule type="expression" dxfId="69" priority="133">
      <formula>OR(U$171=$B115,U$172=$B115)</formula>
    </cfRule>
  </conditionalFormatting>
  <conditionalFormatting sqref="U119:AY119">
    <cfRule type="expression" dxfId="68" priority="126">
      <formula>OR(U$171=$B118,U$172=$B118)</formula>
    </cfRule>
  </conditionalFormatting>
  <conditionalFormatting sqref="U122:AY122">
    <cfRule type="expression" dxfId="67" priority="119">
      <formula>OR(U$171=$B121,U$172=$B121)</formula>
    </cfRule>
  </conditionalFormatting>
  <conditionalFormatting sqref="U125:AY125">
    <cfRule type="expression" dxfId="66" priority="112">
      <formula>OR(U$171=$B124,U$172=$B124)</formula>
    </cfRule>
  </conditionalFormatting>
  <conditionalFormatting sqref="U128:AY128">
    <cfRule type="expression" dxfId="65" priority="105">
      <formula>OR(U$171=$B127,U$172=$B127)</formula>
    </cfRule>
  </conditionalFormatting>
  <conditionalFormatting sqref="U131:AY131">
    <cfRule type="expression" dxfId="64" priority="98">
      <formula>OR(U$171=$B130,U$172=$B130)</formula>
    </cfRule>
  </conditionalFormatting>
  <conditionalFormatting sqref="U134:AY134">
    <cfRule type="expression" dxfId="63" priority="91">
      <formula>OR(U$171=$B133,U$172=$B133)</formula>
    </cfRule>
  </conditionalFormatting>
  <conditionalFormatting sqref="U137:AY137">
    <cfRule type="expression" dxfId="62" priority="84">
      <formula>OR(U$171=$B136,U$172=$B136)</formula>
    </cfRule>
  </conditionalFormatting>
  <conditionalFormatting sqref="U140:AY140">
    <cfRule type="expression" dxfId="61" priority="77">
      <formula>OR(U$171=$B139,U$172=$B139)</formula>
    </cfRule>
  </conditionalFormatting>
  <conditionalFormatting sqref="U143:AY143">
    <cfRule type="expression" dxfId="60" priority="70">
      <formula>OR(U$171=$B142,U$172=$B142)</formula>
    </cfRule>
  </conditionalFormatting>
  <conditionalFormatting sqref="U146:AY146">
    <cfRule type="expression" dxfId="59" priority="63">
      <formula>OR(U$171=$B145,U$172=$B145)</formula>
    </cfRule>
  </conditionalFormatting>
  <conditionalFormatting sqref="U149:AY149">
    <cfRule type="expression" dxfId="58" priority="56">
      <formula>OR(U$171=$B148,U$172=$B148)</formula>
    </cfRule>
  </conditionalFormatting>
  <conditionalFormatting sqref="U152:AY152">
    <cfRule type="expression" dxfId="57" priority="49">
      <formula>OR(U$171=$B151,U$172=$B151)</formula>
    </cfRule>
  </conditionalFormatting>
  <conditionalFormatting sqref="U155:AY155">
    <cfRule type="expression" dxfId="56" priority="42">
      <formula>OR(U$171=$B154,U$172=$B154)</formula>
    </cfRule>
  </conditionalFormatting>
  <conditionalFormatting sqref="U158:AY158">
    <cfRule type="expression" dxfId="55" priority="35">
      <formula>OR(U$171=$B157,U$172=$B157)</formula>
    </cfRule>
  </conditionalFormatting>
  <conditionalFormatting sqref="U161:AY161">
    <cfRule type="expression" dxfId="54" priority="28">
      <formula>OR(U$171=$B160,U$172=$B160)</formula>
    </cfRule>
  </conditionalFormatting>
  <conditionalFormatting sqref="U164:AY164">
    <cfRule type="expression" dxfId="53" priority="21">
      <formula>OR(U$171=$B163,U$172=$B163)</formula>
    </cfRule>
  </conditionalFormatting>
  <conditionalFormatting sqref="U167:AY167">
    <cfRule type="expression" dxfId="52" priority="14">
      <formula>OR(U$171=$B166,U$172=$B166)</formula>
    </cfRule>
  </conditionalFormatting>
  <conditionalFormatting sqref="U170:AY170">
    <cfRule type="expression" dxfId="51" priority="7">
      <formula>OR(U$171=$B169,U$172=$B169)</formula>
    </cfRule>
  </conditionalFormatting>
  <conditionalFormatting sqref="U171:BA176">
    <cfRule type="expression" dxfId="50" priority="392">
      <formula>INDIRECT(ADDRESS(ROW(),COLUMN()))=TRUNC(INDIRECT(ADDRESS(ROW(),COLUMN())))</formula>
    </cfRule>
  </conditionalFormatting>
  <conditionalFormatting sqref="U22:BC23">
    <cfRule type="expression" dxfId="49" priority="384">
      <formula>INDIRECT(ADDRESS(ROW(),COLUMN()))=TRUNC(INDIRECT(ADDRESS(ROW(),COLUMN())))</formula>
    </cfRule>
  </conditionalFormatting>
  <conditionalFormatting sqref="U25:BC26">
    <cfRule type="expression" dxfId="48" priority="374">
      <formula>INDIRECT(ADDRESS(ROW(),COLUMN()))=TRUNC(INDIRECT(ADDRESS(ROW(),COLUMN())))</formula>
    </cfRule>
  </conditionalFormatting>
  <conditionalFormatting sqref="U28:BC29">
    <cfRule type="expression" dxfId="47" priority="364">
      <formula>INDIRECT(ADDRESS(ROW(),COLUMN()))=TRUNC(INDIRECT(ADDRESS(ROW(),COLUMN())))</formula>
    </cfRule>
  </conditionalFormatting>
  <conditionalFormatting sqref="U31:BC32">
    <cfRule type="expression" dxfId="46" priority="354">
      <formula>INDIRECT(ADDRESS(ROW(),COLUMN()))=TRUNC(INDIRECT(ADDRESS(ROW(),COLUMN())))</formula>
    </cfRule>
  </conditionalFormatting>
  <conditionalFormatting sqref="U34:BC35">
    <cfRule type="expression" dxfId="45" priority="344">
      <formula>INDIRECT(ADDRESS(ROW(),COLUMN()))=TRUNC(INDIRECT(ADDRESS(ROW(),COLUMN())))</formula>
    </cfRule>
  </conditionalFormatting>
  <conditionalFormatting sqref="U37:BC38">
    <cfRule type="expression" dxfId="44" priority="334">
      <formula>INDIRECT(ADDRESS(ROW(),COLUMN()))=TRUNC(INDIRECT(ADDRESS(ROW(),COLUMN())))</formula>
    </cfRule>
  </conditionalFormatting>
  <conditionalFormatting sqref="U40:BC41">
    <cfRule type="expression" dxfId="43" priority="324">
      <formula>INDIRECT(ADDRESS(ROW(),COLUMN()))=TRUNC(INDIRECT(ADDRESS(ROW(),COLUMN())))</formula>
    </cfRule>
  </conditionalFormatting>
  <conditionalFormatting sqref="U43:BC44">
    <cfRule type="expression" dxfId="42" priority="314">
      <formula>INDIRECT(ADDRESS(ROW(),COLUMN()))=TRUNC(INDIRECT(ADDRESS(ROW(),COLUMN())))</formula>
    </cfRule>
  </conditionalFormatting>
  <conditionalFormatting sqref="U46:BC47">
    <cfRule type="expression" dxfId="41" priority="304">
      <formula>INDIRECT(ADDRESS(ROW(),COLUMN()))=TRUNC(INDIRECT(ADDRESS(ROW(),COLUMN())))</formula>
    </cfRule>
  </conditionalFormatting>
  <conditionalFormatting sqref="U49:BC50">
    <cfRule type="expression" dxfId="40" priority="294">
      <formula>INDIRECT(ADDRESS(ROW(),COLUMN()))=TRUNC(INDIRECT(ADDRESS(ROW(),COLUMN())))</formula>
    </cfRule>
  </conditionalFormatting>
  <conditionalFormatting sqref="U52:BC53">
    <cfRule type="expression" dxfId="39" priority="284">
      <formula>INDIRECT(ADDRESS(ROW(),COLUMN()))=TRUNC(INDIRECT(ADDRESS(ROW(),COLUMN())))</formula>
    </cfRule>
  </conditionalFormatting>
  <conditionalFormatting sqref="U55:BC56">
    <cfRule type="expression" dxfId="38" priority="274">
      <formula>INDIRECT(ADDRESS(ROW(),COLUMN()))=TRUNC(INDIRECT(ADDRESS(ROW(),COLUMN())))</formula>
    </cfRule>
  </conditionalFormatting>
  <conditionalFormatting sqref="U58:BC59">
    <cfRule type="expression" dxfId="37" priority="264">
      <formula>INDIRECT(ADDRESS(ROW(),COLUMN()))=TRUNC(INDIRECT(ADDRESS(ROW(),COLUMN())))</formula>
    </cfRule>
  </conditionalFormatting>
  <conditionalFormatting sqref="U61:BC62">
    <cfRule type="expression" dxfId="36" priority="254">
      <formula>INDIRECT(ADDRESS(ROW(),COLUMN()))=TRUNC(INDIRECT(ADDRESS(ROW(),COLUMN())))</formula>
    </cfRule>
  </conditionalFormatting>
  <conditionalFormatting sqref="U64:BC65">
    <cfRule type="expression" dxfId="35" priority="244">
      <formula>INDIRECT(ADDRESS(ROW(),COLUMN()))=TRUNC(INDIRECT(ADDRESS(ROW(),COLUMN())))</formula>
    </cfRule>
  </conditionalFormatting>
  <conditionalFormatting sqref="U67:BC68">
    <cfRule type="expression" dxfId="34" priority="239">
      <formula>INDIRECT(ADDRESS(ROW(),COLUMN()))=TRUNC(INDIRECT(ADDRESS(ROW(),COLUMN())))</formula>
    </cfRule>
  </conditionalFormatting>
  <conditionalFormatting sqref="U70:BC71">
    <cfRule type="expression" dxfId="33" priority="232">
      <formula>INDIRECT(ADDRESS(ROW(),COLUMN()))=TRUNC(INDIRECT(ADDRESS(ROW(),COLUMN())))</formula>
    </cfRule>
  </conditionalFormatting>
  <conditionalFormatting sqref="U73:BC74">
    <cfRule type="expression" dxfId="32" priority="225">
      <formula>INDIRECT(ADDRESS(ROW(),COLUMN()))=TRUNC(INDIRECT(ADDRESS(ROW(),COLUMN())))</formula>
    </cfRule>
  </conditionalFormatting>
  <conditionalFormatting sqref="U76:BC77">
    <cfRule type="expression" dxfId="31" priority="218">
      <formula>INDIRECT(ADDRESS(ROW(),COLUMN()))=TRUNC(INDIRECT(ADDRESS(ROW(),COLUMN())))</formula>
    </cfRule>
  </conditionalFormatting>
  <conditionalFormatting sqref="U79:BC80">
    <cfRule type="expression" dxfId="30" priority="211">
      <formula>INDIRECT(ADDRESS(ROW(),COLUMN()))=TRUNC(INDIRECT(ADDRESS(ROW(),COLUMN())))</formula>
    </cfRule>
  </conditionalFormatting>
  <conditionalFormatting sqref="U82:BC83">
    <cfRule type="expression" dxfId="29" priority="204">
      <formula>INDIRECT(ADDRESS(ROW(),COLUMN()))=TRUNC(INDIRECT(ADDRESS(ROW(),COLUMN())))</formula>
    </cfRule>
  </conditionalFormatting>
  <conditionalFormatting sqref="U85:BC86">
    <cfRule type="expression" dxfId="28" priority="197">
      <formula>INDIRECT(ADDRESS(ROW(),COLUMN()))=TRUNC(INDIRECT(ADDRESS(ROW(),COLUMN())))</formula>
    </cfRule>
  </conditionalFormatting>
  <conditionalFormatting sqref="U88:BC89">
    <cfRule type="expression" dxfId="27" priority="190">
      <formula>INDIRECT(ADDRESS(ROW(),COLUMN()))=TRUNC(INDIRECT(ADDRESS(ROW(),COLUMN())))</formula>
    </cfRule>
  </conditionalFormatting>
  <conditionalFormatting sqref="U91:BC92">
    <cfRule type="expression" dxfId="26" priority="183">
      <formula>INDIRECT(ADDRESS(ROW(),COLUMN()))=TRUNC(INDIRECT(ADDRESS(ROW(),COLUMN())))</formula>
    </cfRule>
  </conditionalFormatting>
  <conditionalFormatting sqref="U94:BC95">
    <cfRule type="expression" dxfId="25" priority="176">
      <formula>INDIRECT(ADDRESS(ROW(),COLUMN()))=TRUNC(INDIRECT(ADDRESS(ROW(),COLUMN())))</formula>
    </cfRule>
  </conditionalFormatting>
  <conditionalFormatting sqref="U97:BC98">
    <cfRule type="expression" dxfId="24" priority="169">
      <formula>INDIRECT(ADDRESS(ROW(),COLUMN()))=TRUNC(INDIRECT(ADDRESS(ROW(),COLUMN())))</formula>
    </cfRule>
  </conditionalFormatting>
  <conditionalFormatting sqref="U100:BC101">
    <cfRule type="expression" dxfId="23" priority="162">
      <formula>INDIRECT(ADDRESS(ROW(),COLUMN()))=TRUNC(INDIRECT(ADDRESS(ROW(),COLUMN())))</formula>
    </cfRule>
  </conditionalFormatting>
  <conditionalFormatting sqref="U103:BC104">
    <cfRule type="expression" dxfId="22" priority="155">
      <formula>INDIRECT(ADDRESS(ROW(),COLUMN()))=TRUNC(INDIRECT(ADDRESS(ROW(),COLUMN())))</formula>
    </cfRule>
  </conditionalFormatting>
  <conditionalFormatting sqref="U106:BC107">
    <cfRule type="expression" dxfId="21" priority="148">
      <formula>INDIRECT(ADDRESS(ROW(),COLUMN()))=TRUNC(INDIRECT(ADDRESS(ROW(),COLUMN())))</formula>
    </cfRule>
  </conditionalFormatting>
  <conditionalFormatting sqref="U109:BC110">
    <cfRule type="expression" dxfId="20" priority="141">
      <formula>INDIRECT(ADDRESS(ROW(),COLUMN()))=TRUNC(INDIRECT(ADDRESS(ROW(),COLUMN())))</formula>
    </cfRule>
  </conditionalFormatting>
  <conditionalFormatting sqref="U112:BC113">
    <cfRule type="expression" dxfId="19" priority="134">
      <formula>INDIRECT(ADDRESS(ROW(),COLUMN()))=TRUNC(INDIRECT(ADDRESS(ROW(),COLUMN())))</formula>
    </cfRule>
  </conditionalFormatting>
  <conditionalFormatting sqref="U115:BC116">
    <cfRule type="expression" dxfId="18" priority="127">
      <formula>INDIRECT(ADDRESS(ROW(),COLUMN()))=TRUNC(INDIRECT(ADDRESS(ROW(),COLUMN())))</formula>
    </cfRule>
  </conditionalFormatting>
  <conditionalFormatting sqref="U118:BC119">
    <cfRule type="expression" dxfId="17" priority="120">
      <formula>INDIRECT(ADDRESS(ROW(),COLUMN()))=TRUNC(INDIRECT(ADDRESS(ROW(),COLUMN())))</formula>
    </cfRule>
  </conditionalFormatting>
  <conditionalFormatting sqref="U121:BC122">
    <cfRule type="expression" dxfId="16" priority="113">
      <formula>INDIRECT(ADDRESS(ROW(),COLUMN()))=TRUNC(INDIRECT(ADDRESS(ROW(),COLUMN())))</formula>
    </cfRule>
  </conditionalFormatting>
  <conditionalFormatting sqref="U124:BC125">
    <cfRule type="expression" dxfId="15" priority="106">
      <formula>INDIRECT(ADDRESS(ROW(),COLUMN()))=TRUNC(INDIRECT(ADDRESS(ROW(),COLUMN())))</formula>
    </cfRule>
  </conditionalFormatting>
  <conditionalFormatting sqref="U127:BC128">
    <cfRule type="expression" dxfId="14" priority="99">
      <formula>INDIRECT(ADDRESS(ROW(),COLUMN()))=TRUNC(INDIRECT(ADDRESS(ROW(),COLUMN())))</formula>
    </cfRule>
  </conditionalFormatting>
  <conditionalFormatting sqref="U130:BC131">
    <cfRule type="expression" dxfId="13" priority="92">
      <formula>INDIRECT(ADDRESS(ROW(),COLUMN()))=TRUNC(INDIRECT(ADDRESS(ROW(),COLUMN())))</formula>
    </cfRule>
  </conditionalFormatting>
  <conditionalFormatting sqref="U133:BC134">
    <cfRule type="expression" dxfId="12" priority="85">
      <formula>INDIRECT(ADDRESS(ROW(),COLUMN()))=TRUNC(INDIRECT(ADDRESS(ROW(),COLUMN())))</formula>
    </cfRule>
  </conditionalFormatting>
  <conditionalFormatting sqref="U136:BC137">
    <cfRule type="expression" dxfId="11" priority="78">
      <formula>INDIRECT(ADDRESS(ROW(),COLUMN()))=TRUNC(INDIRECT(ADDRESS(ROW(),COLUMN())))</formula>
    </cfRule>
  </conditionalFormatting>
  <conditionalFormatting sqref="U139:BC140">
    <cfRule type="expression" dxfId="10" priority="71">
      <formula>INDIRECT(ADDRESS(ROW(),COLUMN()))=TRUNC(INDIRECT(ADDRESS(ROW(),COLUMN())))</formula>
    </cfRule>
  </conditionalFormatting>
  <conditionalFormatting sqref="U142:BC143">
    <cfRule type="expression" dxfId="9" priority="64">
      <formula>INDIRECT(ADDRESS(ROW(),COLUMN()))=TRUNC(INDIRECT(ADDRESS(ROW(),COLUMN())))</formula>
    </cfRule>
  </conditionalFormatting>
  <conditionalFormatting sqref="U145:BC146">
    <cfRule type="expression" dxfId="8" priority="57">
      <formula>INDIRECT(ADDRESS(ROW(),COLUMN()))=TRUNC(INDIRECT(ADDRESS(ROW(),COLUMN())))</formula>
    </cfRule>
  </conditionalFormatting>
  <conditionalFormatting sqref="U148:BC149">
    <cfRule type="expression" dxfId="7" priority="50">
      <formula>INDIRECT(ADDRESS(ROW(),COLUMN()))=TRUNC(INDIRECT(ADDRESS(ROW(),COLUMN())))</formula>
    </cfRule>
  </conditionalFormatting>
  <conditionalFormatting sqref="U151:BC152">
    <cfRule type="expression" dxfId="6" priority="43">
      <formula>INDIRECT(ADDRESS(ROW(),COLUMN()))=TRUNC(INDIRECT(ADDRESS(ROW(),COLUMN())))</formula>
    </cfRule>
  </conditionalFormatting>
  <conditionalFormatting sqref="U154:BC155">
    <cfRule type="expression" dxfId="5" priority="36">
      <formula>INDIRECT(ADDRESS(ROW(),COLUMN()))=TRUNC(INDIRECT(ADDRESS(ROW(),COLUMN())))</formula>
    </cfRule>
  </conditionalFormatting>
  <conditionalFormatting sqref="U157:BC158">
    <cfRule type="expression" dxfId="4" priority="29">
      <formula>INDIRECT(ADDRESS(ROW(),COLUMN()))=TRUNC(INDIRECT(ADDRESS(ROW(),COLUMN())))</formula>
    </cfRule>
  </conditionalFormatting>
  <conditionalFormatting sqref="U160:BC161">
    <cfRule type="expression" dxfId="3" priority="22">
      <formula>INDIRECT(ADDRESS(ROW(),COLUMN()))=TRUNC(INDIRECT(ADDRESS(ROW(),COLUMN())))</formula>
    </cfRule>
  </conditionalFormatting>
  <conditionalFormatting sqref="U163:BC164">
    <cfRule type="expression" dxfId="2" priority="15">
      <formula>INDIRECT(ADDRESS(ROW(),COLUMN()))=TRUNC(INDIRECT(ADDRESS(ROW(),COLUMN())))</formula>
    </cfRule>
  </conditionalFormatting>
  <conditionalFormatting sqref="U166:BC167">
    <cfRule type="expression" dxfId="1" priority="8">
      <formula>INDIRECT(ADDRESS(ROW(),COLUMN()))=TRUNC(INDIRECT(ADDRESS(ROW(),COLUMN())))</formula>
    </cfRule>
  </conditionalFormatting>
  <conditionalFormatting sqref="U169:BC170">
    <cfRule type="expression" dxfId="0" priority="1">
      <formula>INDIRECT(ADDRESS(ROW(),COLUMN()))=TRUNC(INDIRECT(ADDRESS(ROW(),COLUMN())))</formula>
    </cfRule>
  </conditionalFormatting>
  <dataValidations count="9">
    <dataValidation allowBlank="1" showInputMessage="1" showErrorMessage="1" error="入力可能範囲　32～40" sqref="BC10" xr:uid="{B366A8D3-CE8B-4262-92F1-EBB537332BC2}"/>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582658EB-F95B-4C4B-A6BF-A5AD9E308E90}">
      <formula1>シフト記号表</formula1>
    </dataValidation>
    <dataValidation type="list" errorStyle="warning" allowBlank="1" showInputMessage="1" error="リストにない場合のみ、入力してください。" sqref="I21:L170" xr:uid="{266C29BC-C948-4A41-921C-0CC4EFAD3B44}">
      <formula1>INDIRECT(C21)</formula1>
    </dataValidation>
    <dataValidation type="list" allowBlank="1" showInputMessage="1" sqref="H21:H170" xr:uid="{D4CB5EA5-627B-4FAE-ACEC-5131DD9D11EB}">
      <formula1>"A, B, C, D"</formula1>
    </dataValidation>
    <dataValidation type="list" allowBlank="1" showInputMessage="1" sqref="C21:E170" xr:uid="{996095F0-B486-4471-BF83-728AC8A10209}">
      <formula1>職種</formula1>
    </dataValidation>
    <dataValidation type="list" allowBlank="1" showInputMessage="1" showErrorMessage="1" sqref="BC4:BF4" xr:uid="{3723B328-427D-4CFE-B27E-43303160F3CD}">
      <formula1>"予定,実績,予定・実績"</formula1>
    </dataValidation>
    <dataValidation type="list" allowBlank="1" showInputMessage="1" showErrorMessage="1" sqref="AD3:AD4" xr:uid="{AD966C73-AB65-4B87-8039-D23108C8D5A5}">
      <formula1>#REF!</formula1>
    </dataValidation>
    <dataValidation type="decimal" allowBlank="1" showInputMessage="1" showErrorMessage="1" error="入力可能範囲　32～40" sqref="AY6:AZ6" xr:uid="{636C567B-9D9D-4C4C-981B-E1A83EB4D34F}">
      <formula1>32</formula1>
      <formula2>40</formula2>
    </dataValidation>
    <dataValidation type="list" allowBlank="1" showInputMessage="1" showErrorMessage="1" sqref="BC3:BF3" xr:uid="{EFB35B49-1440-48E6-AC5A-191ABAAB504B}">
      <formula1>"４週,暦月"</formula1>
    </dataValidation>
  </dataValidations>
  <hyperlinks>
    <hyperlink ref="BK3" location="添付書類一覧!A1" display="添付書類一覧に戻る" xr:uid="{41F33253-46EB-4A19-B245-D94603F18A70}"/>
  </hyperlink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8090E258-00C3-44B3-BB63-A9B2622D207F}">
          <x14:formula1>
            <xm:f>プルダウン・リスト!$C$4:$C$10</xm:f>
          </x14:formula1>
          <xm:sqref>AR1:BG1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AA3C-FC6D-4C86-AE43-F65F1099FA4E}">
  <sheetPr>
    <tabColor theme="9" tint="0.79998168889431442"/>
    <pageSetUpPr fitToPage="1"/>
  </sheetPr>
  <dimension ref="B1:L44"/>
  <sheetViews>
    <sheetView showGridLines="0" topLeftCell="D1" workbookViewId="0">
      <selection activeCell="G3" sqref="G3:H4"/>
    </sheetView>
  </sheetViews>
  <sheetFormatPr defaultRowHeight="18.75" x14ac:dyDescent="0.15"/>
  <cols>
    <col min="1" max="1" width="1.875" style="262" customWidth="1"/>
    <col min="2" max="2" width="11.5" style="262" customWidth="1"/>
    <col min="3" max="12" width="40.625" style="262" customWidth="1"/>
    <col min="13" max="16384" width="9" style="262"/>
  </cols>
  <sheetData>
    <row r="1" spans="2:12" x14ac:dyDescent="0.15">
      <c r="B1" s="108" t="s">
        <v>333</v>
      </c>
      <c r="C1" s="108"/>
      <c r="D1" s="108"/>
    </row>
    <row r="2" spans="2:12" ht="19.5" thickBot="1" x14ac:dyDescent="0.2">
      <c r="B2" s="108"/>
      <c r="C2" s="108"/>
      <c r="D2" s="108"/>
      <c r="G2" s="1"/>
      <c r="H2" s="279"/>
    </row>
    <row r="3" spans="2:12" ht="19.5" customHeight="1" thickTop="1" x14ac:dyDescent="0.15">
      <c r="B3" s="263" t="s">
        <v>160</v>
      </c>
      <c r="C3" s="263" t="s">
        <v>334</v>
      </c>
      <c r="D3" s="108"/>
      <c r="G3" s="866" t="s">
        <v>468</v>
      </c>
      <c r="H3" s="867"/>
    </row>
    <row r="4" spans="2:12" ht="19.5" customHeight="1" thickBot="1" x14ac:dyDescent="0.2">
      <c r="B4" s="264">
        <v>1</v>
      </c>
      <c r="C4" s="265" t="s">
        <v>135</v>
      </c>
      <c r="D4" s="108"/>
      <c r="G4" s="868"/>
      <c r="H4" s="869"/>
    </row>
    <row r="5" spans="2:12" ht="19.5" thickTop="1" x14ac:dyDescent="0.15">
      <c r="B5" s="264">
        <v>2</v>
      </c>
      <c r="C5" s="265" t="s">
        <v>335</v>
      </c>
      <c r="G5" s="331"/>
      <c r="H5" s="279"/>
    </row>
    <row r="6" spans="2:12" x14ac:dyDescent="0.15">
      <c r="B6" s="264">
        <v>3</v>
      </c>
      <c r="C6" s="265" t="s">
        <v>336</v>
      </c>
      <c r="D6" s="108"/>
    </row>
    <row r="7" spans="2:12" x14ac:dyDescent="0.15">
      <c r="B7" s="264">
        <v>4</v>
      </c>
      <c r="C7" s="265" t="s">
        <v>337</v>
      </c>
      <c r="D7" s="108"/>
    </row>
    <row r="8" spans="2:12" x14ac:dyDescent="0.15">
      <c r="B8" s="264">
        <v>5</v>
      </c>
      <c r="C8" s="265" t="s">
        <v>338</v>
      </c>
      <c r="D8" s="108"/>
    </row>
    <row r="9" spans="2:12" x14ac:dyDescent="0.15">
      <c r="B9" s="264">
        <v>6</v>
      </c>
      <c r="C9" s="265" t="s">
        <v>339</v>
      </c>
      <c r="D9" s="108"/>
    </row>
    <row r="10" spans="2:12" x14ac:dyDescent="0.15">
      <c r="B10" s="264">
        <v>7</v>
      </c>
      <c r="C10" s="265" t="s">
        <v>340</v>
      </c>
      <c r="D10" s="108"/>
    </row>
    <row r="12" spans="2:12" x14ac:dyDescent="0.15">
      <c r="B12" s="108" t="s">
        <v>341</v>
      </c>
    </row>
    <row r="13" spans="2:12" ht="19.5" thickBot="1" x14ac:dyDescent="0.2"/>
    <row r="14" spans="2:12" ht="19.5" thickBot="1" x14ac:dyDescent="0.2">
      <c r="B14" s="266" t="s">
        <v>297</v>
      </c>
      <c r="C14" s="267" t="s">
        <v>175</v>
      </c>
      <c r="D14" s="268" t="s">
        <v>187</v>
      </c>
      <c r="E14" s="268" t="s">
        <v>184</v>
      </c>
      <c r="F14" s="268" t="s">
        <v>299</v>
      </c>
      <c r="G14" s="268" t="s">
        <v>340</v>
      </c>
      <c r="H14" s="268" t="s">
        <v>340</v>
      </c>
      <c r="I14" s="268" t="s">
        <v>340</v>
      </c>
      <c r="J14" s="268" t="s">
        <v>340</v>
      </c>
      <c r="K14" s="268" t="s">
        <v>340</v>
      </c>
      <c r="L14" s="269" t="s">
        <v>340</v>
      </c>
    </row>
    <row r="15" spans="2:12" x14ac:dyDescent="0.15">
      <c r="B15" s="1057" t="s">
        <v>342</v>
      </c>
      <c r="C15" s="270" t="s">
        <v>177</v>
      </c>
      <c r="D15" s="271" t="s">
        <v>204</v>
      </c>
      <c r="E15" s="271" t="s">
        <v>184</v>
      </c>
      <c r="F15" s="271" t="s">
        <v>343</v>
      </c>
      <c r="G15" s="272" t="s">
        <v>340</v>
      </c>
      <c r="H15" s="272" t="s">
        <v>340</v>
      </c>
      <c r="I15" s="272" t="s">
        <v>340</v>
      </c>
      <c r="J15" s="272" t="s">
        <v>340</v>
      </c>
      <c r="K15" s="272" t="s">
        <v>340</v>
      </c>
      <c r="L15" s="273" t="s">
        <v>340</v>
      </c>
    </row>
    <row r="16" spans="2:12" x14ac:dyDescent="0.15">
      <c r="B16" s="1058"/>
      <c r="C16" s="274" t="s">
        <v>344</v>
      </c>
      <c r="D16" s="272" t="s">
        <v>345</v>
      </c>
      <c r="E16" s="272" t="s">
        <v>346</v>
      </c>
      <c r="F16" s="272" t="s">
        <v>340</v>
      </c>
      <c r="G16" s="272" t="s">
        <v>340</v>
      </c>
      <c r="H16" s="272" t="s">
        <v>340</v>
      </c>
      <c r="I16" s="272" t="s">
        <v>340</v>
      </c>
      <c r="J16" s="272" t="s">
        <v>340</v>
      </c>
      <c r="K16" s="272" t="s">
        <v>340</v>
      </c>
      <c r="L16" s="273" t="s">
        <v>340</v>
      </c>
    </row>
    <row r="17" spans="2:12" x14ac:dyDescent="0.15">
      <c r="B17" s="1058"/>
      <c r="C17" s="274" t="s">
        <v>340</v>
      </c>
      <c r="D17" s="272" t="s">
        <v>188</v>
      </c>
      <c r="E17" s="272"/>
      <c r="F17" s="272" t="s">
        <v>340</v>
      </c>
      <c r="G17" s="272" t="s">
        <v>340</v>
      </c>
      <c r="H17" s="272" t="s">
        <v>340</v>
      </c>
      <c r="I17" s="272" t="s">
        <v>340</v>
      </c>
      <c r="J17" s="272" t="s">
        <v>340</v>
      </c>
      <c r="K17" s="272" t="s">
        <v>340</v>
      </c>
      <c r="L17" s="273" t="s">
        <v>340</v>
      </c>
    </row>
    <row r="18" spans="2:12" x14ac:dyDescent="0.15">
      <c r="B18" s="1058"/>
      <c r="C18" s="274" t="s">
        <v>340</v>
      </c>
      <c r="D18" s="272" t="s">
        <v>340</v>
      </c>
      <c r="E18" s="272" t="s">
        <v>340</v>
      </c>
      <c r="F18" s="272" t="s">
        <v>340</v>
      </c>
      <c r="G18" s="272" t="s">
        <v>340</v>
      </c>
      <c r="H18" s="272" t="s">
        <v>340</v>
      </c>
      <c r="I18" s="272" t="s">
        <v>340</v>
      </c>
      <c r="J18" s="272" t="s">
        <v>340</v>
      </c>
      <c r="K18" s="272" t="s">
        <v>340</v>
      </c>
      <c r="L18" s="273" t="s">
        <v>340</v>
      </c>
    </row>
    <row r="19" spans="2:12" x14ac:dyDescent="0.15">
      <c r="B19" s="1058"/>
      <c r="C19" s="274" t="s">
        <v>340</v>
      </c>
      <c r="D19" s="272" t="s">
        <v>340</v>
      </c>
      <c r="E19" s="272" t="s">
        <v>340</v>
      </c>
      <c r="F19" s="272" t="s">
        <v>340</v>
      </c>
      <c r="G19" s="272" t="s">
        <v>340</v>
      </c>
      <c r="H19" s="272" t="s">
        <v>340</v>
      </c>
      <c r="I19" s="272" t="s">
        <v>340</v>
      </c>
      <c r="J19" s="272" t="s">
        <v>340</v>
      </c>
      <c r="K19" s="272" t="s">
        <v>340</v>
      </c>
      <c r="L19" s="273" t="s">
        <v>340</v>
      </c>
    </row>
    <row r="20" spans="2:12" x14ac:dyDescent="0.15">
      <c r="B20" s="1058"/>
      <c r="C20" s="274" t="s">
        <v>340</v>
      </c>
      <c r="D20" s="272" t="s">
        <v>340</v>
      </c>
      <c r="E20" s="272" t="s">
        <v>340</v>
      </c>
      <c r="F20" s="272" t="s">
        <v>340</v>
      </c>
      <c r="G20" s="272" t="s">
        <v>340</v>
      </c>
      <c r="H20" s="272" t="s">
        <v>340</v>
      </c>
      <c r="I20" s="272" t="s">
        <v>340</v>
      </c>
      <c r="J20" s="272" t="s">
        <v>340</v>
      </c>
      <c r="K20" s="272" t="s">
        <v>340</v>
      </c>
      <c r="L20" s="273" t="s">
        <v>340</v>
      </c>
    </row>
    <row r="21" spans="2:12" x14ac:dyDescent="0.15">
      <c r="B21" s="1058"/>
      <c r="C21" s="274" t="s">
        <v>340</v>
      </c>
      <c r="D21" s="272" t="s">
        <v>340</v>
      </c>
      <c r="E21" s="272" t="s">
        <v>340</v>
      </c>
      <c r="F21" s="272" t="s">
        <v>340</v>
      </c>
      <c r="G21" s="272" t="s">
        <v>340</v>
      </c>
      <c r="H21" s="272" t="s">
        <v>340</v>
      </c>
      <c r="I21" s="272" t="s">
        <v>340</v>
      </c>
      <c r="J21" s="272" t="s">
        <v>340</v>
      </c>
      <c r="K21" s="272" t="s">
        <v>340</v>
      </c>
      <c r="L21" s="273" t="s">
        <v>340</v>
      </c>
    </row>
    <row r="22" spans="2:12" x14ac:dyDescent="0.15">
      <c r="B22" s="1058"/>
      <c r="C22" s="274" t="s">
        <v>340</v>
      </c>
      <c r="D22" s="272" t="s">
        <v>340</v>
      </c>
      <c r="E22" s="272" t="s">
        <v>340</v>
      </c>
      <c r="F22" s="272" t="s">
        <v>340</v>
      </c>
      <c r="G22" s="272" t="s">
        <v>340</v>
      </c>
      <c r="H22" s="272" t="s">
        <v>340</v>
      </c>
      <c r="I22" s="272" t="s">
        <v>340</v>
      </c>
      <c r="J22" s="272" t="s">
        <v>340</v>
      </c>
      <c r="K22" s="272" t="s">
        <v>340</v>
      </c>
      <c r="L22" s="273" t="s">
        <v>340</v>
      </c>
    </row>
    <row r="23" spans="2:12" ht="19.5" thickBot="1" x14ac:dyDescent="0.2">
      <c r="B23" s="1059"/>
      <c r="C23" s="275" t="s">
        <v>340</v>
      </c>
      <c r="D23" s="276" t="s">
        <v>340</v>
      </c>
      <c r="E23" s="276" t="s">
        <v>340</v>
      </c>
      <c r="F23" s="276" t="s">
        <v>340</v>
      </c>
      <c r="G23" s="276" t="s">
        <v>340</v>
      </c>
      <c r="H23" s="276" t="s">
        <v>340</v>
      </c>
      <c r="I23" s="276" t="s">
        <v>340</v>
      </c>
      <c r="J23" s="276" t="s">
        <v>340</v>
      </c>
      <c r="K23" s="276" t="s">
        <v>340</v>
      </c>
      <c r="L23" s="277" t="s">
        <v>340</v>
      </c>
    </row>
    <row r="25" spans="2:12" x14ac:dyDescent="0.15">
      <c r="C25" s="262" t="s">
        <v>347</v>
      </c>
    </row>
    <row r="26" spans="2:12" x14ac:dyDescent="0.15">
      <c r="C26" s="262" t="s">
        <v>348</v>
      </c>
    </row>
    <row r="28" spans="2:12" x14ac:dyDescent="0.15">
      <c r="C28" s="262" t="s">
        <v>349</v>
      </c>
    </row>
    <row r="29" spans="2:12" x14ac:dyDescent="0.15">
      <c r="C29" s="262" t="s">
        <v>350</v>
      </c>
    </row>
    <row r="30" spans="2:12" x14ac:dyDescent="0.15">
      <c r="C30" s="262" t="s">
        <v>351</v>
      </c>
    </row>
    <row r="31" spans="2:12" x14ac:dyDescent="0.15">
      <c r="C31" s="262" t="s">
        <v>352</v>
      </c>
    </row>
    <row r="32" spans="2:12" x14ac:dyDescent="0.15">
      <c r="C32" s="262" t="s">
        <v>353</v>
      </c>
    </row>
    <row r="33" spans="3:3" x14ac:dyDescent="0.15">
      <c r="C33" s="262" t="s">
        <v>354</v>
      </c>
    </row>
    <row r="34" spans="3:3" x14ac:dyDescent="0.15">
      <c r="C34" s="262" t="s">
        <v>355</v>
      </c>
    </row>
    <row r="36" spans="3:3" x14ac:dyDescent="0.15">
      <c r="C36" s="262" t="s">
        <v>356</v>
      </c>
    </row>
    <row r="37" spans="3:3" x14ac:dyDescent="0.15">
      <c r="C37" s="262" t="s">
        <v>357</v>
      </c>
    </row>
    <row r="39" spans="3:3" x14ac:dyDescent="0.15">
      <c r="C39" s="262" t="s">
        <v>358</v>
      </c>
    </row>
    <row r="40" spans="3:3" x14ac:dyDescent="0.15">
      <c r="C40" s="262" t="s">
        <v>359</v>
      </c>
    </row>
    <row r="41" spans="3:3" x14ac:dyDescent="0.15">
      <c r="C41" s="262" t="s">
        <v>360</v>
      </c>
    </row>
    <row r="42" spans="3:3" x14ac:dyDescent="0.15">
      <c r="C42" s="262" t="s">
        <v>361</v>
      </c>
    </row>
    <row r="43" spans="3:3" x14ac:dyDescent="0.15">
      <c r="C43" s="262" t="s">
        <v>362</v>
      </c>
    </row>
    <row r="44" spans="3:3" x14ac:dyDescent="0.15">
      <c r="C44" s="262" t="s">
        <v>363</v>
      </c>
    </row>
  </sheetData>
  <mergeCells count="2">
    <mergeCell ref="B15:B23"/>
    <mergeCell ref="G3:H4"/>
  </mergeCells>
  <phoneticPr fontId="2"/>
  <hyperlinks>
    <hyperlink ref="G3" location="添付書類一覧!A1" display="添付書類一覧に戻る" xr:uid="{34983F67-A9BE-4FD0-B3D5-A9EA853F4F5D}"/>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B26B6-22E9-4CA9-9430-F3B97D0103FB}">
  <sheetPr>
    <tabColor rgb="FFFF0000"/>
    <pageSetUpPr fitToPage="1"/>
  </sheetPr>
  <dimension ref="A1:AI121"/>
  <sheetViews>
    <sheetView view="pageBreakPreview" zoomScale="70" zoomScaleNormal="100" zoomScaleSheetLayoutView="70" workbookViewId="0">
      <selection activeCell="AH3" sqref="AH3:AI4"/>
    </sheetView>
  </sheetViews>
  <sheetFormatPr defaultColWidth="4" defaultRowHeight="14.2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33" width="4" style="1"/>
    <col min="34" max="34" width="20" style="110" customWidth="1"/>
    <col min="35" max="35" width="12.375" style="110" customWidth="1"/>
    <col min="36" max="256" width="4" style="1"/>
    <col min="257" max="257" width="2.875" style="1" customWidth="1"/>
    <col min="258" max="258" width="2.375" style="1" customWidth="1"/>
    <col min="259" max="259" width="3.5" style="1" customWidth="1"/>
    <col min="260" max="266" width="3.625" style="1" customWidth="1"/>
    <col min="267" max="267" width="4.875" style="1" customWidth="1"/>
    <col min="268" max="271" width="3.625" style="1" customWidth="1"/>
    <col min="272" max="272" width="1.5" style="1" customWidth="1"/>
    <col min="273" max="274" width="3.625" style="1" customWidth="1"/>
    <col min="275" max="275" width="2.75" style="1" customWidth="1"/>
    <col min="276" max="284" width="3.625" style="1" customWidth="1"/>
    <col min="285" max="285" width="2.5" style="1" customWidth="1"/>
    <col min="286" max="286" width="1.875" style="1" customWidth="1"/>
    <col min="287" max="512" width="4" style="1"/>
    <col min="513" max="513" width="2.875" style="1" customWidth="1"/>
    <col min="514" max="514" width="2.375" style="1" customWidth="1"/>
    <col min="515" max="515" width="3.5" style="1" customWidth="1"/>
    <col min="516" max="522" width="3.625" style="1" customWidth="1"/>
    <col min="523" max="523" width="4.875" style="1" customWidth="1"/>
    <col min="524" max="527" width="3.625" style="1" customWidth="1"/>
    <col min="528" max="528" width="1.5" style="1" customWidth="1"/>
    <col min="529" max="530" width="3.625" style="1" customWidth="1"/>
    <col min="531" max="531" width="2.75" style="1" customWidth="1"/>
    <col min="532" max="540" width="3.625" style="1" customWidth="1"/>
    <col min="541" max="541" width="2.5" style="1" customWidth="1"/>
    <col min="542" max="542" width="1.875" style="1" customWidth="1"/>
    <col min="543" max="768" width="4" style="1"/>
    <col min="769" max="769" width="2.875" style="1" customWidth="1"/>
    <col min="770" max="770" width="2.375" style="1" customWidth="1"/>
    <col min="771" max="771" width="3.5" style="1" customWidth="1"/>
    <col min="772" max="778" width="3.625" style="1" customWidth="1"/>
    <col min="779" max="779" width="4.875" style="1" customWidth="1"/>
    <col min="780" max="783" width="3.625" style="1" customWidth="1"/>
    <col min="784" max="784" width="1.5" style="1" customWidth="1"/>
    <col min="785" max="786" width="3.625" style="1" customWidth="1"/>
    <col min="787" max="787" width="2.75" style="1" customWidth="1"/>
    <col min="788" max="796" width="3.625" style="1" customWidth="1"/>
    <col min="797" max="797" width="2.5" style="1" customWidth="1"/>
    <col min="798" max="798" width="1.875" style="1" customWidth="1"/>
    <col min="799" max="1024" width="4" style="1"/>
    <col min="1025" max="1025" width="2.875" style="1" customWidth="1"/>
    <col min="1026" max="1026" width="2.375" style="1" customWidth="1"/>
    <col min="1027" max="1027" width="3.5" style="1" customWidth="1"/>
    <col min="1028" max="1034" width="3.625" style="1" customWidth="1"/>
    <col min="1035" max="1035" width="4.875" style="1" customWidth="1"/>
    <col min="1036" max="1039" width="3.625" style="1" customWidth="1"/>
    <col min="1040" max="1040" width="1.5" style="1" customWidth="1"/>
    <col min="1041" max="1042" width="3.625" style="1" customWidth="1"/>
    <col min="1043" max="1043" width="2.75" style="1" customWidth="1"/>
    <col min="1044" max="1052" width="3.625" style="1" customWidth="1"/>
    <col min="1053" max="1053" width="2.5" style="1" customWidth="1"/>
    <col min="1054" max="1054" width="1.875" style="1" customWidth="1"/>
    <col min="1055" max="1280" width="4" style="1"/>
    <col min="1281" max="1281" width="2.875" style="1" customWidth="1"/>
    <col min="1282" max="1282" width="2.375" style="1" customWidth="1"/>
    <col min="1283" max="1283" width="3.5" style="1" customWidth="1"/>
    <col min="1284" max="1290" width="3.625" style="1" customWidth="1"/>
    <col min="1291" max="1291" width="4.875" style="1" customWidth="1"/>
    <col min="1292" max="1295" width="3.625" style="1" customWidth="1"/>
    <col min="1296" max="1296" width="1.5" style="1" customWidth="1"/>
    <col min="1297" max="1298" width="3.625" style="1" customWidth="1"/>
    <col min="1299" max="1299" width="2.75" style="1" customWidth="1"/>
    <col min="1300" max="1308" width="3.625" style="1" customWidth="1"/>
    <col min="1309" max="1309" width="2.5" style="1" customWidth="1"/>
    <col min="1310" max="1310" width="1.875" style="1" customWidth="1"/>
    <col min="1311" max="1536" width="4" style="1"/>
    <col min="1537" max="1537" width="2.875" style="1" customWidth="1"/>
    <col min="1538" max="1538" width="2.375" style="1" customWidth="1"/>
    <col min="1539" max="1539" width="3.5" style="1" customWidth="1"/>
    <col min="1540" max="1546" width="3.625" style="1" customWidth="1"/>
    <col min="1547" max="1547" width="4.875" style="1" customWidth="1"/>
    <col min="1548" max="1551" width="3.625" style="1" customWidth="1"/>
    <col min="1552" max="1552" width="1.5" style="1" customWidth="1"/>
    <col min="1553" max="1554" width="3.625" style="1" customWidth="1"/>
    <col min="1555" max="1555" width="2.75" style="1" customWidth="1"/>
    <col min="1556" max="1564" width="3.625" style="1" customWidth="1"/>
    <col min="1565" max="1565" width="2.5" style="1" customWidth="1"/>
    <col min="1566" max="1566" width="1.875" style="1" customWidth="1"/>
    <col min="1567" max="1792" width="4" style="1"/>
    <col min="1793" max="1793" width="2.875" style="1" customWidth="1"/>
    <col min="1794" max="1794" width="2.375" style="1" customWidth="1"/>
    <col min="1795" max="1795" width="3.5" style="1" customWidth="1"/>
    <col min="1796" max="1802" width="3.625" style="1" customWidth="1"/>
    <col min="1803" max="1803" width="4.875" style="1" customWidth="1"/>
    <col min="1804" max="1807" width="3.625" style="1" customWidth="1"/>
    <col min="1808" max="1808" width="1.5" style="1" customWidth="1"/>
    <col min="1809" max="1810" width="3.625" style="1" customWidth="1"/>
    <col min="1811" max="1811" width="2.75" style="1" customWidth="1"/>
    <col min="1812" max="1820" width="3.625" style="1" customWidth="1"/>
    <col min="1821" max="1821" width="2.5" style="1" customWidth="1"/>
    <col min="1822" max="1822" width="1.875" style="1" customWidth="1"/>
    <col min="1823" max="2048" width="4" style="1"/>
    <col min="2049" max="2049" width="2.875" style="1" customWidth="1"/>
    <col min="2050" max="2050" width="2.375" style="1" customWidth="1"/>
    <col min="2051" max="2051" width="3.5" style="1" customWidth="1"/>
    <col min="2052" max="2058" width="3.625" style="1" customWidth="1"/>
    <col min="2059" max="2059" width="4.875" style="1" customWidth="1"/>
    <col min="2060" max="2063" width="3.625" style="1" customWidth="1"/>
    <col min="2064" max="2064" width="1.5" style="1" customWidth="1"/>
    <col min="2065" max="2066" width="3.625" style="1" customWidth="1"/>
    <col min="2067" max="2067" width="2.75" style="1" customWidth="1"/>
    <col min="2068" max="2076" width="3.625" style="1" customWidth="1"/>
    <col min="2077" max="2077" width="2.5" style="1" customWidth="1"/>
    <col min="2078" max="2078" width="1.875" style="1" customWidth="1"/>
    <col min="2079" max="2304" width="4" style="1"/>
    <col min="2305" max="2305" width="2.875" style="1" customWidth="1"/>
    <col min="2306" max="2306" width="2.375" style="1" customWidth="1"/>
    <col min="2307" max="2307" width="3.5" style="1" customWidth="1"/>
    <col min="2308" max="2314" width="3.625" style="1" customWidth="1"/>
    <col min="2315" max="2315" width="4.875" style="1" customWidth="1"/>
    <col min="2316" max="2319" width="3.625" style="1" customWidth="1"/>
    <col min="2320" max="2320" width="1.5" style="1" customWidth="1"/>
    <col min="2321" max="2322" width="3.625" style="1" customWidth="1"/>
    <col min="2323" max="2323" width="2.75" style="1" customWidth="1"/>
    <col min="2324" max="2332" width="3.625" style="1" customWidth="1"/>
    <col min="2333" max="2333" width="2.5" style="1" customWidth="1"/>
    <col min="2334" max="2334" width="1.875" style="1" customWidth="1"/>
    <col min="2335" max="2560" width="4" style="1"/>
    <col min="2561" max="2561" width="2.875" style="1" customWidth="1"/>
    <col min="2562" max="2562" width="2.375" style="1" customWidth="1"/>
    <col min="2563" max="2563" width="3.5" style="1" customWidth="1"/>
    <col min="2564" max="2570" width="3.625" style="1" customWidth="1"/>
    <col min="2571" max="2571" width="4.875" style="1" customWidth="1"/>
    <col min="2572" max="2575" width="3.625" style="1" customWidth="1"/>
    <col min="2576" max="2576" width="1.5" style="1" customWidth="1"/>
    <col min="2577" max="2578" width="3.625" style="1" customWidth="1"/>
    <col min="2579" max="2579" width="2.75" style="1" customWidth="1"/>
    <col min="2580" max="2588" width="3.625" style="1" customWidth="1"/>
    <col min="2589" max="2589" width="2.5" style="1" customWidth="1"/>
    <col min="2590" max="2590" width="1.875" style="1" customWidth="1"/>
    <col min="2591" max="2816" width="4" style="1"/>
    <col min="2817" max="2817" width="2.875" style="1" customWidth="1"/>
    <col min="2818" max="2818" width="2.375" style="1" customWidth="1"/>
    <col min="2819" max="2819" width="3.5" style="1" customWidth="1"/>
    <col min="2820" max="2826" width="3.625" style="1" customWidth="1"/>
    <col min="2827" max="2827" width="4.875" style="1" customWidth="1"/>
    <col min="2828" max="2831" width="3.625" style="1" customWidth="1"/>
    <col min="2832" max="2832" width="1.5" style="1" customWidth="1"/>
    <col min="2833" max="2834" width="3.625" style="1" customWidth="1"/>
    <col min="2835" max="2835" width="2.75" style="1" customWidth="1"/>
    <col min="2836" max="2844" width="3.625" style="1" customWidth="1"/>
    <col min="2845" max="2845" width="2.5" style="1" customWidth="1"/>
    <col min="2846" max="2846" width="1.875" style="1" customWidth="1"/>
    <col min="2847" max="3072" width="4" style="1"/>
    <col min="3073" max="3073" width="2.875" style="1" customWidth="1"/>
    <col min="3074" max="3074" width="2.375" style="1" customWidth="1"/>
    <col min="3075" max="3075" width="3.5" style="1" customWidth="1"/>
    <col min="3076" max="3082" width="3.625" style="1" customWidth="1"/>
    <col min="3083" max="3083" width="4.875" style="1" customWidth="1"/>
    <col min="3084" max="3087" width="3.625" style="1" customWidth="1"/>
    <col min="3088" max="3088" width="1.5" style="1" customWidth="1"/>
    <col min="3089" max="3090" width="3.625" style="1" customWidth="1"/>
    <col min="3091" max="3091" width="2.75" style="1" customWidth="1"/>
    <col min="3092" max="3100" width="3.625" style="1" customWidth="1"/>
    <col min="3101" max="3101" width="2.5" style="1" customWidth="1"/>
    <col min="3102" max="3102" width="1.875" style="1" customWidth="1"/>
    <col min="3103" max="3328" width="4" style="1"/>
    <col min="3329" max="3329" width="2.875" style="1" customWidth="1"/>
    <col min="3330" max="3330" width="2.375" style="1" customWidth="1"/>
    <col min="3331" max="3331" width="3.5" style="1" customWidth="1"/>
    <col min="3332" max="3338" width="3.625" style="1" customWidth="1"/>
    <col min="3339" max="3339" width="4.875" style="1" customWidth="1"/>
    <col min="3340" max="3343" width="3.625" style="1" customWidth="1"/>
    <col min="3344" max="3344" width="1.5" style="1" customWidth="1"/>
    <col min="3345" max="3346" width="3.625" style="1" customWidth="1"/>
    <col min="3347" max="3347" width="2.75" style="1" customWidth="1"/>
    <col min="3348" max="3356" width="3.625" style="1" customWidth="1"/>
    <col min="3357" max="3357" width="2.5" style="1" customWidth="1"/>
    <col min="3358" max="3358" width="1.875" style="1" customWidth="1"/>
    <col min="3359" max="3584" width="4" style="1"/>
    <col min="3585" max="3585" width="2.875" style="1" customWidth="1"/>
    <col min="3586" max="3586" width="2.375" style="1" customWidth="1"/>
    <col min="3587" max="3587" width="3.5" style="1" customWidth="1"/>
    <col min="3588" max="3594" width="3.625" style="1" customWidth="1"/>
    <col min="3595" max="3595" width="4.875" style="1" customWidth="1"/>
    <col min="3596" max="3599" width="3.625" style="1" customWidth="1"/>
    <col min="3600" max="3600" width="1.5" style="1" customWidth="1"/>
    <col min="3601" max="3602" width="3.625" style="1" customWidth="1"/>
    <col min="3603" max="3603" width="2.75" style="1" customWidth="1"/>
    <col min="3604" max="3612" width="3.625" style="1" customWidth="1"/>
    <col min="3613" max="3613" width="2.5" style="1" customWidth="1"/>
    <col min="3614" max="3614" width="1.875" style="1" customWidth="1"/>
    <col min="3615" max="3840" width="4" style="1"/>
    <col min="3841" max="3841" width="2.875" style="1" customWidth="1"/>
    <col min="3842" max="3842" width="2.375" style="1" customWidth="1"/>
    <col min="3843" max="3843" width="3.5" style="1" customWidth="1"/>
    <col min="3844" max="3850" width="3.625" style="1" customWidth="1"/>
    <col min="3851" max="3851" width="4.875" style="1" customWidth="1"/>
    <col min="3852" max="3855" width="3.625" style="1" customWidth="1"/>
    <col min="3856" max="3856" width="1.5" style="1" customWidth="1"/>
    <col min="3857" max="3858" width="3.625" style="1" customWidth="1"/>
    <col min="3859" max="3859" width="2.75" style="1" customWidth="1"/>
    <col min="3860" max="3868" width="3.625" style="1" customWidth="1"/>
    <col min="3869" max="3869" width="2.5" style="1" customWidth="1"/>
    <col min="3870" max="3870" width="1.875" style="1" customWidth="1"/>
    <col min="3871" max="4096" width="4" style="1"/>
    <col min="4097" max="4097" width="2.875" style="1" customWidth="1"/>
    <col min="4098" max="4098" width="2.375" style="1" customWidth="1"/>
    <col min="4099" max="4099" width="3.5" style="1" customWidth="1"/>
    <col min="4100" max="4106" width="3.625" style="1" customWidth="1"/>
    <col min="4107" max="4107" width="4.875" style="1" customWidth="1"/>
    <col min="4108" max="4111" width="3.625" style="1" customWidth="1"/>
    <col min="4112" max="4112" width="1.5" style="1" customWidth="1"/>
    <col min="4113" max="4114" width="3.625" style="1" customWidth="1"/>
    <col min="4115" max="4115" width="2.75" style="1" customWidth="1"/>
    <col min="4116" max="4124" width="3.625" style="1" customWidth="1"/>
    <col min="4125" max="4125" width="2.5" style="1" customWidth="1"/>
    <col min="4126" max="4126" width="1.875" style="1" customWidth="1"/>
    <col min="4127" max="4352" width="4" style="1"/>
    <col min="4353" max="4353" width="2.875" style="1" customWidth="1"/>
    <col min="4354" max="4354" width="2.375" style="1" customWidth="1"/>
    <col min="4355" max="4355" width="3.5" style="1" customWidth="1"/>
    <col min="4356" max="4362" width="3.625" style="1" customWidth="1"/>
    <col min="4363" max="4363" width="4.875" style="1" customWidth="1"/>
    <col min="4364" max="4367" width="3.625" style="1" customWidth="1"/>
    <col min="4368" max="4368" width="1.5" style="1" customWidth="1"/>
    <col min="4369" max="4370" width="3.625" style="1" customWidth="1"/>
    <col min="4371" max="4371" width="2.75" style="1" customWidth="1"/>
    <col min="4372" max="4380" width="3.625" style="1" customWidth="1"/>
    <col min="4381" max="4381" width="2.5" style="1" customWidth="1"/>
    <col min="4382" max="4382" width="1.875" style="1" customWidth="1"/>
    <col min="4383" max="4608" width="4" style="1"/>
    <col min="4609" max="4609" width="2.875" style="1" customWidth="1"/>
    <col min="4610" max="4610" width="2.375" style="1" customWidth="1"/>
    <col min="4611" max="4611" width="3.5" style="1" customWidth="1"/>
    <col min="4612" max="4618" width="3.625" style="1" customWidth="1"/>
    <col min="4619" max="4619" width="4.875" style="1" customWidth="1"/>
    <col min="4620" max="4623" width="3.625" style="1" customWidth="1"/>
    <col min="4624" max="4624" width="1.5" style="1" customWidth="1"/>
    <col min="4625" max="4626" width="3.625" style="1" customWidth="1"/>
    <col min="4627" max="4627" width="2.75" style="1" customWidth="1"/>
    <col min="4628" max="4636" width="3.625" style="1" customWidth="1"/>
    <col min="4637" max="4637" width="2.5" style="1" customWidth="1"/>
    <col min="4638" max="4638" width="1.875" style="1" customWidth="1"/>
    <col min="4639" max="4864" width="4" style="1"/>
    <col min="4865" max="4865" width="2.875" style="1" customWidth="1"/>
    <col min="4866" max="4866" width="2.375" style="1" customWidth="1"/>
    <col min="4867" max="4867" width="3.5" style="1" customWidth="1"/>
    <col min="4868" max="4874" width="3.625" style="1" customWidth="1"/>
    <col min="4875" max="4875" width="4.875" style="1" customWidth="1"/>
    <col min="4876" max="4879" width="3.625" style="1" customWidth="1"/>
    <col min="4880" max="4880" width="1.5" style="1" customWidth="1"/>
    <col min="4881" max="4882" width="3.625" style="1" customWidth="1"/>
    <col min="4883" max="4883" width="2.75" style="1" customWidth="1"/>
    <col min="4884" max="4892" width="3.625" style="1" customWidth="1"/>
    <col min="4893" max="4893" width="2.5" style="1" customWidth="1"/>
    <col min="4894" max="4894" width="1.875" style="1" customWidth="1"/>
    <col min="4895" max="5120" width="4" style="1"/>
    <col min="5121" max="5121" width="2.875" style="1" customWidth="1"/>
    <col min="5122" max="5122" width="2.375" style="1" customWidth="1"/>
    <col min="5123" max="5123" width="3.5" style="1" customWidth="1"/>
    <col min="5124" max="5130" width="3.625" style="1" customWidth="1"/>
    <col min="5131" max="5131" width="4.875" style="1" customWidth="1"/>
    <col min="5132" max="5135" width="3.625" style="1" customWidth="1"/>
    <col min="5136" max="5136" width="1.5" style="1" customWidth="1"/>
    <col min="5137" max="5138" width="3.625" style="1" customWidth="1"/>
    <col min="5139" max="5139" width="2.75" style="1" customWidth="1"/>
    <col min="5140" max="5148" width="3.625" style="1" customWidth="1"/>
    <col min="5149" max="5149" width="2.5" style="1" customWidth="1"/>
    <col min="5150" max="5150" width="1.875" style="1" customWidth="1"/>
    <col min="5151" max="5376" width="4" style="1"/>
    <col min="5377" max="5377" width="2.875" style="1" customWidth="1"/>
    <col min="5378" max="5378" width="2.375" style="1" customWidth="1"/>
    <col min="5379" max="5379" width="3.5" style="1" customWidth="1"/>
    <col min="5380" max="5386" width="3.625" style="1" customWidth="1"/>
    <col min="5387" max="5387" width="4.875" style="1" customWidth="1"/>
    <col min="5388" max="5391" width="3.625" style="1" customWidth="1"/>
    <col min="5392" max="5392" width="1.5" style="1" customWidth="1"/>
    <col min="5393" max="5394" width="3.625" style="1" customWidth="1"/>
    <col min="5395" max="5395" width="2.75" style="1" customWidth="1"/>
    <col min="5396" max="5404" width="3.625" style="1" customWidth="1"/>
    <col min="5405" max="5405" width="2.5" style="1" customWidth="1"/>
    <col min="5406" max="5406" width="1.875" style="1" customWidth="1"/>
    <col min="5407" max="5632" width="4" style="1"/>
    <col min="5633" max="5633" width="2.875" style="1" customWidth="1"/>
    <col min="5634" max="5634" width="2.375" style="1" customWidth="1"/>
    <col min="5635" max="5635" width="3.5" style="1" customWidth="1"/>
    <col min="5636" max="5642" width="3.625" style="1" customWidth="1"/>
    <col min="5643" max="5643" width="4.875" style="1" customWidth="1"/>
    <col min="5644" max="5647" width="3.625" style="1" customWidth="1"/>
    <col min="5648" max="5648" width="1.5" style="1" customWidth="1"/>
    <col min="5649" max="5650" width="3.625" style="1" customWidth="1"/>
    <col min="5651" max="5651" width="2.75" style="1" customWidth="1"/>
    <col min="5652" max="5660" width="3.625" style="1" customWidth="1"/>
    <col min="5661" max="5661" width="2.5" style="1" customWidth="1"/>
    <col min="5662" max="5662" width="1.875" style="1" customWidth="1"/>
    <col min="5663" max="5888" width="4" style="1"/>
    <col min="5889" max="5889" width="2.875" style="1" customWidth="1"/>
    <col min="5890" max="5890" width="2.375" style="1" customWidth="1"/>
    <col min="5891" max="5891" width="3.5" style="1" customWidth="1"/>
    <col min="5892" max="5898" width="3.625" style="1" customWidth="1"/>
    <col min="5899" max="5899" width="4.875" style="1" customWidth="1"/>
    <col min="5900" max="5903" width="3.625" style="1" customWidth="1"/>
    <col min="5904" max="5904" width="1.5" style="1" customWidth="1"/>
    <col min="5905" max="5906" width="3.625" style="1" customWidth="1"/>
    <col min="5907" max="5907" width="2.75" style="1" customWidth="1"/>
    <col min="5908" max="5916" width="3.625" style="1" customWidth="1"/>
    <col min="5917" max="5917" width="2.5" style="1" customWidth="1"/>
    <col min="5918" max="5918" width="1.875" style="1" customWidth="1"/>
    <col min="5919" max="6144" width="4" style="1"/>
    <col min="6145" max="6145" width="2.875" style="1" customWidth="1"/>
    <col min="6146" max="6146" width="2.375" style="1" customWidth="1"/>
    <col min="6147" max="6147" width="3.5" style="1" customWidth="1"/>
    <col min="6148" max="6154" width="3.625" style="1" customWidth="1"/>
    <col min="6155" max="6155" width="4.875" style="1" customWidth="1"/>
    <col min="6156" max="6159" width="3.625" style="1" customWidth="1"/>
    <col min="6160" max="6160" width="1.5" style="1" customWidth="1"/>
    <col min="6161" max="6162" width="3.625" style="1" customWidth="1"/>
    <col min="6163" max="6163" width="2.75" style="1" customWidth="1"/>
    <col min="6164" max="6172" width="3.625" style="1" customWidth="1"/>
    <col min="6173" max="6173" width="2.5" style="1" customWidth="1"/>
    <col min="6174" max="6174" width="1.875" style="1" customWidth="1"/>
    <col min="6175" max="6400" width="4" style="1"/>
    <col min="6401" max="6401" width="2.875" style="1" customWidth="1"/>
    <col min="6402" max="6402" width="2.375" style="1" customWidth="1"/>
    <col min="6403" max="6403" width="3.5" style="1" customWidth="1"/>
    <col min="6404" max="6410" width="3.625" style="1" customWidth="1"/>
    <col min="6411" max="6411" width="4.875" style="1" customWidth="1"/>
    <col min="6412" max="6415" width="3.625" style="1" customWidth="1"/>
    <col min="6416" max="6416" width="1.5" style="1" customWidth="1"/>
    <col min="6417" max="6418" width="3.625" style="1" customWidth="1"/>
    <col min="6419" max="6419" width="2.75" style="1" customWidth="1"/>
    <col min="6420" max="6428" width="3.625" style="1" customWidth="1"/>
    <col min="6429" max="6429" width="2.5" style="1" customWidth="1"/>
    <col min="6430" max="6430" width="1.875" style="1" customWidth="1"/>
    <col min="6431" max="6656" width="4" style="1"/>
    <col min="6657" max="6657" width="2.875" style="1" customWidth="1"/>
    <col min="6658" max="6658" width="2.375" style="1" customWidth="1"/>
    <col min="6659" max="6659" width="3.5" style="1" customWidth="1"/>
    <col min="6660" max="6666" width="3.625" style="1" customWidth="1"/>
    <col min="6667" max="6667" width="4.875" style="1" customWidth="1"/>
    <col min="6668" max="6671" width="3.625" style="1" customWidth="1"/>
    <col min="6672" max="6672" width="1.5" style="1" customWidth="1"/>
    <col min="6673" max="6674" width="3.625" style="1" customWidth="1"/>
    <col min="6675" max="6675" width="2.75" style="1" customWidth="1"/>
    <col min="6676" max="6684" width="3.625" style="1" customWidth="1"/>
    <col min="6685" max="6685" width="2.5" style="1" customWidth="1"/>
    <col min="6686" max="6686" width="1.875" style="1" customWidth="1"/>
    <col min="6687" max="6912" width="4" style="1"/>
    <col min="6913" max="6913" width="2.875" style="1" customWidth="1"/>
    <col min="6914" max="6914" width="2.375" style="1" customWidth="1"/>
    <col min="6915" max="6915" width="3.5" style="1" customWidth="1"/>
    <col min="6916" max="6922" width="3.625" style="1" customWidth="1"/>
    <col min="6923" max="6923" width="4.875" style="1" customWidth="1"/>
    <col min="6924" max="6927" width="3.625" style="1" customWidth="1"/>
    <col min="6928" max="6928" width="1.5" style="1" customWidth="1"/>
    <col min="6929" max="6930" width="3.625" style="1" customWidth="1"/>
    <col min="6931" max="6931" width="2.75" style="1" customWidth="1"/>
    <col min="6932" max="6940" width="3.625" style="1" customWidth="1"/>
    <col min="6941" max="6941" width="2.5" style="1" customWidth="1"/>
    <col min="6942" max="6942" width="1.875" style="1" customWidth="1"/>
    <col min="6943" max="7168" width="4" style="1"/>
    <col min="7169" max="7169" width="2.875" style="1" customWidth="1"/>
    <col min="7170" max="7170" width="2.375" style="1" customWidth="1"/>
    <col min="7171" max="7171" width="3.5" style="1" customWidth="1"/>
    <col min="7172" max="7178" width="3.625" style="1" customWidth="1"/>
    <col min="7179" max="7179" width="4.875" style="1" customWidth="1"/>
    <col min="7180" max="7183" width="3.625" style="1" customWidth="1"/>
    <col min="7184" max="7184" width="1.5" style="1" customWidth="1"/>
    <col min="7185" max="7186" width="3.625" style="1" customWidth="1"/>
    <col min="7187" max="7187" width="2.75" style="1" customWidth="1"/>
    <col min="7188" max="7196" width="3.625" style="1" customWidth="1"/>
    <col min="7197" max="7197" width="2.5" style="1" customWidth="1"/>
    <col min="7198" max="7198" width="1.875" style="1" customWidth="1"/>
    <col min="7199" max="7424" width="4" style="1"/>
    <col min="7425" max="7425" width="2.875" style="1" customWidth="1"/>
    <col min="7426" max="7426" width="2.375" style="1" customWidth="1"/>
    <col min="7427" max="7427" width="3.5" style="1" customWidth="1"/>
    <col min="7428" max="7434" width="3.625" style="1" customWidth="1"/>
    <col min="7435" max="7435" width="4.875" style="1" customWidth="1"/>
    <col min="7436" max="7439" width="3.625" style="1" customWidth="1"/>
    <col min="7440" max="7440" width="1.5" style="1" customWidth="1"/>
    <col min="7441" max="7442" width="3.625" style="1" customWidth="1"/>
    <col min="7443" max="7443" width="2.75" style="1" customWidth="1"/>
    <col min="7444" max="7452" width="3.625" style="1" customWidth="1"/>
    <col min="7453" max="7453" width="2.5" style="1" customWidth="1"/>
    <col min="7454" max="7454" width="1.875" style="1" customWidth="1"/>
    <col min="7455" max="7680" width="4" style="1"/>
    <col min="7681" max="7681" width="2.875" style="1" customWidth="1"/>
    <col min="7682" max="7682" width="2.375" style="1" customWidth="1"/>
    <col min="7683" max="7683" width="3.5" style="1" customWidth="1"/>
    <col min="7684" max="7690" width="3.625" style="1" customWidth="1"/>
    <col min="7691" max="7691" width="4.875" style="1" customWidth="1"/>
    <col min="7692" max="7695" width="3.625" style="1" customWidth="1"/>
    <col min="7696" max="7696" width="1.5" style="1" customWidth="1"/>
    <col min="7697" max="7698" width="3.625" style="1" customWidth="1"/>
    <col min="7699" max="7699" width="2.75" style="1" customWidth="1"/>
    <col min="7700" max="7708" width="3.625" style="1" customWidth="1"/>
    <col min="7709" max="7709" width="2.5" style="1" customWidth="1"/>
    <col min="7710" max="7710" width="1.875" style="1" customWidth="1"/>
    <col min="7711" max="7936" width="4" style="1"/>
    <col min="7937" max="7937" width="2.875" style="1" customWidth="1"/>
    <col min="7938" max="7938" width="2.375" style="1" customWidth="1"/>
    <col min="7939" max="7939" width="3.5" style="1" customWidth="1"/>
    <col min="7940" max="7946" width="3.625" style="1" customWidth="1"/>
    <col min="7947" max="7947" width="4.875" style="1" customWidth="1"/>
    <col min="7948" max="7951" width="3.625" style="1" customWidth="1"/>
    <col min="7952" max="7952" width="1.5" style="1" customWidth="1"/>
    <col min="7953" max="7954" width="3.625" style="1" customWidth="1"/>
    <col min="7955" max="7955" width="2.75" style="1" customWidth="1"/>
    <col min="7956" max="7964" width="3.625" style="1" customWidth="1"/>
    <col min="7965" max="7965" width="2.5" style="1" customWidth="1"/>
    <col min="7966" max="7966" width="1.875" style="1" customWidth="1"/>
    <col min="7967" max="8192" width="4" style="1"/>
    <col min="8193" max="8193" width="2.875" style="1" customWidth="1"/>
    <col min="8194" max="8194" width="2.375" style="1" customWidth="1"/>
    <col min="8195" max="8195" width="3.5" style="1" customWidth="1"/>
    <col min="8196" max="8202" width="3.625" style="1" customWidth="1"/>
    <col min="8203" max="8203" width="4.875" style="1" customWidth="1"/>
    <col min="8204" max="8207" width="3.625" style="1" customWidth="1"/>
    <col min="8208" max="8208" width="1.5" style="1" customWidth="1"/>
    <col min="8209" max="8210" width="3.625" style="1" customWidth="1"/>
    <col min="8211" max="8211" width="2.75" style="1" customWidth="1"/>
    <col min="8212" max="8220" width="3.625" style="1" customWidth="1"/>
    <col min="8221" max="8221" width="2.5" style="1" customWidth="1"/>
    <col min="8222" max="8222" width="1.875" style="1" customWidth="1"/>
    <col min="8223" max="8448" width="4" style="1"/>
    <col min="8449" max="8449" width="2.875" style="1" customWidth="1"/>
    <col min="8450" max="8450" width="2.375" style="1" customWidth="1"/>
    <col min="8451" max="8451" width="3.5" style="1" customWidth="1"/>
    <col min="8452" max="8458" width="3.625" style="1" customWidth="1"/>
    <col min="8459" max="8459" width="4.875" style="1" customWidth="1"/>
    <col min="8460" max="8463" width="3.625" style="1" customWidth="1"/>
    <col min="8464" max="8464" width="1.5" style="1" customWidth="1"/>
    <col min="8465" max="8466" width="3.625" style="1" customWidth="1"/>
    <col min="8467" max="8467" width="2.75" style="1" customWidth="1"/>
    <col min="8468" max="8476" width="3.625" style="1" customWidth="1"/>
    <col min="8477" max="8477" width="2.5" style="1" customWidth="1"/>
    <col min="8478" max="8478" width="1.875" style="1" customWidth="1"/>
    <col min="8479" max="8704" width="4" style="1"/>
    <col min="8705" max="8705" width="2.875" style="1" customWidth="1"/>
    <col min="8706" max="8706" width="2.375" style="1" customWidth="1"/>
    <col min="8707" max="8707" width="3.5" style="1" customWidth="1"/>
    <col min="8708" max="8714" width="3.625" style="1" customWidth="1"/>
    <col min="8715" max="8715" width="4.875" style="1" customWidth="1"/>
    <col min="8716" max="8719" width="3.625" style="1" customWidth="1"/>
    <col min="8720" max="8720" width="1.5" style="1" customWidth="1"/>
    <col min="8721" max="8722" width="3.625" style="1" customWidth="1"/>
    <col min="8723" max="8723" width="2.75" style="1" customWidth="1"/>
    <col min="8724" max="8732" width="3.625" style="1" customWidth="1"/>
    <col min="8733" max="8733" width="2.5" style="1" customWidth="1"/>
    <col min="8734" max="8734" width="1.875" style="1" customWidth="1"/>
    <col min="8735" max="8960" width="4" style="1"/>
    <col min="8961" max="8961" width="2.875" style="1" customWidth="1"/>
    <col min="8962" max="8962" width="2.375" style="1" customWidth="1"/>
    <col min="8963" max="8963" width="3.5" style="1" customWidth="1"/>
    <col min="8964" max="8970" width="3.625" style="1" customWidth="1"/>
    <col min="8971" max="8971" width="4.875" style="1" customWidth="1"/>
    <col min="8972" max="8975" width="3.625" style="1" customWidth="1"/>
    <col min="8976" max="8976" width="1.5" style="1" customWidth="1"/>
    <col min="8977" max="8978" width="3.625" style="1" customWidth="1"/>
    <col min="8979" max="8979" width="2.75" style="1" customWidth="1"/>
    <col min="8980" max="8988" width="3.625" style="1" customWidth="1"/>
    <col min="8989" max="8989" width="2.5" style="1" customWidth="1"/>
    <col min="8990" max="8990" width="1.875" style="1" customWidth="1"/>
    <col min="8991" max="9216" width="4" style="1"/>
    <col min="9217" max="9217" width="2.875" style="1" customWidth="1"/>
    <col min="9218" max="9218" width="2.375" style="1" customWidth="1"/>
    <col min="9219" max="9219" width="3.5" style="1" customWidth="1"/>
    <col min="9220" max="9226" width="3.625" style="1" customWidth="1"/>
    <col min="9227" max="9227" width="4.875" style="1" customWidth="1"/>
    <col min="9228" max="9231" width="3.625" style="1" customWidth="1"/>
    <col min="9232" max="9232" width="1.5" style="1" customWidth="1"/>
    <col min="9233" max="9234" width="3.625" style="1" customWidth="1"/>
    <col min="9235" max="9235" width="2.75" style="1" customWidth="1"/>
    <col min="9236" max="9244" width="3.625" style="1" customWidth="1"/>
    <col min="9245" max="9245" width="2.5" style="1" customWidth="1"/>
    <col min="9246" max="9246" width="1.875" style="1" customWidth="1"/>
    <col min="9247" max="9472" width="4" style="1"/>
    <col min="9473" max="9473" width="2.875" style="1" customWidth="1"/>
    <col min="9474" max="9474" width="2.375" style="1" customWidth="1"/>
    <col min="9475" max="9475" width="3.5" style="1" customWidth="1"/>
    <col min="9476" max="9482" width="3.625" style="1" customWidth="1"/>
    <col min="9483" max="9483" width="4.875" style="1" customWidth="1"/>
    <col min="9484" max="9487" width="3.625" style="1" customWidth="1"/>
    <col min="9488" max="9488" width="1.5" style="1" customWidth="1"/>
    <col min="9489" max="9490" width="3.625" style="1" customWidth="1"/>
    <col min="9491" max="9491" width="2.75" style="1" customWidth="1"/>
    <col min="9492" max="9500" width="3.625" style="1" customWidth="1"/>
    <col min="9501" max="9501" width="2.5" style="1" customWidth="1"/>
    <col min="9502" max="9502" width="1.875" style="1" customWidth="1"/>
    <col min="9503" max="9728" width="4" style="1"/>
    <col min="9729" max="9729" width="2.875" style="1" customWidth="1"/>
    <col min="9730" max="9730" width="2.375" style="1" customWidth="1"/>
    <col min="9731" max="9731" width="3.5" style="1" customWidth="1"/>
    <col min="9732" max="9738" width="3.625" style="1" customWidth="1"/>
    <col min="9739" max="9739" width="4.875" style="1" customWidth="1"/>
    <col min="9740" max="9743" width="3.625" style="1" customWidth="1"/>
    <col min="9744" max="9744" width="1.5" style="1" customWidth="1"/>
    <col min="9745" max="9746" width="3.625" style="1" customWidth="1"/>
    <col min="9747" max="9747" width="2.75" style="1" customWidth="1"/>
    <col min="9748" max="9756" width="3.625" style="1" customWidth="1"/>
    <col min="9757" max="9757" width="2.5" style="1" customWidth="1"/>
    <col min="9758" max="9758" width="1.875" style="1" customWidth="1"/>
    <col min="9759" max="9984" width="4" style="1"/>
    <col min="9985" max="9985" width="2.875" style="1" customWidth="1"/>
    <col min="9986" max="9986" width="2.375" style="1" customWidth="1"/>
    <col min="9987" max="9987" width="3.5" style="1" customWidth="1"/>
    <col min="9988" max="9994" width="3.625" style="1" customWidth="1"/>
    <col min="9995" max="9995" width="4.875" style="1" customWidth="1"/>
    <col min="9996" max="9999" width="3.625" style="1" customWidth="1"/>
    <col min="10000" max="10000" width="1.5" style="1" customWidth="1"/>
    <col min="10001" max="10002" width="3.625" style="1" customWidth="1"/>
    <col min="10003" max="10003" width="2.75" style="1" customWidth="1"/>
    <col min="10004" max="10012" width="3.625" style="1" customWidth="1"/>
    <col min="10013" max="10013" width="2.5" style="1" customWidth="1"/>
    <col min="10014" max="10014" width="1.875" style="1" customWidth="1"/>
    <col min="10015" max="10240" width="4" style="1"/>
    <col min="10241" max="10241" width="2.875" style="1" customWidth="1"/>
    <col min="10242" max="10242" width="2.375" style="1" customWidth="1"/>
    <col min="10243" max="10243" width="3.5" style="1" customWidth="1"/>
    <col min="10244" max="10250" width="3.625" style="1" customWidth="1"/>
    <col min="10251" max="10251" width="4.875" style="1" customWidth="1"/>
    <col min="10252" max="10255" width="3.625" style="1" customWidth="1"/>
    <col min="10256" max="10256" width="1.5" style="1" customWidth="1"/>
    <col min="10257" max="10258" width="3.625" style="1" customWidth="1"/>
    <col min="10259" max="10259" width="2.75" style="1" customWidth="1"/>
    <col min="10260" max="10268" width="3.625" style="1" customWidth="1"/>
    <col min="10269" max="10269" width="2.5" style="1" customWidth="1"/>
    <col min="10270" max="10270" width="1.875" style="1" customWidth="1"/>
    <col min="10271" max="10496" width="4" style="1"/>
    <col min="10497" max="10497" width="2.875" style="1" customWidth="1"/>
    <col min="10498" max="10498" width="2.375" style="1" customWidth="1"/>
    <col min="10499" max="10499" width="3.5" style="1" customWidth="1"/>
    <col min="10500" max="10506" width="3.625" style="1" customWidth="1"/>
    <col min="10507" max="10507" width="4.875" style="1" customWidth="1"/>
    <col min="10508" max="10511" width="3.625" style="1" customWidth="1"/>
    <col min="10512" max="10512" width="1.5" style="1" customWidth="1"/>
    <col min="10513" max="10514" width="3.625" style="1" customWidth="1"/>
    <col min="10515" max="10515" width="2.75" style="1" customWidth="1"/>
    <col min="10516" max="10524" width="3.625" style="1" customWidth="1"/>
    <col min="10525" max="10525" width="2.5" style="1" customWidth="1"/>
    <col min="10526" max="10526" width="1.875" style="1" customWidth="1"/>
    <col min="10527" max="10752" width="4" style="1"/>
    <col min="10753" max="10753" width="2.875" style="1" customWidth="1"/>
    <col min="10754" max="10754" width="2.375" style="1" customWidth="1"/>
    <col min="10755" max="10755" width="3.5" style="1" customWidth="1"/>
    <col min="10756" max="10762" width="3.625" style="1" customWidth="1"/>
    <col min="10763" max="10763" width="4.875" style="1" customWidth="1"/>
    <col min="10764" max="10767" width="3.625" style="1" customWidth="1"/>
    <col min="10768" max="10768" width="1.5" style="1" customWidth="1"/>
    <col min="10769" max="10770" width="3.625" style="1" customWidth="1"/>
    <col min="10771" max="10771" width="2.75" style="1" customWidth="1"/>
    <col min="10772" max="10780" width="3.625" style="1" customWidth="1"/>
    <col min="10781" max="10781" width="2.5" style="1" customWidth="1"/>
    <col min="10782" max="10782" width="1.875" style="1" customWidth="1"/>
    <col min="10783" max="11008" width="4" style="1"/>
    <col min="11009" max="11009" width="2.875" style="1" customWidth="1"/>
    <col min="11010" max="11010" width="2.375" style="1" customWidth="1"/>
    <col min="11011" max="11011" width="3.5" style="1" customWidth="1"/>
    <col min="11012" max="11018" width="3.625" style="1" customWidth="1"/>
    <col min="11019" max="11019" width="4.875" style="1" customWidth="1"/>
    <col min="11020" max="11023" width="3.625" style="1" customWidth="1"/>
    <col min="11024" max="11024" width="1.5" style="1" customWidth="1"/>
    <col min="11025" max="11026" width="3.625" style="1" customWidth="1"/>
    <col min="11027" max="11027" width="2.75" style="1" customWidth="1"/>
    <col min="11028" max="11036" width="3.625" style="1" customWidth="1"/>
    <col min="11037" max="11037" width="2.5" style="1" customWidth="1"/>
    <col min="11038" max="11038" width="1.875" style="1" customWidth="1"/>
    <col min="11039" max="11264" width="4" style="1"/>
    <col min="11265" max="11265" width="2.875" style="1" customWidth="1"/>
    <col min="11266" max="11266" width="2.375" style="1" customWidth="1"/>
    <col min="11267" max="11267" width="3.5" style="1" customWidth="1"/>
    <col min="11268" max="11274" width="3.625" style="1" customWidth="1"/>
    <col min="11275" max="11275" width="4.875" style="1" customWidth="1"/>
    <col min="11276" max="11279" width="3.625" style="1" customWidth="1"/>
    <col min="11280" max="11280" width="1.5" style="1" customWidth="1"/>
    <col min="11281" max="11282" width="3.625" style="1" customWidth="1"/>
    <col min="11283" max="11283" width="2.75" style="1" customWidth="1"/>
    <col min="11284" max="11292" width="3.625" style="1" customWidth="1"/>
    <col min="11293" max="11293" width="2.5" style="1" customWidth="1"/>
    <col min="11294" max="11294" width="1.875" style="1" customWidth="1"/>
    <col min="11295" max="11520" width="4" style="1"/>
    <col min="11521" max="11521" width="2.875" style="1" customWidth="1"/>
    <col min="11522" max="11522" width="2.375" style="1" customWidth="1"/>
    <col min="11523" max="11523" width="3.5" style="1" customWidth="1"/>
    <col min="11524" max="11530" width="3.625" style="1" customWidth="1"/>
    <col min="11531" max="11531" width="4.875" style="1" customWidth="1"/>
    <col min="11532" max="11535" width="3.625" style="1" customWidth="1"/>
    <col min="11536" max="11536" width="1.5" style="1" customWidth="1"/>
    <col min="11537" max="11538" width="3.625" style="1" customWidth="1"/>
    <col min="11539" max="11539" width="2.75" style="1" customWidth="1"/>
    <col min="11540" max="11548" width="3.625" style="1" customWidth="1"/>
    <col min="11549" max="11549" width="2.5" style="1" customWidth="1"/>
    <col min="11550" max="11550" width="1.875" style="1" customWidth="1"/>
    <col min="11551" max="11776" width="4" style="1"/>
    <col min="11777" max="11777" width="2.875" style="1" customWidth="1"/>
    <col min="11778" max="11778" width="2.375" style="1" customWidth="1"/>
    <col min="11779" max="11779" width="3.5" style="1" customWidth="1"/>
    <col min="11780" max="11786" width="3.625" style="1" customWidth="1"/>
    <col min="11787" max="11787" width="4.875" style="1" customWidth="1"/>
    <col min="11788" max="11791" width="3.625" style="1" customWidth="1"/>
    <col min="11792" max="11792" width="1.5" style="1" customWidth="1"/>
    <col min="11793" max="11794" width="3.625" style="1" customWidth="1"/>
    <col min="11795" max="11795" width="2.75" style="1" customWidth="1"/>
    <col min="11796" max="11804" width="3.625" style="1" customWidth="1"/>
    <col min="11805" max="11805" width="2.5" style="1" customWidth="1"/>
    <col min="11806" max="11806" width="1.875" style="1" customWidth="1"/>
    <col min="11807" max="12032" width="4" style="1"/>
    <col min="12033" max="12033" width="2.875" style="1" customWidth="1"/>
    <col min="12034" max="12034" width="2.375" style="1" customWidth="1"/>
    <col min="12035" max="12035" width="3.5" style="1" customWidth="1"/>
    <col min="12036" max="12042" width="3.625" style="1" customWidth="1"/>
    <col min="12043" max="12043" width="4.875" style="1" customWidth="1"/>
    <col min="12044" max="12047" width="3.625" style="1" customWidth="1"/>
    <col min="12048" max="12048" width="1.5" style="1" customWidth="1"/>
    <col min="12049" max="12050" width="3.625" style="1" customWidth="1"/>
    <col min="12051" max="12051" width="2.75" style="1" customWidth="1"/>
    <col min="12052" max="12060" width="3.625" style="1" customWidth="1"/>
    <col min="12061" max="12061" width="2.5" style="1" customWidth="1"/>
    <col min="12062" max="12062" width="1.875" style="1" customWidth="1"/>
    <col min="12063" max="12288" width="4" style="1"/>
    <col min="12289" max="12289" width="2.875" style="1" customWidth="1"/>
    <col min="12290" max="12290" width="2.375" style="1" customWidth="1"/>
    <col min="12291" max="12291" width="3.5" style="1" customWidth="1"/>
    <col min="12292" max="12298" width="3.625" style="1" customWidth="1"/>
    <col min="12299" max="12299" width="4.875" style="1" customWidth="1"/>
    <col min="12300" max="12303" width="3.625" style="1" customWidth="1"/>
    <col min="12304" max="12304" width="1.5" style="1" customWidth="1"/>
    <col min="12305" max="12306" width="3.625" style="1" customWidth="1"/>
    <col min="12307" max="12307" width="2.75" style="1" customWidth="1"/>
    <col min="12308" max="12316" width="3.625" style="1" customWidth="1"/>
    <col min="12317" max="12317" width="2.5" style="1" customWidth="1"/>
    <col min="12318" max="12318" width="1.875" style="1" customWidth="1"/>
    <col min="12319" max="12544" width="4" style="1"/>
    <col min="12545" max="12545" width="2.875" style="1" customWidth="1"/>
    <col min="12546" max="12546" width="2.375" style="1" customWidth="1"/>
    <col min="12547" max="12547" width="3.5" style="1" customWidth="1"/>
    <col min="12548" max="12554" width="3.625" style="1" customWidth="1"/>
    <col min="12555" max="12555" width="4.875" style="1" customWidth="1"/>
    <col min="12556" max="12559" width="3.625" style="1" customWidth="1"/>
    <col min="12560" max="12560" width="1.5" style="1" customWidth="1"/>
    <col min="12561" max="12562" width="3.625" style="1" customWidth="1"/>
    <col min="12563" max="12563" width="2.75" style="1" customWidth="1"/>
    <col min="12564" max="12572" width="3.625" style="1" customWidth="1"/>
    <col min="12573" max="12573" width="2.5" style="1" customWidth="1"/>
    <col min="12574" max="12574" width="1.875" style="1" customWidth="1"/>
    <col min="12575" max="12800" width="4" style="1"/>
    <col min="12801" max="12801" width="2.875" style="1" customWidth="1"/>
    <col min="12802" max="12802" width="2.375" style="1" customWidth="1"/>
    <col min="12803" max="12803" width="3.5" style="1" customWidth="1"/>
    <col min="12804" max="12810" width="3.625" style="1" customWidth="1"/>
    <col min="12811" max="12811" width="4.875" style="1" customWidth="1"/>
    <col min="12812" max="12815" width="3.625" style="1" customWidth="1"/>
    <col min="12816" max="12816" width="1.5" style="1" customWidth="1"/>
    <col min="12817" max="12818" width="3.625" style="1" customWidth="1"/>
    <col min="12819" max="12819" width="2.75" style="1" customWidth="1"/>
    <col min="12820" max="12828" width="3.625" style="1" customWidth="1"/>
    <col min="12829" max="12829" width="2.5" style="1" customWidth="1"/>
    <col min="12830" max="12830" width="1.875" style="1" customWidth="1"/>
    <col min="12831" max="13056" width="4" style="1"/>
    <col min="13057" max="13057" width="2.875" style="1" customWidth="1"/>
    <col min="13058" max="13058" width="2.375" style="1" customWidth="1"/>
    <col min="13059" max="13059" width="3.5" style="1" customWidth="1"/>
    <col min="13060" max="13066" width="3.625" style="1" customWidth="1"/>
    <col min="13067" max="13067" width="4.875" style="1" customWidth="1"/>
    <col min="13068" max="13071" width="3.625" style="1" customWidth="1"/>
    <col min="13072" max="13072" width="1.5" style="1" customWidth="1"/>
    <col min="13073" max="13074" width="3.625" style="1" customWidth="1"/>
    <col min="13075" max="13075" width="2.75" style="1" customWidth="1"/>
    <col min="13076" max="13084" width="3.625" style="1" customWidth="1"/>
    <col min="13085" max="13085" width="2.5" style="1" customWidth="1"/>
    <col min="13086" max="13086" width="1.875" style="1" customWidth="1"/>
    <col min="13087" max="13312" width="4" style="1"/>
    <col min="13313" max="13313" width="2.875" style="1" customWidth="1"/>
    <col min="13314" max="13314" width="2.375" style="1" customWidth="1"/>
    <col min="13315" max="13315" width="3.5" style="1" customWidth="1"/>
    <col min="13316" max="13322" width="3.625" style="1" customWidth="1"/>
    <col min="13323" max="13323" width="4.875" style="1" customWidth="1"/>
    <col min="13324" max="13327" width="3.625" style="1" customWidth="1"/>
    <col min="13328" max="13328" width="1.5" style="1" customWidth="1"/>
    <col min="13329" max="13330" width="3.625" style="1" customWidth="1"/>
    <col min="13331" max="13331" width="2.75" style="1" customWidth="1"/>
    <col min="13332" max="13340" width="3.625" style="1" customWidth="1"/>
    <col min="13341" max="13341" width="2.5" style="1" customWidth="1"/>
    <col min="13342" max="13342" width="1.875" style="1" customWidth="1"/>
    <col min="13343" max="13568" width="4" style="1"/>
    <col min="13569" max="13569" width="2.875" style="1" customWidth="1"/>
    <col min="13570" max="13570" width="2.375" style="1" customWidth="1"/>
    <col min="13571" max="13571" width="3.5" style="1" customWidth="1"/>
    <col min="13572" max="13578" width="3.625" style="1" customWidth="1"/>
    <col min="13579" max="13579" width="4.875" style="1" customWidth="1"/>
    <col min="13580" max="13583" width="3.625" style="1" customWidth="1"/>
    <col min="13584" max="13584" width="1.5" style="1" customWidth="1"/>
    <col min="13585" max="13586" width="3.625" style="1" customWidth="1"/>
    <col min="13587" max="13587" width="2.75" style="1" customWidth="1"/>
    <col min="13588" max="13596" width="3.625" style="1" customWidth="1"/>
    <col min="13597" max="13597" width="2.5" style="1" customWidth="1"/>
    <col min="13598" max="13598" width="1.875" style="1" customWidth="1"/>
    <col min="13599" max="13824" width="4" style="1"/>
    <col min="13825" max="13825" width="2.875" style="1" customWidth="1"/>
    <col min="13826" max="13826" width="2.375" style="1" customWidth="1"/>
    <col min="13827" max="13827" width="3.5" style="1" customWidth="1"/>
    <col min="13828" max="13834" width="3.625" style="1" customWidth="1"/>
    <col min="13835" max="13835" width="4.875" style="1" customWidth="1"/>
    <col min="13836" max="13839" width="3.625" style="1" customWidth="1"/>
    <col min="13840" max="13840" width="1.5" style="1" customWidth="1"/>
    <col min="13841" max="13842" width="3.625" style="1" customWidth="1"/>
    <col min="13843" max="13843" width="2.75" style="1" customWidth="1"/>
    <col min="13844" max="13852" width="3.625" style="1" customWidth="1"/>
    <col min="13853" max="13853" width="2.5" style="1" customWidth="1"/>
    <col min="13854" max="13854" width="1.875" style="1" customWidth="1"/>
    <col min="13855" max="14080" width="4" style="1"/>
    <col min="14081" max="14081" width="2.875" style="1" customWidth="1"/>
    <col min="14082" max="14082" width="2.375" style="1" customWidth="1"/>
    <col min="14083" max="14083" width="3.5" style="1" customWidth="1"/>
    <col min="14084" max="14090" width="3.625" style="1" customWidth="1"/>
    <col min="14091" max="14091" width="4.875" style="1" customWidth="1"/>
    <col min="14092" max="14095" width="3.625" style="1" customWidth="1"/>
    <col min="14096" max="14096" width="1.5" style="1" customWidth="1"/>
    <col min="14097" max="14098" width="3.625" style="1" customWidth="1"/>
    <col min="14099" max="14099" width="2.75" style="1" customWidth="1"/>
    <col min="14100" max="14108" width="3.625" style="1" customWidth="1"/>
    <col min="14109" max="14109" width="2.5" style="1" customWidth="1"/>
    <col min="14110" max="14110" width="1.875" style="1" customWidth="1"/>
    <col min="14111" max="14336" width="4" style="1"/>
    <col min="14337" max="14337" width="2.875" style="1" customWidth="1"/>
    <col min="14338" max="14338" width="2.375" style="1" customWidth="1"/>
    <col min="14339" max="14339" width="3.5" style="1" customWidth="1"/>
    <col min="14340" max="14346" width="3.625" style="1" customWidth="1"/>
    <col min="14347" max="14347" width="4.875" style="1" customWidth="1"/>
    <col min="14348" max="14351" width="3.625" style="1" customWidth="1"/>
    <col min="14352" max="14352" width="1.5" style="1" customWidth="1"/>
    <col min="14353" max="14354" width="3.625" style="1" customWidth="1"/>
    <col min="14355" max="14355" width="2.75" style="1" customWidth="1"/>
    <col min="14356" max="14364" width="3.625" style="1" customWidth="1"/>
    <col min="14365" max="14365" width="2.5" style="1" customWidth="1"/>
    <col min="14366" max="14366" width="1.875" style="1" customWidth="1"/>
    <col min="14367" max="14592" width="4" style="1"/>
    <col min="14593" max="14593" width="2.875" style="1" customWidth="1"/>
    <col min="14594" max="14594" width="2.375" style="1" customWidth="1"/>
    <col min="14595" max="14595" width="3.5" style="1" customWidth="1"/>
    <col min="14596" max="14602" width="3.625" style="1" customWidth="1"/>
    <col min="14603" max="14603" width="4.875" style="1" customWidth="1"/>
    <col min="14604" max="14607" width="3.625" style="1" customWidth="1"/>
    <col min="14608" max="14608" width="1.5" style="1" customWidth="1"/>
    <col min="14609" max="14610" width="3.625" style="1" customWidth="1"/>
    <col min="14611" max="14611" width="2.75" style="1" customWidth="1"/>
    <col min="14612" max="14620" width="3.625" style="1" customWidth="1"/>
    <col min="14621" max="14621" width="2.5" style="1" customWidth="1"/>
    <col min="14622" max="14622" width="1.875" style="1" customWidth="1"/>
    <col min="14623" max="14848" width="4" style="1"/>
    <col min="14849" max="14849" width="2.875" style="1" customWidth="1"/>
    <col min="14850" max="14850" width="2.375" style="1" customWidth="1"/>
    <col min="14851" max="14851" width="3.5" style="1" customWidth="1"/>
    <col min="14852" max="14858" width="3.625" style="1" customWidth="1"/>
    <col min="14859" max="14859" width="4.875" style="1" customWidth="1"/>
    <col min="14860" max="14863" width="3.625" style="1" customWidth="1"/>
    <col min="14864" max="14864" width="1.5" style="1" customWidth="1"/>
    <col min="14865" max="14866" width="3.625" style="1" customWidth="1"/>
    <col min="14867" max="14867" width="2.75" style="1" customWidth="1"/>
    <col min="14868" max="14876" width="3.625" style="1" customWidth="1"/>
    <col min="14877" max="14877" width="2.5" style="1" customWidth="1"/>
    <col min="14878" max="14878" width="1.875" style="1" customWidth="1"/>
    <col min="14879" max="15104" width="4" style="1"/>
    <col min="15105" max="15105" width="2.875" style="1" customWidth="1"/>
    <col min="15106" max="15106" width="2.375" style="1" customWidth="1"/>
    <col min="15107" max="15107" width="3.5" style="1" customWidth="1"/>
    <col min="15108" max="15114" width="3.625" style="1" customWidth="1"/>
    <col min="15115" max="15115" width="4.875" style="1" customWidth="1"/>
    <col min="15116" max="15119" width="3.625" style="1" customWidth="1"/>
    <col min="15120" max="15120" width="1.5" style="1" customWidth="1"/>
    <col min="15121" max="15122" width="3.625" style="1" customWidth="1"/>
    <col min="15123" max="15123" width="2.75" style="1" customWidth="1"/>
    <col min="15124" max="15132" width="3.625" style="1" customWidth="1"/>
    <col min="15133" max="15133" width="2.5" style="1" customWidth="1"/>
    <col min="15134" max="15134" width="1.875" style="1" customWidth="1"/>
    <col min="15135" max="15360" width="4" style="1"/>
    <col min="15361" max="15361" width="2.875" style="1" customWidth="1"/>
    <col min="15362" max="15362" width="2.375" style="1" customWidth="1"/>
    <col min="15363" max="15363" width="3.5" style="1" customWidth="1"/>
    <col min="15364" max="15370" width="3.625" style="1" customWidth="1"/>
    <col min="15371" max="15371" width="4.875" style="1" customWidth="1"/>
    <col min="15372" max="15375" width="3.625" style="1" customWidth="1"/>
    <col min="15376" max="15376" width="1.5" style="1" customWidth="1"/>
    <col min="15377" max="15378" width="3.625" style="1" customWidth="1"/>
    <col min="15379" max="15379" width="2.75" style="1" customWidth="1"/>
    <col min="15380" max="15388" width="3.625" style="1" customWidth="1"/>
    <col min="15389" max="15389" width="2.5" style="1" customWidth="1"/>
    <col min="15390" max="15390" width="1.875" style="1" customWidth="1"/>
    <col min="15391" max="15616" width="4" style="1"/>
    <col min="15617" max="15617" width="2.875" style="1" customWidth="1"/>
    <col min="15618" max="15618" width="2.375" style="1" customWidth="1"/>
    <col min="15619" max="15619" width="3.5" style="1" customWidth="1"/>
    <col min="15620" max="15626" width="3.625" style="1" customWidth="1"/>
    <col min="15627" max="15627" width="4.875" style="1" customWidth="1"/>
    <col min="15628" max="15631" width="3.625" style="1" customWidth="1"/>
    <col min="15632" max="15632" width="1.5" style="1" customWidth="1"/>
    <col min="15633" max="15634" width="3.625" style="1" customWidth="1"/>
    <col min="15635" max="15635" width="2.75" style="1" customWidth="1"/>
    <col min="15636" max="15644" width="3.625" style="1" customWidth="1"/>
    <col min="15645" max="15645" width="2.5" style="1" customWidth="1"/>
    <col min="15646" max="15646" width="1.875" style="1" customWidth="1"/>
    <col min="15647" max="15872" width="4" style="1"/>
    <col min="15873" max="15873" width="2.875" style="1" customWidth="1"/>
    <col min="15874" max="15874" width="2.375" style="1" customWidth="1"/>
    <col min="15875" max="15875" width="3.5" style="1" customWidth="1"/>
    <col min="15876" max="15882" width="3.625" style="1" customWidth="1"/>
    <col min="15883" max="15883" width="4.875" style="1" customWidth="1"/>
    <col min="15884" max="15887" width="3.625" style="1" customWidth="1"/>
    <col min="15888" max="15888" width="1.5" style="1" customWidth="1"/>
    <col min="15889" max="15890" width="3.625" style="1" customWidth="1"/>
    <col min="15891" max="15891" width="2.75" style="1" customWidth="1"/>
    <col min="15892" max="15900" width="3.625" style="1" customWidth="1"/>
    <col min="15901" max="15901" width="2.5" style="1" customWidth="1"/>
    <col min="15902" max="15902" width="1.875" style="1" customWidth="1"/>
    <col min="15903" max="16128" width="4" style="1"/>
    <col min="16129" max="16129" width="2.875" style="1" customWidth="1"/>
    <col min="16130" max="16130" width="2.375" style="1" customWidth="1"/>
    <col min="16131" max="16131" width="3.5" style="1" customWidth="1"/>
    <col min="16132" max="16138" width="3.625" style="1" customWidth="1"/>
    <col min="16139" max="16139" width="4.875" style="1" customWidth="1"/>
    <col min="16140" max="16143" width="3.625" style="1" customWidth="1"/>
    <col min="16144" max="16144" width="1.5" style="1" customWidth="1"/>
    <col min="16145" max="16146" width="3.625" style="1" customWidth="1"/>
    <col min="16147" max="16147" width="2.75" style="1" customWidth="1"/>
    <col min="16148" max="16156" width="3.625" style="1" customWidth="1"/>
    <col min="16157" max="16157" width="2.5" style="1" customWidth="1"/>
    <col min="16158" max="16158" width="1.875" style="1" customWidth="1"/>
    <col min="16159" max="16384" width="4" style="1"/>
  </cols>
  <sheetData>
    <row r="1" spans="2:35" ht="18.75" x14ac:dyDescent="0.15">
      <c r="AH1" s="90"/>
      <c r="AI1" s="90"/>
    </row>
    <row r="2" spans="2:35" thickBot="1" x14ac:dyDescent="0.2">
      <c r="B2" s="1" t="s">
        <v>592</v>
      </c>
      <c r="C2"/>
      <c r="D2"/>
      <c r="E2"/>
      <c r="F2"/>
      <c r="G2"/>
      <c r="H2"/>
      <c r="I2"/>
      <c r="J2"/>
      <c r="K2"/>
      <c r="L2"/>
      <c r="M2"/>
      <c r="N2"/>
      <c r="O2"/>
      <c r="P2"/>
      <c r="Q2"/>
      <c r="R2"/>
      <c r="S2"/>
      <c r="T2"/>
      <c r="U2"/>
      <c r="V2"/>
      <c r="W2"/>
      <c r="X2"/>
      <c r="Y2"/>
      <c r="Z2"/>
      <c r="AH2" s="1"/>
      <c r="AI2" s="279"/>
    </row>
    <row r="3" spans="2:35" thickTop="1" x14ac:dyDescent="0.15">
      <c r="AA3" s="45"/>
      <c r="AB3" s="12"/>
      <c r="AC3" s="45"/>
      <c r="AH3" s="866" t="s">
        <v>468</v>
      </c>
      <c r="AI3" s="867"/>
    </row>
    <row r="4" spans="2:35" ht="34.5" customHeight="1" thickBot="1" x14ac:dyDescent="0.2">
      <c r="B4" s="1063" t="s">
        <v>593</v>
      </c>
      <c r="C4" s="728"/>
      <c r="D4" s="728"/>
      <c r="E4" s="728"/>
      <c r="F4" s="728"/>
      <c r="G4" s="728"/>
      <c r="H4" s="728"/>
      <c r="I4" s="728"/>
      <c r="J4" s="728"/>
      <c r="K4" s="728"/>
      <c r="L4" s="728"/>
      <c r="M4" s="728"/>
      <c r="N4" s="728"/>
      <c r="O4" s="728"/>
      <c r="P4" s="728"/>
      <c r="Q4" s="728"/>
      <c r="R4" s="728"/>
      <c r="S4" s="728"/>
      <c r="T4" s="728"/>
      <c r="U4" s="728"/>
      <c r="V4" s="728"/>
      <c r="W4" s="728"/>
      <c r="X4" s="728"/>
      <c r="Y4" s="728"/>
      <c r="Z4" s="728"/>
      <c r="AH4" s="868"/>
      <c r="AI4" s="869"/>
    </row>
    <row r="5" spans="2:35" ht="16.5" customHeight="1" thickTop="1" x14ac:dyDescent="0.15">
      <c r="B5" s="728" t="s">
        <v>594</v>
      </c>
      <c r="C5" s="728"/>
      <c r="D5" s="728"/>
      <c r="E5" s="728"/>
      <c r="F5" s="728"/>
      <c r="G5" s="728"/>
      <c r="H5" s="728"/>
      <c r="I5" s="728"/>
      <c r="J5" s="728"/>
      <c r="K5" s="728"/>
      <c r="L5" s="728"/>
      <c r="M5" s="728"/>
      <c r="N5" s="728"/>
      <c r="O5" s="728"/>
      <c r="P5" s="728"/>
      <c r="Q5" s="728"/>
      <c r="R5" s="728"/>
      <c r="S5" s="728"/>
      <c r="T5" s="728"/>
      <c r="U5" s="728"/>
      <c r="V5" s="728"/>
      <c r="W5" s="728"/>
      <c r="X5" s="728"/>
      <c r="Y5" s="728"/>
      <c r="Z5" s="728"/>
      <c r="AH5" s="331"/>
      <c r="AI5" s="279"/>
    </row>
    <row r="6" spans="2:35"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c r="AH6" s="94"/>
      <c r="AI6" s="94"/>
    </row>
    <row r="7" spans="2:35" ht="24" customHeight="1" x14ac:dyDescent="0.15">
      <c r="B7" s="1064" t="s">
        <v>595</v>
      </c>
      <c r="C7" s="1064"/>
      <c r="D7" s="1064"/>
      <c r="E7" s="1064"/>
      <c r="F7" s="1064"/>
      <c r="G7" s="825"/>
      <c r="H7" s="1065"/>
      <c r="I7" s="1065"/>
      <c r="J7" s="1065"/>
      <c r="K7" s="1065"/>
      <c r="L7" s="1065"/>
      <c r="M7" s="1065"/>
      <c r="N7" s="1065"/>
      <c r="O7" s="1065"/>
      <c r="P7" s="1065"/>
      <c r="Q7" s="1065"/>
      <c r="R7" s="1065"/>
      <c r="S7" s="1065"/>
      <c r="T7" s="1065"/>
      <c r="U7" s="1065"/>
      <c r="V7" s="1065"/>
      <c r="W7" s="1065"/>
      <c r="X7" s="1065"/>
      <c r="Y7" s="1065"/>
      <c r="Z7" s="1066"/>
      <c r="AH7" s="94"/>
      <c r="AI7" s="94"/>
    </row>
    <row r="8" spans="2:35" ht="24" customHeight="1" x14ac:dyDescent="0.15">
      <c r="B8" s="1064" t="s">
        <v>596</v>
      </c>
      <c r="C8" s="1064"/>
      <c r="D8" s="1064"/>
      <c r="E8" s="1064"/>
      <c r="F8" s="1064"/>
      <c r="G8" s="355" t="s">
        <v>501</v>
      </c>
      <c r="H8" s="489" t="s">
        <v>597</v>
      </c>
      <c r="I8" s="489"/>
      <c r="J8" s="489"/>
      <c r="K8" s="489"/>
      <c r="L8" s="355" t="s">
        <v>501</v>
      </c>
      <c r="M8" s="489" t="s">
        <v>598</v>
      </c>
      <c r="N8" s="489"/>
      <c r="O8" s="489"/>
      <c r="P8" s="489"/>
      <c r="Q8" s="355" t="s">
        <v>501</v>
      </c>
      <c r="R8" s="489" t="s">
        <v>599</v>
      </c>
      <c r="S8" s="489"/>
      <c r="T8" s="489"/>
      <c r="U8" s="489"/>
      <c r="V8" s="489"/>
      <c r="W8" s="489"/>
      <c r="X8" s="489"/>
      <c r="Y8" s="10"/>
      <c r="Z8" s="11"/>
      <c r="AH8" s="93"/>
      <c r="AI8" s="93"/>
    </row>
    <row r="9" spans="2:35" ht="21.95" customHeight="1" x14ac:dyDescent="0.15">
      <c r="B9" s="1060" t="s">
        <v>600</v>
      </c>
      <c r="C9" s="1061"/>
      <c r="D9" s="1061"/>
      <c r="E9" s="1061"/>
      <c r="F9" s="1062"/>
      <c r="G9" s="353" t="s">
        <v>501</v>
      </c>
      <c r="H9" s="7" t="s">
        <v>601</v>
      </c>
      <c r="I9" s="361"/>
      <c r="J9" s="361"/>
      <c r="K9" s="361"/>
      <c r="L9" s="361"/>
      <c r="M9" s="361"/>
      <c r="N9" s="361"/>
      <c r="O9" s="361"/>
      <c r="P9" s="361"/>
      <c r="Q9" s="361"/>
      <c r="R9" s="361"/>
      <c r="S9" s="361"/>
      <c r="T9" s="361"/>
      <c r="U9" s="361"/>
      <c r="V9" s="361"/>
      <c r="W9" s="361"/>
      <c r="X9" s="361"/>
      <c r="Y9" s="361"/>
      <c r="Z9" s="362"/>
      <c r="AH9" s="93"/>
      <c r="AI9" s="93"/>
    </row>
    <row r="10" spans="2:35" ht="21.95" customHeight="1" x14ac:dyDescent="0.15">
      <c r="B10" s="785"/>
      <c r="C10" s="786"/>
      <c r="D10" s="786"/>
      <c r="E10" s="786"/>
      <c r="F10" s="787"/>
      <c r="G10" s="358" t="s">
        <v>501</v>
      </c>
      <c r="H10" s="8" t="s">
        <v>602</v>
      </c>
      <c r="I10" s="363"/>
      <c r="J10" s="363"/>
      <c r="K10" s="363"/>
      <c r="L10" s="363"/>
      <c r="M10" s="363"/>
      <c r="N10" s="363"/>
      <c r="O10" s="363"/>
      <c r="P10" s="363"/>
      <c r="Q10" s="363"/>
      <c r="R10" s="363"/>
      <c r="S10" s="363"/>
      <c r="T10" s="363"/>
      <c r="U10" s="363"/>
      <c r="V10" s="363"/>
      <c r="W10" s="363"/>
      <c r="X10" s="363"/>
      <c r="Y10" s="363"/>
      <c r="Z10" s="364"/>
      <c r="AH10" s="93"/>
      <c r="AI10" s="93"/>
    </row>
    <row r="11" spans="2:35" ht="13.5" customHeight="1" x14ac:dyDescent="0.15">
      <c r="AH11" s="93"/>
      <c r="AI11" s="93"/>
    </row>
    <row r="12" spans="2:35"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54"/>
      <c r="Z12" s="355" t="s">
        <v>603</v>
      </c>
      <c r="AA12" s="355" t="s">
        <v>604</v>
      </c>
      <c r="AB12" s="355" t="s">
        <v>605</v>
      </c>
      <c r="AC12" s="11"/>
      <c r="AH12" s="93"/>
      <c r="AI12" s="93"/>
    </row>
    <row r="13" spans="2:35" ht="17.100000000000001" customHeight="1" x14ac:dyDescent="0.15">
      <c r="B13" s="6" t="s">
        <v>606</v>
      </c>
      <c r="C13" s="7"/>
      <c r="D13" s="7"/>
      <c r="E13" s="7"/>
      <c r="F13" s="7"/>
      <c r="G13" s="7"/>
      <c r="H13" s="7"/>
      <c r="I13" s="7"/>
      <c r="J13" s="7"/>
      <c r="K13" s="7"/>
      <c r="L13" s="7"/>
      <c r="M13" s="7"/>
      <c r="N13" s="7"/>
      <c r="O13" s="7"/>
      <c r="P13" s="7"/>
      <c r="Q13" s="7"/>
      <c r="R13" s="7"/>
      <c r="S13" s="7"/>
      <c r="T13" s="7"/>
      <c r="U13" s="7"/>
      <c r="V13" s="7"/>
      <c r="W13" s="7"/>
      <c r="X13" s="7"/>
      <c r="Y13" s="353"/>
      <c r="Z13" s="357"/>
      <c r="AA13" s="357"/>
      <c r="AB13" s="7"/>
      <c r="AC13" s="4"/>
      <c r="AH13" s="93"/>
      <c r="AI13" s="93"/>
    </row>
    <row r="14" spans="2:35" ht="17.100000000000001" customHeight="1" x14ac:dyDescent="0.15">
      <c r="B14" s="490"/>
      <c r="C14" s="491" t="s">
        <v>607</v>
      </c>
      <c r="D14" s="781" t="s">
        <v>608</v>
      </c>
      <c r="E14" s="781"/>
      <c r="F14" s="781"/>
      <c r="G14" s="781"/>
      <c r="H14" s="781"/>
      <c r="I14" s="781"/>
      <c r="J14" s="781"/>
      <c r="K14" s="781"/>
      <c r="L14" s="781"/>
      <c r="M14" s="781"/>
      <c r="N14" s="781"/>
      <c r="O14" s="781"/>
      <c r="P14" s="781"/>
      <c r="Q14" s="781"/>
      <c r="R14" s="781"/>
      <c r="S14" s="781"/>
      <c r="T14" s="781"/>
      <c r="U14" s="781"/>
      <c r="V14" s="781"/>
      <c r="W14" s="781"/>
      <c r="Y14" s="492"/>
      <c r="Z14" s="12" t="s">
        <v>501</v>
      </c>
      <c r="AA14" s="12" t="s">
        <v>604</v>
      </c>
      <c r="AB14" s="12" t="s">
        <v>501</v>
      </c>
      <c r="AC14" s="493"/>
      <c r="AH14" s="93"/>
      <c r="AI14" s="93"/>
    </row>
    <row r="15" spans="2:35" ht="33" customHeight="1" x14ac:dyDescent="0.15">
      <c r="B15" s="490"/>
      <c r="C15" s="491"/>
      <c r="D15" s="781"/>
      <c r="E15" s="781"/>
      <c r="F15" s="781"/>
      <c r="G15" s="781"/>
      <c r="H15" s="781"/>
      <c r="I15" s="781"/>
      <c r="J15" s="781"/>
      <c r="K15" s="781"/>
      <c r="L15" s="781"/>
      <c r="M15" s="781"/>
      <c r="N15" s="781"/>
      <c r="O15" s="781"/>
      <c r="P15" s="781"/>
      <c r="Q15" s="781"/>
      <c r="R15" s="781"/>
      <c r="S15" s="781"/>
      <c r="T15" s="781"/>
      <c r="U15" s="781"/>
      <c r="V15" s="781"/>
      <c r="W15" s="781"/>
      <c r="Y15" s="492"/>
      <c r="Z15" s="12"/>
      <c r="AA15" s="12"/>
      <c r="AB15" s="12"/>
      <c r="AC15" s="493"/>
      <c r="AH15" s="112"/>
    </row>
    <row r="16" spans="2:35" ht="19.5" customHeight="1" x14ac:dyDescent="0.15">
      <c r="B16" s="490"/>
      <c r="Y16" s="492"/>
      <c r="Z16" s="12"/>
      <c r="AA16" s="12"/>
      <c r="AC16" s="493"/>
    </row>
    <row r="17" spans="2:29" ht="19.5" customHeight="1" x14ac:dyDescent="0.15">
      <c r="B17" s="490"/>
      <c r="C17" s="491"/>
      <c r="D17" s="494" t="s">
        <v>609</v>
      </c>
      <c r="E17" s="489"/>
      <c r="F17" s="489"/>
      <c r="G17" s="489"/>
      <c r="H17" s="489"/>
      <c r="I17" s="489"/>
      <c r="J17" s="489"/>
      <c r="K17" s="489"/>
      <c r="L17" s="489"/>
      <c r="M17" s="489"/>
      <c r="N17" s="489"/>
      <c r="O17" s="10"/>
      <c r="P17" s="10"/>
      <c r="Q17" s="10"/>
      <c r="R17" s="10"/>
      <c r="S17" s="11"/>
      <c r="T17" s="725"/>
      <c r="U17" s="726"/>
      <c r="V17" s="726"/>
      <c r="W17" s="11" t="s">
        <v>610</v>
      </c>
      <c r="X17" s="495"/>
      <c r="Y17" s="492"/>
      <c r="Z17" s="12"/>
      <c r="AA17" s="12"/>
      <c r="AC17" s="493"/>
    </row>
    <row r="18" spans="2:29" ht="19.5" customHeight="1" x14ac:dyDescent="0.15">
      <c r="B18" s="490"/>
      <c r="C18" s="491"/>
      <c r="D18" s="2"/>
      <c r="E18" s="2"/>
      <c r="F18" s="2"/>
      <c r="G18" s="2"/>
      <c r="H18" s="2"/>
      <c r="I18" s="2"/>
      <c r="J18" s="2"/>
      <c r="K18" s="2"/>
      <c r="L18" s="2"/>
      <c r="M18" s="2"/>
      <c r="N18" s="2"/>
      <c r="U18" s="12"/>
      <c r="V18" s="12"/>
      <c r="W18" s="12"/>
      <c r="Y18" s="492"/>
      <c r="Z18" s="12"/>
      <c r="AA18" s="12"/>
      <c r="AC18" s="493"/>
    </row>
    <row r="19" spans="2:29" ht="19.5" customHeight="1" x14ac:dyDescent="0.15">
      <c r="B19" s="490"/>
      <c r="C19" s="491"/>
      <c r="E19" s="496" t="s">
        <v>611</v>
      </c>
      <c r="Y19" s="492"/>
      <c r="Z19" s="12"/>
      <c r="AA19" s="12"/>
      <c r="AC19" s="493"/>
    </row>
    <row r="20" spans="2:29" ht="19.5" customHeight="1" x14ac:dyDescent="0.15">
      <c r="B20" s="490"/>
      <c r="C20" s="491"/>
      <c r="E20" s="1067" t="s">
        <v>612</v>
      </c>
      <c r="F20" s="1067"/>
      <c r="G20" s="1067"/>
      <c r="H20" s="1067"/>
      <c r="I20" s="1067"/>
      <c r="J20" s="1067"/>
      <c r="K20" s="1067"/>
      <c r="L20" s="1067"/>
      <c r="M20" s="1067"/>
      <c r="N20" s="1067"/>
      <c r="O20" s="1067" t="s">
        <v>613</v>
      </c>
      <c r="P20" s="1067"/>
      <c r="Q20" s="1067"/>
      <c r="R20" s="1067"/>
      <c r="S20" s="1067"/>
      <c r="Y20" s="492"/>
      <c r="Z20" s="12"/>
      <c r="AA20" s="12"/>
      <c r="AC20" s="493"/>
    </row>
    <row r="21" spans="2:29" ht="19.5" customHeight="1" x14ac:dyDescent="0.15">
      <c r="B21" s="490"/>
      <c r="C21" s="491"/>
      <c r="E21" s="1067" t="s">
        <v>614</v>
      </c>
      <c r="F21" s="1067"/>
      <c r="G21" s="1067"/>
      <c r="H21" s="1067"/>
      <c r="I21" s="1067"/>
      <c r="J21" s="1067"/>
      <c r="K21" s="1067"/>
      <c r="L21" s="1067"/>
      <c r="M21" s="1067"/>
      <c r="N21" s="1067"/>
      <c r="O21" s="1067" t="s">
        <v>615</v>
      </c>
      <c r="P21" s="1067"/>
      <c r="Q21" s="1067"/>
      <c r="R21" s="1067"/>
      <c r="S21" s="1067"/>
      <c r="Y21" s="492"/>
      <c r="Z21" s="12"/>
      <c r="AA21" s="12"/>
      <c r="AC21" s="493"/>
    </row>
    <row r="22" spans="2:29" ht="19.5" customHeight="1" x14ac:dyDescent="0.15">
      <c r="B22" s="490"/>
      <c r="C22" s="491"/>
      <c r="E22" s="1067" t="s">
        <v>616</v>
      </c>
      <c r="F22" s="1067"/>
      <c r="G22" s="1067"/>
      <c r="H22" s="1067"/>
      <c r="I22" s="1067"/>
      <c r="J22" s="1067"/>
      <c r="K22" s="1067"/>
      <c r="L22" s="1067"/>
      <c r="M22" s="1067"/>
      <c r="N22" s="1067"/>
      <c r="O22" s="1067" t="s">
        <v>617</v>
      </c>
      <c r="P22" s="1067"/>
      <c r="Q22" s="1067"/>
      <c r="R22" s="1067"/>
      <c r="S22" s="1067"/>
      <c r="Y22" s="492"/>
      <c r="Z22" s="12"/>
      <c r="AA22" s="12"/>
      <c r="AC22" s="493"/>
    </row>
    <row r="23" spans="2:29" ht="19.5" customHeight="1" x14ac:dyDescent="0.15">
      <c r="B23" s="490"/>
      <c r="C23" s="491"/>
      <c r="E23" s="1067" t="s">
        <v>618</v>
      </c>
      <c r="F23" s="1067"/>
      <c r="G23" s="1067"/>
      <c r="H23" s="1067"/>
      <c r="I23" s="1067"/>
      <c r="J23" s="1067"/>
      <c r="K23" s="1067"/>
      <c r="L23" s="1067"/>
      <c r="M23" s="1067"/>
      <c r="N23" s="1067"/>
      <c r="O23" s="1067" t="s">
        <v>619</v>
      </c>
      <c r="P23" s="1067"/>
      <c r="Q23" s="1067"/>
      <c r="R23" s="1067"/>
      <c r="S23" s="1067"/>
      <c r="Y23" s="492"/>
      <c r="Z23" s="12"/>
      <c r="AA23" s="12"/>
      <c r="AC23" s="493"/>
    </row>
    <row r="24" spans="2:29" ht="19.5" customHeight="1" x14ac:dyDescent="0.15">
      <c r="B24" s="490"/>
      <c r="C24" s="491"/>
      <c r="E24" s="1067" t="s">
        <v>620</v>
      </c>
      <c r="F24" s="1067"/>
      <c r="G24" s="1067"/>
      <c r="H24" s="1067"/>
      <c r="I24" s="1067"/>
      <c r="J24" s="1067"/>
      <c r="K24" s="1067"/>
      <c r="L24" s="1067"/>
      <c r="M24" s="1067"/>
      <c r="N24" s="1067"/>
      <c r="O24" s="1067" t="s">
        <v>621</v>
      </c>
      <c r="P24" s="1067"/>
      <c r="Q24" s="1067"/>
      <c r="R24" s="1067"/>
      <c r="S24" s="1067"/>
      <c r="Y24" s="492"/>
      <c r="Z24" s="12"/>
      <c r="AA24" s="12"/>
      <c r="AC24" s="493"/>
    </row>
    <row r="25" spans="2:29" ht="19.5" customHeight="1" x14ac:dyDescent="0.15">
      <c r="B25" s="490"/>
      <c r="C25" s="491"/>
      <c r="E25" s="1067" t="s">
        <v>622</v>
      </c>
      <c r="F25" s="1067"/>
      <c r="G25" s="1067"/>
      <c r="H25" s="1067"/>
      <c r="I25" s="1067"/>
      <c r="J25" s="1067"/>
      <c r="K25" s="1067"/>
      <c r="L25" s="1067"/>
      <c r="M25" s="1067"/>
      <c r="N25" s="1067"/>
      <c r="O25" s="1067" t="s">
        <v>623</v>
      </c>
      <c r="P25" s="1067"/>
      <c r="Q25" s="1067"/>
      <c r="R25" s="1067"/>
      <c r="S25" s="1067"/>
      <c r="Y25" s="492"/>
      <c r="Z25" s="12"/>
      <c r="AA25" s="12"/>
      <c r="AC25" s="493"/>
    </row>
    <row r="26" spans="2:29" ht="19.5" customHeight="1" x14ac:dyDescent="0.15">
      <c r="B26" s="490"/>
      <c r="C26" s="491"/>
      <c r="E26" s="1067" t="s">
        <v>624</v>
      </c>
      <c r="F26" s="1067"/>
      <c r="G26" s="1067"/>
      <c r="H26" s="1067"/>
      <c r="I26" s="1067"/>
      <c r="J26" s="1067"/>
      <c r="K26" s="1067"/>
      <c r="L26" s="1067"/>
      <c r="M26" s="1067"/>
      <c r="N26" s="1067"/>
      <c r="O26" s="1067" t="s">
        <v>625</v>
      </c>
      <c r="P26" s="1067"/>
      <c r="Q26" s="1067"/>
      <c r="R26" s="1067"/>
      <c r="S26" s="1067"/>
      <c r="Y26" s="492"/>
      <c r="Z26" s="12"/>
      <c r="AA26" s="12"/>
      <c r="AC26" s="493"/>
    </row>
    <row r="27" spans="2:29" ht="19.5" customHeight="1" x14ac:dyDescent="0.15">
      <c r="B27" s="490"/>
      <c r="C27" s="491"/>
      <c r="E27" s="1067" t="s">
        <v>626</v>
      </c>
      <c r="F27" s="1067"/>
      <c r="G27" s="1067"/>
      <c r="H27" s="1067"/>
      <c r="I27" s="1067"/>
      <c r="J27" s="1067"/>
      <c r="K27" s="1067"/>
      <c r="L27" s="1067"/>
      <c r="M27" s="1067"/>
      <c r="N27" s="1067"/>
      <c r="O27" s="1067" t="s">
        <v>626</v>
      </c>
      <c r="P27" s="1067"/>
      <c r="Q27" s="1067"/>
      <c r="R27" s="1067"/>
      <c r="S27" s="1067"/>
      <c r="Y27" s="492"/>
      <c r="Z27" s="12"/>
      <c r="AA27" s="12"/>
      <c r="AC27" s="493"/>
    </row>
    <row r="28" spans="2:29" ht="19.5" customHeight="1" x14ac:dyDescent="0.15">
      <c r="B28" s="490"/>
      <c r="C28" s="491"/>
      <c r="J28" s="728"/>
      <c r="K28" s="728"/>
      <c r="L28" s="728"/>
      <c r="M28" s="728"/>
      <c r="N28" s="728"/>
      <c r="O28" s="728"/>
      <c r="P28" s="728"/>
      <c r="Q28" s="728"/>
      <c r="R28" s="728"/>
      <c r="S28" s="728"/>
      <c r="T28" s="728"/>
      <c r="U28" s="728"/>
      <c r="V28" s="728"/>
      <c r="Y28" s="492"/>
      <c r="Z28" s="12"/>
      <c r="AA28" s="12"/>
      <c r="AC28" s="493"/>
    </row>
    <row r="29" spans="2:29" ht="19.149999999999999" customHeight="1" x14ac:dyDescent="0.15">
      <c r="B29" s="490"/>
      <c r="C29" s="491" t="s">
        <v>627</v>
      </c>
      <c r="D29" s="781" t="s">
        <v>628</v>
      </c>
      <c r="E29" s="781"/>
      <c r="F29" s="781"/>
      <c r="G29" s="781"/>
      <c r="H29" s="781"/>
      <c r="I29" s="781"/>
      <c r="J29" s="781"/>
      <c r="K29" s="781"/>
      <c r="L29" s="781"/>
      <c r="M29" s="781"/>
      <c r="N29" s="781"/>
      <c r="O29" s="781"/>
      <c r="P29" s="781"/>
      <c r="Q29" s="781"/>
      <c r="R29" s="781"/>
      <c r="S29" s="781"/>
      <c r="T29" s="781"/>
      <c r="U29" s="781"/>
      <c r="V29" s="781"/>
      <c r="W29" s="781"/>
      <c r="Y29" s="497"/>
      <c r="Z29" s="12" t="s">
        <v>501</v>
      </c>
      <c r="AA29" s="12" t="s">
        <v>604</v>
      </c>
      <c r="AB29" s="12" t="s">
        <v>501</v>
      </c>
      <c r="AC29" s="493"/>
    </row>
    <row r="30" spans="2:29" ht="19.899999999999999" customHeight="1" x14ac:dyDescent="0.15">
      <c r="B30" s="490"/>
      <c r="D30" s="781"/>
      <c r="E30" s="781"/>
      <c r="F30" s="781"/>
      <c r="G30" s="781"/>
      <c r="H30" s="781"/>
      <c r="I30" s="781"/>
      <c r="J30" s="781"/>
      <c r="K30" s="781"/>
      <c r="L30" s="781"/>
      <c r="M30" s="781"/>
      <c r="N30" s="781"/>
      <c r="O30" s="781"/>
      <c r="P30" s="781"/>
      <c r="Q30" s="781"/>
      <c r="R30" s="781"/>
      <c r="S30" s="781"/>
      <c r="T30" s="781"/>
      <c r="U30" s="781"/>
      <c r="V30" s="781"/>
      <c r="W30" s="781"/>
      <c r="Y30" s="492"/>
      <c r="Z30" s="12"/>
      <c r="AA30" s="12"/>
      <c r="AC30" s="493"/>
    </row>
    <row r="31" spans="2:29" ht="13.5" customHeight="1" x14ac:dyDescent="0.15">
      <c r="B31" s="490"/>
      <c r="Y31" s="492"/>
      <c r="Z31" s="12"/>
      <c r="AA31" s="12"/>
      <c r="AC31" s="493"/>
    </row>
    <row r="32" spans="2:29" ht="32.450000000000003" customHeight="1" x14ac:dyDescent="0.15">
      <c r="B32" s="490"/>
      <c r="C32" s="491" t="s">
        <v>629</v>
      </c>
      <c r="D32" s="781" t="s">
        <v>630</v>
      </c>
      <c r="E32" s="781"/>
      <c r="F32" s="781"/>
      <c r="G32" s="781"/>
      <c r="H32" s="781"/>
      <c r="I32" s="781"/>
      <c r="J32" s="781"/>
      <c r="K32" s="781"/>
      <c r="L32" s="781"/>
      <c r="M32" s="781"/>
      <c r="N32" s="781"/>
      <c r="O32" s="781"/>
      <c r="P32" s="781"/>
      <c r="Q32" s="781"/>
      <c r="R32" s="781"/>
      <c r="S32" s="781"/>
      <c r="T32" s="781"/>
      <c r="U32" s="781"/>
      <c r="V32" s="781"/>
      <c r="W32" s="781"/>
      <c r="Y32" s="497"/>
      <c r="Z32" s="12" t="s">
        <v>501</v>
      </c>
      <c r="AA32" s="12" t="s">
        <v>604</v>
      </c>
      <c r="AB32" s="12" t="s">
        <v>501</v>
      </c>
      <c r="AC32" s="493"/>
    </row>
    <row r="33" spans="1:32" x14ac:dyDescent="0.15">
      <c r="B33" s="490"/>
      <c r="D33" s="781"/>
      <c r="E33" s="781"/>
      <c r="F33" s="781"/>
      <c r="G33" s="781"/>
      <c r="H33" s="781"/>
      <c r="I33" s="781"/>
      <c r="J33" s="781"/>
      <c r="K33" s="781"/>
      <c r="L33" s="781"/>
      <c r="M33" s="781"/>
      <c r="N33" s="781"/>
      <c r="O33" s="781"/>
      <c r="P33" s="781"/>
      <c r="Q33" s="781"/>
      <c r="R33" s="781"/>
      <c r="S33" s="781"/>
      <c r="T33" s="781"/>
      <c r="U33" s="781"/>
      <c r="V33" s="781"/>
      <c r="W33" s="781"/>
      <c r="Y33" s="492"/>
      <c r="Z33" s="12"/>
      <c r="AA33" s="12"/>
      <c r="AC33" s="493"/>
    </row>
    <row r="34" spans="1:32" x14ac:dyDescent="0.15">
      <c r="B34" s="490"/>
      <c r="Y34" s="492"/>
      <c r="Z34" s="12"/>
      <c r="AA34" s="12"/>
      <c r="AC34" s="493"/>
    </row>
    <row r="35" spans="1:32" x14ac:dyDescent="0.15">
      <c r="B35" s="490"/>
      <c r="C35" s="491" t="s">
        <v>631</v>
      </c>
      <c r="D35" s="781" t="s">
        <v>632</v>
      </c>
      <c r="E35" s="781"/>
      <c r="F35" s="781"/>
      <c r="G35" s="781"/>
      <c r="H35" s="781"/>
      <c r="I35" s="781"/>
      <c r="J35" s="781"/>
      <c r="K35" s="781"/>
      <c r="L35" s="781"/>
      <c r="M35" s="781"/>
      <c r="N35" s="781"/>
      <c r="O35" s="781"/>
      <c r="P35" s="781"/>
      <c r="Q35" s="781"/>
      <c r="R35" s="781"/>
      <c r="S35" s="781"/>
      <c r="T35" s="781"/>
      <c r="U35" s="781"/>
      <c r="V35" s="781"/>
      <c r="W35" s="781"/>
      <c r="Y35" s="497"/>
      <c r="Z35" s="12" t="s">
        <v>501</v>
      </c>
      <c r="AA35" s="12" t="s">
        <v>604</v>
      </c>
      <c r="AB35" s="12" t="s">
        <v>501</v>
      </c>
      <c r="AC35" s="493"/>
    </row>
    <row r="36" spans="1:32" x14ac:dyDescent="0.15">
      <c r="B36" s="490"/>
      <c r="C36" s="491"/>
      <c r="D36" s="781"/>
      <c r="E36" s="781"/>
      <c r="F36" s="781"/>
      <c r="G36" s="781"/>
      <c r="H36" s="781"/>
      <c r="I36" s="781"/>
      <c r="J36" s="781"/>
      <c r="K36" s="781"/>
      <c r="L36" s="781"/>
      <c r="M36" s="781"/>
      <c r="N36" s="781"/>
      <c r="O36" s="781"/>
      <c r="P36" s="781"/>
      <c r="Q36" s="781"/>
      <c r="R36" s="781"/>
      <c r="S36" s="781"/>
      <c r="T36" s="781"/>
      <c r="U36" s="781"/>
      <c r="V36" s="781"/>
      <c r="W36" s="781"/>
      <c r="Y36" s="492"/>
      <c r="Z36" s="12"/>
      <c r="AA36" s="12"/>
      <c r="AC36" s="493"/>
    </row>
    <row r="37" spans="1:32" x14ac:dyDescent="0.15">
      <c r="A37" s="493"/>
      <c r="B37" s="8"/>
      <c r="C37" s="8"/>
      <c r="D37" s="8"/>
      <c r="E37" s="8"/>
      <c r="F37" s="8"/>
      <c r="G37" s="8"/>
      <c r="H37" s="8"/>
      <c r="I37" s="8"/>
      <c r="J37" s="8"/>
      <c r="K37" s="8"/>
      <c r="L37" s="8"/>
      <c r="M37" s="8"/>
      <c r="N37" s="8"/>
      <c r="O37" s="8"/>
      <c r="P37" s="8"/>
      <c r="Q37" s="8"/>
      <c r="R37" s="8"/>
      <c r="S37" s="8"/>
      <c r="T37" s="8"/>
      <c r="U37" s="8"/>
      <c r="V37" s="8"/>
      <c r="W37" s="8"/>
      <c r="X37" s="8"/>
      <c r="Y37" s="358"/>
      <c r="Z37" s="359"/>
      <c r="AA37" s="359"/>
      <c r="AB37" s="8"/>
      <c r="AC37" s="8"/>
      <c r="AD37" s="490"/>
    </row>
    <row r="38" spans="1:32" x14ac:dyDescent="0.15">
      <c r="B38" s="490" t="s">
        <v>633</v>
      </c>
      <c r="C38" s="7"/>
      <c r="Y38" s="492"/>
      <c r="Z38" s="12"/>
      <c r="AA38" s="12"/>
      <c r="AC38" s="493"/>
    </row>
    <row r="39" spans="1:32" x14ac:dyDescent="0.15">
      <c r="B39" s="490"/>
      <c r="C39" s="491" t="s">
        <v>607</v>
      </c>
      <c r="D39" s="781" t="s">
        <v>634</v>
      </c>
      <c r="E39" s="781"/>
      <c r="F39" s="781"/>
      <c r="G39" s="781"/>
      <c r="H39" s="781"/>
      <c r="I39" s="781"/>
      <c r="J39" s="781"/>
      <c r="K39" s="781"/>
      <c r="L39" s="781"/>
      <c r="M39" s="781"/>
      <c r="N39" s="781"/>
      <c r="O39" s="781"/>
      <c r="P39" s="781"/>
      <c r="Q39" s="781"/>
      <c r="R39" s="781"/>
      <c r="S39" s="781"/>
      <c r="T39" s="781"/>
      <c r="U39" s="781"/>
      <c r="V39" s="781"/>
      <c r="W39" s="781"/>
      <c r="Y39" s="497"/>
      <c r="Z39" s="12" t="s">
        <v>501</v>
      </c>
      <c r="AA39" s="12" t="s">
        <v>604</v>
      </c>
      <c r="AB39" s="12" t="s">
        <v>501</v>
      </c>
      <c r="AC39" s="493"/>
    </row>
    <row r="40" spans="1:32" x14ac:dyDescent="0.15">
      <c r="B40" s="490"/>
      <c r="D40" s="781"/>
      <c r="E40" s="781"/>
      <c r="F40" s="781"/>
      <c r="G40" s="781"/>
      <c r="H40" s="781"/>
      <c r="I40" s="781"/>
      <c r="J40" s="781"/>
      <c r="K40" s="781"/>
      <c r="L40" s="781"/>
      <c r="M40" s="781"/>
      <c r="N40" s="781"/>
      <c r="O40" s="781"/>
      <c r="P40" s="781"/>
      <c r="Q40" s="781"/>
      <c r="R40" s="781"/>
      <c r="S40" s="781"/>
      <c r="T40" s="781"/>
      <c r="U40" s="781"/>
      <c r="V40" s="781"/>
      <c r="W40" s="781"/>
      <c r="Y40" s="492"/>
      <c r="Z40" s="12"/>
      <c r="AA40" s="12"/>
      <c r="AC40" s="493"/>
    </row>
    <row r="41" spans="1:32" x14ac:dyDescent="0.15">
      <c r="B41" s="498"/>
      <c r="C41" s="499"/>
      <c r="D41" s="8"/>
      <c r="E41" s="8"/>
      <c r="F41" s="8"/>
      <c r="G41" s="8"/>
      <c r="H41" s="8"/>
      <c r="I41" s="8"/>
      <c r="J41" s="8"/>
      <c r="K41" s="8"/>
      <c r="L41" s="8"/>
      <c r="M41" s="8"/>
      <c r="N41" s="8"/>
      <c r="O41" s="8"/>
      <c r="P41" s="8"/>
      <c r="Q41" s="8"/>
      <c r="R41" s="8"/>
      <c r="S41" s="8"/>
      <c r="T41" s="8"/>
      <c r="U41" s="8"/>
      <c r="V41" s="8"/>
      <c r="W41" s="8"/>
      <c r="X41" s="8"/>
      <c r="Y41" s="358"/>
      <c r="Z41" s="359"/>
      <c r="AA41" s="359"/>
      <c r="AB41" s="8"/>
      <c r="AC41" s="500"/>
    </row>
    <row r="42" spans="1:32" ht="18.75" customHeight="1" x14ac:dyDescent="0.15">
      <c r="B42" s="833" t="s">
        <v>635</v>
      </c>
      <c r="C42" s="833"/>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row>
    <row r="43" spans="1:32" ht="17.25" customHeight="1" x14ac:dyDescent="0.15">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32" x14ac:dyDescent="0.15">
      <c r="B44" s="781" t="s">
        <v>636</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32" x14ac:dyDescent="0.15">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32" ht="18" customHeight="1" x14ac:dyDescent="0.15">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row>
    <row r="47" spans="1:32" x14ac:dyDescent="0.15">
      <c r="D47" s="1" t="s">
        <v>637</v>
      </c>
      <c r="K47" s="501"/>
      <c r="L47" s="781" t="s">
        <v>638</v>
      </c>
      <c r="M47" s="781"/>
      <c r="N47" s="781"/>
      <c r="O47" s="781"/>
      <c r="P47" s="781"/>
      <c r="Q47" s="781"/>
      <c r="R47" s="781"/>
      <c r="S47" s="781"/>
      <c r="T47" s="781"/>
      <c r="U47" s="781"/>
      <c r="V47" s="781"/>
      <c r="W47" s="781"/>
      <c r="X47" s="781"/>
      <c r="Y47" s="781"/>
      <c r="Z47" s="781"/>
      <c r="AA47" s="781"/>
      <c r="AB47" s="781"/>
      <c r="AC47" s="501"/>
    </row>
    <row r="48" spans="1:32" x14ac:dyDescent="0.15">
      <c r="K48" s="501"/>
      <c r="L48" s="781"/>
      <c r="M48" s="781"/>
      <c r="N48" s="781"/>
      <c r="O48" s="781"/>
      <c r="P48" s="781"/>
      <c r="Q48" s="781"/>
      <c r="R48" s="781"/>
      <c r="S48" s="781"/>
      <c r="T48" s="781"/>
      <c r="U48" s="781"/>
      <c r="V48" s="781"/>
      <c r="W48" s="781"/>
      <c r="X48" s="781"/>
      <c r="Y48" s="781"/>
      <c r="Z48" s="781"/>
      <c r="AA48" s="781"/>
      <c r="AB48" s="781"/>
      <c r="AC48" s="501"/>
      <c r="AF48" s="1" t="s">
        <v>639</v>
      </c>
    </row>
    <row r="49" spans="2:29" ht="49.5" customHeight="1" x14ac:dyDescent="0.15">
      <c r="K49" s="501"/>
      <c r="L49" s="781"/>
      <c r="M49" s="781"/>
      <c r="N49" s="781"/>
      <c r="O49" s="781"/>
      <c r="P49" s="781"/>
      <c r="Q49" s="781"/>
      <c r="R49" s="781"/>
      <c r="S49" s="781"/>
      <c r="T49" s="781"/>
      <c r="U49" s="781"/>
      <c r="V49" s="781"/>
      <c r="W49" s="781"/>
      <c r="X49" s="781"/>
      <c r="Y49" s="781"/>
      <c r="Z49" s="781"/>
      <c r="AA49" s="781"/>
      <c r="AB49" s="781"/>
      <c r="AC49" s="501"/>
    </row>
    <row r="50" spans="2:29" x14ac:dyDescent="0.15">
      <c r="B50" s="781" t="s">
        <v>640</v>
      </c>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row>
    <row r="51" spans="2:29" x14ac:dyDescent="0.15">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29" ht="30" customHeight="1" x14ac:dyDescent="0.15">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row r="75" spans="34:35" ht="13.5" x14ac:dyDescent="0.15">
      <c r="AH75" s="173"/>
      <c r="AI75" s="173"/>
    </row>
    <row r="120" spans="3:7" x14ac:dyDescent="0.15">
      <c r="C120" s="8"/>
      <c r="D120" s="8"/>
      <c r="E120" s="8"/>
      <c r="F120" s="8"/>
      <c r="G120" s="8"/>
    </row>
    <row r="121" spans="3:7" x14ac:dyDescent="0.15">
      <c r="C121" s="7"/>
    </row>
  </sheetData>
  <mergeCells count="35">
    <mergeCell ref="B42:AC43"/>
    <mergeCell ref="B44:AC46"/>
    <mergeCell ref="L47:AB49"/>
    <mergeCell ref="B50:AC52"/>
    <mergeCell ref="AH3:AI4"/>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hyperlinks>
    <hyperlink ref="AH3" location="添付書類一覧!A1" display="添付書類一覧に戻る" xr:uid="{959FC4C2-3251-426C-BF41-D362E1C237DD}"/>
  </hyperlinks>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56F4553-CE98-4828-A531-D16126FC6C90}">
          <x14:formula1>
            <xm:f>"□,■"</xm:f>
          </x14:formula1>
          <xm:sqref>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Z65550:Z65551 JV65550:JV65551 TR65550:TR65551 ADN65550:ADN65551 ANJ65550:ANJ65551 AXF65550:AXF65551 BHB65550:BHB65551 BQX65550:BQX65551 CAT65550:CAT65551 CKP65550:CKP65551 CUL65550:CUL65551 DEH65550:DEH65551 DOD65550:DOD65551 DXZ65550:DXZ65551 EHV65550:EHV65551 ERR65550:ERR65551 FBN65550:FBN65551 FLJ65550:FLJ65551 FVF65550:FVF65551 GFB65550:GFB65551 GOX65550:GOX65551 GYT65550:GYT65551 HIP65550:HIP65551 HSL65550:HSL65551 ICH65550:ICH65551 IMD65550:IMD65551 IVZ65550:IVZ65551 JFV65550:JFV65551 JPR65550:JPR65551 JZN65550:JZN65551 KJJ65550:KJJ65551 KTF65550:KTF65551 LDB65550:LDB65551 LMX65550:LMX65551 LWT65550:LWT65551 MGP65550:MGP65551 MQL65550:MQL65551 NAH65550:NAH65551 NKD65550:NKD65551 NTZ65550:NTZ65551 ODV65550:ODV65551 ONR65550:ONR65551 OXN65550:OXN65551 PHJ65550:PHJ65551 PRF65550:PRF65551 QBB65550:QBB65551 QKX65550:QKX65551 QUT65550:QUT65551 REP65550:REP65551 ROL65550:ROL65551 RYH65550:RYH65551 SID65550:SID65551 SRZ65550:SRZ65551 TBV65550:TBV65551 TLR65550:TLR65551 TVN65550:TVN65551 UFJ65550:UFJ65551 UPF65550:UPF65551 UZB65550:UZB65551 VIX65550:VIX65551 VST65550:VST65551 WCP65550:WCP65551 WML65550:WML65551 WWH65550:WWH65551 Z131086:Z131087 JV131086:JV131087 TR131086:TR131087 ADN131086:ADN131087 ANJ131086:ANJ131087 AXF131086:AXF131087 BHB131086:BHB131087 BQX131086:BQX131087 CAT131086:CAT131087 CKP131086:CKP131087 CUL131086:CUL131087 DEH131086:DEH131087 DOD131086:DOD131087 DXZ131086:DXZ131087 EHV131086:EHV131087 ERR131086:ERR131087 FBN131086:FBN131087 FLJ131086:FLJ131087 FVF131086:FVF131087 GFB131086:GFB131087 GOX131086:GOX131087 GYT131086:GYT131087 HIP131086:HIP131087 HSL131086:HSL131087 ICH131086:ICH131087 IMD131086:IMD131087 IVZ131086:IVZ131087 JFV131086:JFV131087 JPR131086:JPR131087 JZN131086:JZN131087 KJJ131086:KJJ131087 KTF131086:KTF131087 LDB131086:LDB131087 LMX131086:LMX131087 LWT131086:LWT131087 MGP131086:MGP131087 MQL131086:MQL131087 NAH131086:NAH131087 NKD131086:NKD131087 NTZ131086:NTZ131087 ODV131086:ODV131087 ONR131086:ONR131087 OXN131086:OXN131087 PHJ131086:PHJ131087 PRF131086:PRF131087 QBB131086:QBB131087 QKX131086:QKX131087 QUT131086:QUT131087 REP131086:REP131087 ROL131086:ROL131087 RYH131086:RYH131087 SID131086:SID131087 SRZ131086:SRZ131087 TBV131086:TBV131087 TLR131086:TLR131087 TVN131086:TVN131087 UFJ131086:UFJ131087 UPF131086:UPF131087 UZB131086:UZB131087 VIX131086:VIX131087 VST131086:VST131087 WCP131086:WCP131087 WML131086:WML131087 WWH131086:WWH131087 Z196622:Z196623 JV196622:JV196623 TR196622:TR196623 ADN196622:ADN196623 ANJ196622:ANJ196623 AXF196622:AXF196623 BHB196622:BHB196623 BQX196622:BQX196623 CAT196622:CAT196623 CKP196622:CKP196623 CUL196622:CUL196623 DEH196622:DEH196623 DOD196622:DOD196623 DXZ196622:DXZ196623 EHV196622:EHV196623 ERR196622:ERR196623 FBN196622:FBN196623 FLJ196622:FLJ196623 FVF196622:FVF196623 GFB196622:GFB196623 GOX196622:GOX196623 GYT196622:GYT196623 HIP196622:HIP196623 HSL196622:HSL196623 ICH196622:ICH196623 IMD196622:IMD196623 IVZ196622:IVZ196623 JFV196622:JFV196623 JPR196622:JPR196623 JZN196622:JZN196623 KJJ196622:KJJ196623 KTF196622:KTF196623 LDB196622:LDB196623 LMX196622:LMX196623 LWT196622:LWT196623 MGP196622:MGP196623 MQL196622:MQL196623 NAH196622:NAH196623 NKD196622:NKD196623 NTZ196622:NTZ196623 ODV196622:ODV196623 ONR196622:ONR196623 OXN196622:OXN196623 PHJ196622:PHJ196623 PRF196622:PRF196623 QBB196622:QBB196623 QKX196622:QKX196623 QUT196622:QUT196623 REP196622:REP196623 ROL196622:ROL196623 RYH196622:RYH196623 SID196622:SID196623 SRZ196622:SRZ196623 TBV196622:TBV196623 TLR196622:TLR196623 TVN196622:TVN196623 UFJ196622:UFJ196623 UPF196622:UPF196623 UZB196622:UZB196623 VIX196622:VIX196623 VST196622:VST196623 WCP196622:WCP196623 WML196622:WML196623 WWH196622:WWH196623 Z262158:Z262159 JV262158:JV262159 TR262158:TR262159 ADN262158:ADN262159 ANJ262158:ANJ262159 AXF262158:AXF262159 BHB262158:BHB262159 BQX262158:BQX262159 CAT262158:CAT262159 CKP262158:CKP262159 CUL262158:CUL262159 DEH262158:DEH262159 DOD262158:DOD262159 DXZ262158:DXZ262159 EHV262158:EHV262159 ERR262158:ERR262159 FBN262158:FBN262159 FLJ262158:FLJ262159 FVF262158:FVF262159 GFB262158:GFB262159 GOX262158:GOX262159 GYT262158:GYT262159 HIP262158:HIP262159 HSL262158:HSL262159 ICH262158:ICH262159 IMD262158:IMD262159 IVZ262158:IVZ262159 JFV262158:JFV262159 JPR262158:JPR262159 JZN262158:JZN262159 KJJ262158:KJJ262159 KTF262158:KTF262159 LDB262158:LDB262159 LMX262158:LMX262159 LWT262158:LWT262159 MGP262158:MGP262159 MQL262158:MQL262159 NAH262158:NAH262159 NKD262158:NKD262159 NTZ262158:NTZ262159 ODV262158:ODV262159 ONR262158:ONR262159 OXN262158:OXN262159 PHJ262158:PHJ262159 PRF262158:PRF262159 QBB262158:QBB262159 QKX262158:QKX262159 QUT262158:QUT262159 REP262158:REP262159 ROL262158:ROL262159 RYH262158:RYH262159 SID262158:SID262159 SRZ262158:SRZ262159 TBV262158:TBV262159 TLR262158:TLR262159 TVN262158:TVN262159 UFJ262158:UFJ262159 UPF262158:UPF262159 UZB262158:UZB262159 VIX262158:VIX262159 VST262158:VST262159 WCP262158:WCP262159 WML262158:WML262159 WWH262158:WWH262159 Z327694:Z327695 JV327694:JV327695 TR327694:TR327695 ADN327694:ADN327695 ANJ327694:ANJ327695 AXF327694:AXF327695 BHB327694:BHB327695 BQX327694:BQX327695 CAT327694:CAT327695 CKP327694:CKP327695 CUL327694:CUL327695 DEH327694:DEH327695 DOD327694:DOD327695 DXZ327694:DXZ327695 EHV327694:EHV327695 ERR327694:ERR327695 FBN327694:FBN327695 FLJ327694:FLJ327695 FVF327694:FVF327695 GFB327694:GFB327695 GOX327694:GOX327695 GYT327694:GYT327695 HIP327694:HIP327695 HSL327694:HSL327695 ICH327694:ICH327695 IMD327694:IMD327695 IVZ327694:IVZ327695 JFV327694:JFV327695 JPR327694:JPR327695 JZN327694:JZN327695 KJJ327694:KJJ327695 KTF327694:KTF327695 LDB327694:LDB327695 LMX327694:LMX327695 LWT327694:LWT327695 MGP327694:MGP327695 MQL327694:MQL327695 NAH327694:NAH327695 NKD327694:NKD327695 NTZ327694:NTZ327695 ODV327694:ODV327695 ONR327694:ONR327695 OXN327694:OXN327695 PHJ327694:PHJ327695 PRF327694:PRF327695 QBB327694:QBB327695 QKX327694:QKX327695 QUT327694:QUT327695 REP327694:REP327695 ROL327694:ROL327695 RYH327694:RYH327695 SID327694:SID327695 SRZ327694:SRZ327695 TBV327694:TBV327695 TLR327694:TLR327695 TVN327694:TVN327695 UFJ327694:UFJ327695 UPF327694:UPF327695 UZB327694:UZB327695 VIX327694:VIX327695 VST327694:VST327695 WCP327694:WCP327695 WML327694:WML327695 WWH327694:WWH327695 Z393230:Z393231 JV393230:JV393231 TR393230:TR393231 ADN393230:ADN393231 ANJ393230:ANJ393231 AXF393230:AXF393231 BHB393230:BHB393231 BQX393230:BQX393231 CAT393230:CAT393231 CKP393230:CKP393231 CUL393230:CUL393231 DEH393230:DEH393231 DOD393230:DOD393231 DXZ393230:DXZ393231 EHV393230:EHV393231 ERR393230:ERR393231 FBN393230:FBN393231 FLJ393230:FLJ393231 FVF393230:FVF393231 GFB393230:GFB393231 GOX393230:GOX393231 GYT393230:GYT393231 HIP393230:HIP393231 HSL393230:HSL393231 ICH393230:ICH393231 IMD393230:IMD393231 IVZ393230:IVZ393231 JFV393230:JFV393231 JPR393230:JPR393231 JZN393230:JZN393231 KJJ393230:KJJ393231 KTF393230:KTF393231 LDB393230:LDB393231 LMX393230:LMX393231 LWT393230:LWT393231 MGP393230:MGP393231 MQL393230:MQL393231 NAH393230:NAH393231 NKD393230:NKD393231 NTZ393230:NTZ393231 ODV393230:ODV393231 ONR393230:ONR393231 OXN393230:OXN393231 PHJ393230:PHJ393231 PRF393230:PRF393231 QBB393230:QBB393231 QKX393230:QKX393231 QUT393230:QUT393231 REP393230:REP393231 ROL393230:ROL393231 RYH393230:RYH393231 SID393230:SID393231 SRZ393230:SRZ393231 TBV393230:TBV393231 TLR393230:TLR393231 TVN393230:TVN393231 UFJ393230:UFJ393231 UPF393230:UPF393231 UZB393230:UZB393231 VIX393230:VIX393231 VST393230:VST393231 WCP393230:WCP393231 WML393230:WML393231 WWH393230:WWH393231 Z458766:Z458767 JV458766:JV458767 TR458766:TR458767 ADN458766:ADN458767 ANJ458766:ANJ458767 AXF458766:AXF458767 BHB458766:BHB458767 BQX458766:BQX458767 CAT458766:CAT458767 CKP458766:CKP458767 CUL458766:CUL458767 DEH458766:DEH458767 DOD458766:DOD458767 DXZ458766:DXZ458767 EHV458766:EHV458767 ERR458766:ERR458767 FBN458766:FBN458767 FLJ458766:FLJ458767 FVF458766:FVF458767 GFB458766:GFB458767 GOX458766:GOX458767 GYT458766:GYT458767 HIP458766:HIP458767 HSL458766:HSL458767 ICH458766:ICH458767 IMD458766:IMD458767 IVZ458766:IVZ458767 JFV458766:JFV458767 JPR458766:JPR458767 JZN458766:JZN458767 KJJ458766:KJJ458767 KTF458766:KTF458767 LDB458766:LDB458767 LMX458766:LMX458767 LWT458766:LWT458767 MGP458766:MGP458767 MQL458766:MQL458767 NAH458766:NAH458767 NKD458766:NKD458767 NTZ458766:NTZ458767 ODV458766:ODV458767 ONR458766:ONR458767 OXN458766:OXN458767 PHJ458766:PHJ458767 PRF458766:PRF458767 QBB458766:QBB458767 QKX458766:QKX458767 QUT458766:QUT458767 REP458766:REP458767 ROL458766:ROL458767 RYH458766:RYH458767 SID458766:SID458767 SRZ458766:SRZ458767 TBV458766:TBV458767 TLR458766:TLR458767 TVN458766:TVN458767 UFJ458766:UFJ458767 UPF458766:UPF458767 UZB458766:UZB458767 VIX458766:VIX458767 VST458766:VST458767 WCP458766:WCP458767 WML458766:WML458767 WWH458766:WWH458767 Z524302:Z524303 JV524302:JV524303 TR524302:TR524303 ADN524302:ADN524303 ANJ524302:ANJ524303 AXF524302:AXF524303 BHB524302:BHB524303 BQX524302:BQX524303 CAT524302:CAT524303 CKP524302:CKP524303 CUL524302:CUL524303 DEH524302:DEH524303 DOD524302:DOD524303 DXZ524302:DXZ524303 EHV524302:EHV524303 ERR524302:ERR524303 FBN524302:FBN524303 FLJ524302:FLJ524303 FVF524302:FVF524303 GFB524302:GFB524303 GOX524302:GOX524303 GYT524302:GYT524303 HIP524302:HIP524303 HSL524302:HSL524303 ICH524302:ICH524303 IMD524302:IMD524303 IVZ524302:IVZ524303 JFV524302:JFV524303 JPR524302:JPR524303 JZN524302:JZN524303 KJJ524302:KJJ524303 KTF524302:KTF524303 LDB524302:LDB524303 LMX524302:LMX524303 LWT524302:LWT524303 MGP524302:MGP524303 MQL524302:MQL524303 NAH524302:NAH524303 NKD524302:NKD524303 NTZ524302:NTZ524303 ODV524302:ODV524303 ONR524302:ONR524303 OXN524302:OXN524303 PHJ524302:PHJ524303 PRF524302:PRF524303 QBB524302:QBB524303 QKX524302:QKX524303 QUT524302:QUT524303 REP524302:REP524303 ROL524302:ROL524303 RYH524302:RYH524303 SID524302:SID524303 SRZ524302:SRZ524303 TBV524302:TBV524303 TLR524302:TLR524303 TVN524302:TVN524303 UFJ524302:UFJ524303 UPF524302:UPF524303 UZB524302:UZB524303 VIX524302:VIX524303 VST524302:VST524303 WCP524302:WCP524303 WML524302:WML524303 WWH524302:WWH524303 Z589838:Z589839 JV589838:JV589839 TR589838:TR589839 ADN589838:ADN589839 ANJ589838:ANJ589839 AXF589838:AXF589839 BHB589838:BHB589839 BQX589838:BQX589839 CAT589838:CAT589839 CKP589838:CKP589839 CUL589838:CUL589839 DEH589838:DEH589839 DOD589838:DOD589839 DXZ589838:DXZ589839 EHV589838:EHV589839 ERR589838:ERR589839 FBN589838:FBN589839 FLJ589838:FLJ589839 FVF589838:FVF589839 GFB589838:GFB589839 GOX589838:GOX589839 GYT589838:GYT589839 HIP589838:HIP589839 HSL589838:HSL589839 ICH589838:ICH589839 IMD589838:IMD589839 IVZ589838:IVZ589839 JFV589838:JFV589839 JPR589838:JPR589839 JZN589838:JZN589839 KJJ589838:KJJ589839 KTF589838:KTF589839 LDB589838:LDB589839 LMX589838:LMX589839 LWT589838:LWT589839 MGP589838:MGP589839 MQL589838:MQL589839 NAH589838:NAH589839 NKD589838:NKD589839 NTZ589838:NTZ589839 ODV589838:ODV589839 ONR589838:ONR589839 OXN589838:OXN589839 PHJ589838:PHJ589839 PRF589838:PRF589839 QBB589838:QBB589839 QKX589838:QKX589839 QUT589838:QUT589839 REP589838:REP589839 ROL589838:ROL589839 RYH589838:RYH589839 SID589838:SID589839 SRZ589838:SRZ589839 TBV589838:TBV589839 TLR589838:TLR589839 TVN589838:TVN589839 UFJ589838:UFJ589839 UPF589838:UPF589839 UZB589838:UZB589839 VIX589838:VIX589839 VST589838:VST589839 WCP589838:WCP589839 WML589838:WML589839 WWH589838:WWH589839 Z655374:Z655375 JV655374:JV655375 TR655374:TR655375 ADN655374:ADN655375 ANJ655374:ANJ655375 AXF655374:AXF655375 BHB655374:BHB655375 BQX655374:BQX655375 CAT655374:CAT655375 CKP655374:CKP655375 CUL655374:CUL655375 DEH655374:DEH655375 DOD655374:DOD655375 DXZ655374:DXZ655375 EHV655374:EHV655375 ERR655374:ERR655375 FBN655374:FBN655375 FLJ655374:FLJ655375 FVF655374:FVF655375 GFB655374:GFB655375 GOX655374:GOX655375 GYT655374:GYT655375 HIP655374:HIP655375 HSL655374:HSL655375 ICH655374:ICH655375 IMD655374:IMD655375 IVZ655374:IVZ655375 JFV655374:JFV655375 JPR655374:JPR655375 JZN655374:JZN655375 KJJ655374:KJJ655375 KTF655374:KTF655375 LDB655374:LDB655375 LMX655374:LMX655375 LWT655374:LWT655375 MGP655374:MGP655375 MQL655374:MQL655375 NAH655374:NAH655375 NKD655374:NKD655375 NTZ655374:NTZ655375 ODV655374:ODV655375 ONR655374:ONR655375 OXN655374:OXN655375 PHJ655374:PHJ655375 PRF655374:PRF655375 QBB655374:QBB655375 QKX655374:QKX655375 QUT655374:QUT655375 REP655374:REP655375 ROL655374:ROL655375 RYH655374:RYH655375 SID655374:SID655375 SRZ655374:SRZ655375 TBV655374:TBV655375 TLR655374:TLR655375 TVN655374:TVN655375 UFJ655374:UFJ655375 UPF655374:UPF655375 UZB655374:UZB655375 VIX655374:VIX655375 VST655374:VST655375 WCP655374:WCP655375 WML655374:WML655375 WWH655374:WWH655375 Z720910:Z720911 JV720910:JV720911 TR720910:TR720911 ADN720910:ADN720911 ANJ720910:ANJ720911 AXF720910:AXF720911 BHB720910:BHB720911 BQX720910:BQX720911 CAT720910:CAT720911 CKP720910:CKP720911 CUL720910:CUL720911 DEH720910:DEH720911 DOD720910:DOD720911 DXZ720910:DXZ720911 EHV720910:EHV720911 ERR720910:ERR720911 FBN720910:FBN720911 FLJ720910:FLJ720911 FVF720910:FVF720911 GFB720910:GFB720911 GOX720910:GOX720911 GYT720910:GYT720911 HIP720910:HIP720911 HSL720910:HSL720911 ICH720910:ICH720911 IMD720910:IMD720911 IVZ720910:IVZ720911 JFV720910:JFV720911 JPR720910:JPR720911 JZN720910:JZN720911 KJJ720910:KJJ720911 KTF720910:KTF720911 LDB720910:LDB720911 LMX720910:LMX720911 LWT720910:LWT720911 MGP720910:MGP720911 MQL720910:MQL720911 NAH720910:NAH720911 NKD720910:NKD720911 NTZ720910:NTZ720911 ODV720910:ODV720911 ONR720910:ONR720911 OXN720910:OXN720911 PHJ720910:PHJ720911 PRF720910:PRF720911 QBB720910:QBB720911 QKX720910:QKX720911 QUT720910:QUT720911 REP720910:REP720911 ROL720910:ROL720911 RYH720910:RYH720911 SID720910:SID720911 SRZ720910:SRZ720911 TBV720910:TBV720911 TLR720910:TLR720911 TVN720910:TVN720911 UFJ720910:UFJ720911 UPF720910:UPF720911 UZB720910:UZB720911 VIX720910:VIX720911 VST720910:VST720911 WCP720910:WCP720911 WML720910:WML720911 WWH720910:WWH720911 Z786446:Z786447 JV786446:JV786447 TR786446:TR786447 ADN786446:ADN786447 ANJ786446:ANJ786447 AXF786446:AXF786447 BHB786446:BHB786447 BQX786446:BQX786447 CAT786446:CAT786447 CKP786446:CKP786447 CUL786446:CUL786447 DEH786446:DEH786447 DOD786446:DOD786447 DXZ786446:DXZ786447 EHV786446:EHV786447 ERR786446:ERR786447 FBN786446:FBN786447 FLJ786446:FLJ786447 FVF786446:FVF786447 GFB786446:GFB786447 GOX786446:GOX786447 GYT786446:GYT786447 HIP786446:HIP786447 HSL786446:HSL786447 ICH786446:ICH786447 IMD786446:IMD786447 IVZ786446:IVZ786447 JFV786446:JFV786447 JPR786446:JPR786447 JZN786446:JZN786447 KJJ786446:KJJ786447 KTF786446:KTF786447 LDB786446:LDB786447 LMX786446:LMX786447 LWT786446:LWT786447 MGP786446:MGP786447 MQL786446:MQL786447 NAH786446:NAH786447 NKD786446:NKD786447 NTZ786446:NTZ786447 ODV786446:ODV786447 ONR786446:ONR786447 OXN786446:OXN786447 PHJ786446:PHJ786447 PRF786446:PRF786447 QBB786446:QBB786447 QKX786446:QKX786447 QUT786446:QUT786447 REP786446:REP786447 ROL786446:ROL786447 RYH786446:RYH786447 SID786446:SID786447 SRZ786446:SRZ786447 TBV786446:TBV786447 TLR786446:TLR786447 TVN786446:TVN786447 UFJ786446:UFJ786447 UPF786446:UPF786447 UZB786446:UZB786447 VIX786446:VIX786447 VST786446:VST786447 WCP786446:WCP786447 WML786446:WML786447 WWH786446:WWH786447 Z851982:Z851983 JV851982:JV851983 TR851982:TR851983 ADN851982:ADN851983 ANJ851982:ANJ851983 AXF851982:AXF851983 BHB851982:BHB851983 BQX851982:BQX851983 CAT851982:CAT851983 CKP851982:CKP851983 CUL851982:CUL851983 DEH851982:DEH851983 DOD851982:DOD851983 DXZ851982:DXZ851983 EHV851982:EHV851983 ERR851982:ERR851983 FBN851982:FBN851983 FLJ851982:FLJ851983 FVF851982:FVF851983 GFB851982:GFB851983 GOX851982:GOX851983 GYT851982:GYT851983 HIP851982:HIP851983 HSL851982:HSL851983 ICH851982:ICH851983 IMD851982:IMD851983 IVZ851982:IVZ851983 JFV851982:JFV851983 JPR851982:JPR851983 JZN851982:JZN851983 KJJ851982:KJJ851983 KTF851982:KTF851983 LDB851982:LDB851983 LMX851982:LMX851983 LWT851982:LWT851983 MGP851982:MGP851983 MQL851982:MQL851983 NAH851982:NAH851983 NKD851982:NKD851983 NTZ851982:NTZ851983 ODV851982:ODV851983 ONR851982:ONR851983 OXN851982:OXN851983 PHJ851982:PHJ851983 PRF851982:PRF851983 QBB851982:QBB851983 QKX851982:QKX851983 QUT851982:QUT851983 REP851982:REP851983 ROL851982:ROL851983 RYH851982:RYH851983 SID851982:SID851983 SRZ851982:SRZ851983 TBV851982:TBV851983 TLR851982:TLR851983 TVN851982:TVN851983 UFJ851982:UFJ851983 UPF851982:UPF851983 UZB851982:UZB851983 VIX851982:VIX851983 VST851982:VST851983 WCP851982:WCP851983 WML851982:WML851983 WWH851982:WWH851983 Z917518:Z917519 JV917518:JV917519 TR917518:TR917519 ADN917518:ADN917519 ANJ917518:ANJ917519 AXF917518:AXF917519 BHB917518:BHB917519 BQX917518:BQX917519 CAT917518:CAT917519 CKP917518:CKP917519 CUL917518:CUL917519 DEH917518:DEH917519 DOD917518:DOD917519 DXZ917518:DXZ917519 EHV917518:EHV917519 ERR917518:ERR917519 FBN917518:FBN917519 FLJ917518:FLJ917519 FVF917518:FVF917519 GFB917518:GFB917519 GOX917518:GOX917519 GYT917518:GYT917519 HIP917518:HIP917519 HSL917518:HSL917519 ICH917518:ICH917519 IMD917518:IMD917519 IVZ917518:IVZ917519 JFV917518:JFV917519 JPR917518:JPR917519 JZN917518:JZN917519 KJJ917518:KJJ917519 KTF917518:KTF917519 LDB917518:LDB917519 LMX917518:LMX917519 LWT917518:LWT917519 MGP917518:MGP917519 MQL917518:MQL917519 NAH917518:NAH917519 NKD917518:NKD917519 NTZ917518:NTZ917519 ODV917518:ODV917519 ONR917518:ONR917519 OXN917518:OXN917519 PHJ917518:PHJ917519 PRF917518:PRF917519 QBB917518:QBB917519 QKX917518:QKX917519 QUT917518:QUT917519 REP917518:REP917519 ROL917518:ROL917519 RYH917518:RYH917519 SID917518:SID917519 SRZ917518:SRZ917519 TBV917518:TBV917519 TLR917518:TLR917519 TVN917518:TVN917519 UFJ917518:UFJ917519 UPF917518:UPF917519 UZB917518:UZB917519 VIX917518:VIX917519 VST917518:VST917519 WCP917518:WCP917519 WML917518:WML917519 WWH917518:WWH917519 Z983054:Z983055 JV983054:JV983055 TR983054:TR983055 ADN983054:ADN983055 ANJ983054:ANJ983055 AXF983054:AXF983055 BHB983054:BHB983055 BQX983054:BQX983055 CAT983054:CAT983055 CKP983054:CKP983055 CUL983054:CUL983055 DEH983054:DEH983055 DOD983054:DOD983055 DXZ983054:DXZ983055 EHV983054:EHV983055 ERR983054:ERR983055 FBN983054:FBN983055 FLJ983054:FLJ983055 FVF983054:FVF983055 GFB983054:GFB983055 GOX983054:GOX983055 GYT983054:GYT983055 HIP983054:HIP983055 HSL983054:HSL983055 ICH983054:ICH983055 IMD983054:IMD983055 IVZ983054:IVZ983055 JFV983054:JFV983055 JPR983054:JPR983055 JZN983054:JZN983055 KJJ983054:KJJ983055 KTF983054:KTF983055 LDB983054:LDB983055 LMX983054:LMX983055 LWT983054:LWT983055 MGP983054:MGP983055 MQL983054:MQL983055 NAH983054:NAH983055 NKD983054:NKD983055 NTZ983054:NTZ983055 ODV983054:ODV983055 ONR983054:ONR983055 OXN983054:OXN983055 PHJ983054:PHJ983055 PRF983054:PRF983055 QBB983054:QBB983055 QKX983054:QKX983055 QUT983054:QUT983055 REP983054:REP983055 ROL983054:ROL983055 RYH983054:RYH983055 SID983054:SID983055 SRZ983054:SRZ983055 TBV983054:TBV983055 TLR983054:TLR983055 TVN983054:TVN983055 UFJ983054:UFJ983055 UPF983054:UPF983055 UZB983054:UZB983055 VIX983054:VIX983055 VST983054:VST983055 WCP983054:WCP983055 WML983054:WML983055 WWH983054:WWH983055 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Z65565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Z131101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Z196637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Z262173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Z327709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Z393245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Z458781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Z524317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Z589853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Z655389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Z720925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Z786461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Z851997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Z917533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Z983069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AB39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35AA-4FD8-4818-A547-0D240A8253DF}">
  <sheetPr>
    <tabColor rgb="FFFF0000"/>
  </sheetPr>
  <dimension ref="A1:AK78"/>
  <sheetViews>
    <sheetView view="pageBreakPreview" zoomScaleNormal="100" zoomScaleSheetLayoutView="100" workbookViewId="0">
      <selection activeCell="AC3" sqref="AC3:AD4"/>
    </sheetView>
  </sheetViews>
  <sheetFormatPr defaultColWidth="3.5" defaultRowHeight="14.25" x14ac:dyDescent="0.15"/>
  <cols>
    <col min="1" max="1" width="3.5" style="3"/>
    <col min="2" max="2" width="3" style="85" customWidth="1"/>
    <col min="3" max="7" width="3.5" style="3"/>
    <col min="8" max="8" width="2.5" style="3" customWidth="1"/>
    <col min="9" max="28" width="3.5" style="3"/>
    <col min="29" max="29" width="20" style="110" customWidth="1"/>
    <col min="30" max="30" width="12.375" style="110" customWidth="1"/>
    <col min="31" max="257" width="3.5" style="3"/>
    <col min="258" max="258" width="3" style="3" customWidth="1"/>
    <col min="259" max="263" width="3.5" style="3"/>
    <col min="264" max="264" width="2.5" style="3" customWidth="1"/>
    <col min="265" max="513" width="3.5" style="3"/>
    <col min="514" max="514" width="3" style="3" customWidth="1"/>
    <col min="515" max="519" width="3.5" style="3"/>
    <col min="520" max="520" width="2.5" style="3" customWidth="1"/>
    <col min="521" max="769" width="3.5" style="3"/>
    <col min="770" max="770" width="3" style="3" customWidth="1"/>
    <col min="771" max="775" width="3.5" style="3"/>
    <col min="776" max="776" width="2.5" style="3" customWidth="1"/>
    <col min="777" max="1025" width="3.5" style="3"/>
    <col min="1026" max="1026" width="3" style="3" customWidth="1"/>
    <col min="1027" max="1031" width="3.5" style="3"/>
    <col min="1032" max="1032" width="2.5" style="3" customWidth="1"/>
    <col min="1033" max="1281" width="3.5" style="3"/>
    <col min="1282" max="1282" width="3" style="3" customWidth="1"/>
    <col min="1283" max="1287" width="3.5" style="3"/>
    <col min="1288" max="1288" width="2.5" style="3" customWidth="1"/>
    <col min="1289" max="1537" width="3.5" style="3"/>
    <col min="1538" max="1538" width="3" style="3" customWidth="1"/>
    <col min="1539" max="1543" width="3.5" style="3"/>
    <col min="1544" max="1544" width="2.5" style="3" customWidth="1"/>
    <col min="1545" max="1793" width="3.5" style="3"/>
    <col min="1794" max="1794" width="3" style="3" customWidth="1"/>
    <col min="1795" max="1799" width="3.5" style="3"/>
    <col min="1800" max="1800" width="2.5" style="3" customWidth="1"/>
    <col min="1801" max="2049" width="3.5" style="3"/>
    <col min="2050" max="2050" width="3" style="3" customWidth="1"/>
    <col min="2051" max="2055" width="3.5" style="3"/>
    <col min="2056" max="2056" width="2.5" style="3" customWidth="1"/>
    <col min="2057" max="2305" width="3.5" style="3"/>
    <col min="2306" max="2306" width="3" style="3" customWidth="1"/>
    <col min="2307" max="2311" width="3.5" style="3"/>
    <col min="2312" max="2312" width="2.5" style="3" customWidth="1"/>
    <col min="2313" max="2561" width="3.5" style="3"/>
    <col min="2562" max="2562" width="3" style="3" customWidth="1"/>
    <col min="2563" max="2567" width="3.5" style="3"/>
    <col min="2568" max="2568" width="2.5" style="3" customWidth="1"/>
    <col min="2569" max="2817" width="3.5" style="3"/>
    <col min="2818" max="2818" width="3" style="3" customWidth="1"/>
    <col min="2819" max="2823" width="3.5" style="3"/>
    <col min="2824" max="2824" width="2.5" style="3" customWidth="1"/>
    <col min="2825" max="3073" width="3.5" style="3"/>
    <col min="3074" max="3074" width="3" style="3" customWidth="1"/>
    <col min="3075" max="3079" width="3.5" style="3"/>
    <col min="3080" max="3080" width="2.5" style="3" customWidth="1"/>
    <col min="3081" max="3329" width="3.5" style="3"/>
    <col min="3330" max="3330" width="3" style="3" customWidth="1"/>
    <col min="3331" max="3335" width="3.5" style="3"/>
    <col min="3336" max="3336" width="2.5" style="3" customWidth="1"/>
    <col min="3337" max="3585" width="3.5" style="3"/>
    <col min="3586" max="3586" width="3" style="3" customWidth="1"/>
    <col min="3587" max="3591" width="3.5" style="3"/>
    <col min="3592" max="3592" width="2.5" style="3" customWidth="1"/>
    <col min="3593" max="3841" width="3.5" style="3"/>
    <col min="3842" max="3842" width="3" style="3" customWidth="1"/>
    <col min="3843" max="3847" width="3.5" style="3"/>
    <col min="3848" max="3848" width="2.5" style="3" customWidth="1"/>
    <col min="3849" max="4097" width="3.5" style="3"/>
    <col min="4098" max="4098" width="3" style="3" customWidth="1"/>
    <col min="4099" max="4103" width="3.5" style="3"/>
    <col min="4104" max="4104" width="2.5" style="3" customWidth="1"/>
    <col min="4105" max="4353" width="3.5" style="3"/>
    <col min="4354" max="4354" width="3" style="3" customWidth="1"/>
    <col min="4355" max="4359" width="3.5" style="3"/>
    <col min="4360" max="4360" width="2.5" style="3" customWidth="1"/>
    <col min="4361" max="4609" width="3.5" style="3"/>
    <col min="4610" max="4610" width="3" style="3" customWidth="1"/>
    <col min="4611" max="4615" width="3.5" style="3"/>
    <col min="4616" max="4616" width="2.5" style="3" customWidth="1"/>
    <col min="4617" max="4865" width="3.5" style="3"/>
    <col min="4866" max="4866" width="3" style="3" customWidth="1"/>
    <col min="4867" max="4871" width="3.5" style="3"/>
    <col min="4872" max="4872" width="2.5" style="3" customWidth="1"/>
    <col min="4873" max="5121" width="3.5" style="3"/>
    <col min="5122" max="5122" width="3" style="3" customWidth="1"/>
    <col min="5123" max="5127" width="3.5" style="3"/>
    <col min="5128" max="5128" width="2.5" style="3" customWidth="1"/>
    <col min="5129" max="5377" width="3.5" style="3"/>
    <col min="5378" max="5378" width="3" style="3" customWidth="1"/>
    <col min="5379" max="5383" width="3.5" style="3"/>
    <col min="5384" max="5384" width="2.5" style="3" customWidth="1"/>
    <col min="5385" max="5633" width="3.5" style="3"/>
    <col min="5634" max="5634" width="3" style="3" customWidth="1"/>
    <col min="5635" max="5639" width="3.5" style="3"/>
    <col min="5640" max="5640" width="2.5" style="3" customWidth="1"/>
    <col min="5641" max="5889" width="3.5" style="3"/>
    <col min="5890" max="5890" width="3" style="3" customWidth="1"/>
    <col min="5891" max="5895" width="3.5" style="3"/>
    <col min="5896" max="5896" width="2.5" style="3" customWidth="1"/>
    <col min="5897" max="6145" width="3.5" style="3"/>
    <col min="6146" max="6146" width="3" style="3" customWidth="1"/>
    <col min="6147" max="6151" width="3.5" style="3"/>
    <col min="6152" max="6152" width="2.5" style="3" customWidth="1"/>
    <col min="6153" max="6401" width="3.5" style="3"/>
    <col min="6402" max="6402" width="3" style="3" customWidth="1"/>
    <col min="6403" max="6407" width="3.5" style="3"/>
    <col min="6408" max="6408" width="2.5" style="3" customWidth="1"/>
    <col min="6409" max="6657" width="3.5" style="3"/>
    <col min="6658" max="6658" width="3" style="3" customWidth="1"/>
    <col min="6659" max="6663" width="3.5" style="3"/>
    <col min="6664" max="6664" width="2.5" style="3" customWidth="1"/>
    <col min="6665" max="6913" width="3.5" style="3"/>
    <col min="6914" max="6914" width="3" style="3" customWidth="1"/>
    <col min="6915" max="6919" width="3.5" style="3"/>
    <col min="6920" max="6920" width="2.5" style="3" customWidth="1"/>
    <col min="6921" max="7169" width="3.5" style="3"/>
    <col min="7170" max="7170" width="3" style="3" customWidth="1"/>
    <col min="7171" max="7175" width="3.5" style="3"/>
    <col min="7176" max="7176" width="2.5" style="3" customWidth="1"/>
    <col min="7177" max="7425" width="3.5" style="3"/>
    <col min="7426" max="7426" width="3" style="3" customWidth="1"/>
    <col min="7427" max="7431" width="3.5" style="3"/>
    <col min="7432" max="7432" width="2.5" style="3" customWidth="1"/>
    <col min="7433" max="7681" width="3.5" style="3"/>
    <col min="7682" max="7682" width="3" style="3" customWidth="1"/>
    <col min="7683" max="7687" width="3.5" style="3"/>
    <col min="7688" max="7688" width="2.5" style="3" customWidth="1"/>
    <col min="7689" max="7937" width="3.5" style="3"/>
    <col min="7938" max="7938" width="3" style="3" customWidth="1"/>
    <col min="7939" max="7943" width="3.5" style="3"/>
    <col min="7944" max="7944" width="2.5" style="3" customWidth="1"/>
    <col min="7945" max="8193" width="3.5" style="3"/>
    <col min="8194" max="8194" width="3" style="3" customWidth="1"/>
    <col min="8195" max="8199" width="3.5" style="3"/>
    <col min="8200" max="8200" width="2.5" style="3" customWidth="1"/>
    <col min="8201" max="8449" width="3.5" style="3"/>
    <col min="8450" max="8450" width="3" style="3" customWidth="1"/>
    <col min="8451" max="8455" width="3.5" style="3"/>
    <col min="8456" max="8456" width="2.5" style="3" customWidth="1"/>
    <col min="8457" max="8705" width="3.5" style="3"/>
    <col min="8706" max="8706" width="3" style="3" customWidth="1"/>
    <col min="8707" max="8711" width="3.5" style="3"/>
    <col min="8712" max="8712" width="2.5" style="3" customWidth="1"/>
    <col min="8713" max="8961" width="3.5" style="3"/>
    <col min="8962" max="8962" width="3" style="3" customWidth="1"/>
    <col min="8963" max="8967" width="3.5" style="3"/>
    <col min="8968" max="8968" width="2.5" style="3" customWidth="1"/>
    <col min="8969" max="9217" width="3.5" style="3"/>
    <col min="9218" max="9218" width="3" style="3" customWidth="1"/>
    <col min="9219" max="9223" width="3.5" style="3"/>
    <col min="9224" max="9224" width="2.5" style="3" customWidth="1"/>
    <col min="9225" max="9473" width="3.5" style="3"/>
    <col min="9474" max="9474" width="3" style="3" customWidth="1"/>
    <col min="9475" max="9479" width="3.5" style="3"/>
    <col min="9480" max="9480" width="2.5" style="3" customWidth="1"/>
    <col min="9481" max="9729" width="3.5" style="3"/>
    <col min="9730" max="9730" width="3" style="3" customWidth="1"/>
    <col min="9731" max="9735" width="3.5" style="3"/>
    <col min="9736" max="9736" width="2.5" style="3" customWidth="1"/>
    <col min="9737" max="9985" width="3.5" style="3"/>
    <col min="9986" max="9986" width="3" style="3" customWidth="1"/>
    <col min="9987" max="9991" width="3.5" style="3"/>
    <col min="9992" max="9992" width="2.5" style="3" customWidth="1"/>
    <col min="9993" max="10241" width="3.5" style="3"/>
    <col min="10242" max="10242" width="3" style="3" customWidth="1"/>
    <col min="10243" max="10247" width="3.5" style="3"/>
    <col min="10248" max="10248" width="2.5" style="3" customWidth="1"/>
    <col min="10249" max="10497" width="3.5" style="3"/>
    <col min="10498" max="10498" width="3" style="3" customWidth="1"/>
    <col min="10499" max="10503" width="3.5" style="3"/>
    <col min="10504" max="10504" width="2.5" style="3" customWidth="1"/>
    <col min="10505" max="10753" width="3.5" style="3"/>
    <col min="10754" max="10754" width="3" style="3" customWidth="1"/>
    <col min="10755" max="10759" width="3.5" style="3"/>
    <col min="10760" max="10760" width="2.5" style="3" customWidth="1"/>
    <col min="10761" max="11009" width="3.5" style="3"/>
    <col min="11010" max="11010" width="3" style="3" customWidth="1"/>
    <col min="11011" max="11015" width="3.5" style="3"/>
    <col min="11016" max="11016" width="2.5" style="3" customWidth="1"/>
    <col min="11017" max="11265" width="3.5" style="3"/>
    <col min="11266" max="11266" width="3" style="3" customWidth="1"/>
    <col min="11267" max="11271" width="3.5" style="3"/>
    <col min="11272" max="11272" width="2.5" style="3" customWidth="1"/>
    <col min="11273" max="11521" width="3.5" style="3"/>
    <col min="11522" max="11522" width="3" style="3" customWidth="1"/>
    <col min="11523" max="11527" width="3.5" style="3"/>
    <col min="11528" max="11528" width="2.5" style="3" customWidth="1"/>
    <col min="11529" max="11777" width="3.5" style="3"/>
    <col min="11778" max="11778" width="3" style="3" customWidth="1"/>
    <col min="11779" max="11783" width="3.5" style="3"/>
    <col min="11784" max="11784" width="2.5" style="3" customWidth="1"/>
    <col min="11785" max="12033" width="3.5" style="3"/>
    <col min="12034" max="12034" width="3" style="3" customWidth="1"/>
    <col min="12035" max="12039" width="3.5" style="3"/>
    <col min="12040" max="12040" width="2.5" style="3" customWidth="1"/>
    <col min="12041" max="12289" width="3.5" style="3"/>
    <col min="12290" max="12290" width="3" style="3" customWidth="1"/>
    <col min="12291" max="12295" width="3.5" style="3"/>
    <col min="12296" max="12296" width="2.5" style="3" customWidth="1"/>
    <col min="12297" max="12545" width="3.5" style="3"/>
    <col min="12546" max="12546" width="3" style="3" customWidth="1"/>
    <col min="12547" max="12551" width="3.5" style="3"/>
    <col min="12552" max="12552" width="2.5" style="3" customWidth="1"/>
    <col min="12553" max="12801" width="3.5" style="3"/>
    <col min="12802" max="12802" width="3" style="3" customWidth="1"/>
    <col min="12803" max="12807" width="3.5" style="3"/>
    <col min="12808" max="12808" width="2.5" style="3" customWidth="1"/>
    <col min="12809" max="13057" width="3.5" style="3"/>
    <col min="13058" max="13058" width="3" style="3" customWidth="1"/>
    <col min="13059" max="13063" width="3.5" style="3"/>
    <col min="13064" max="13064" width="2.5" style="3" customWidth="1"/>
    <col min="13065" max="13313" width="3.5" style="3"/>
    <col min="13314" max="13314" width="3" style="3" customWidth="1"/>
    <col min="13315" max="13319" width="3.5" style="3"/>
    <col min="13320" max="13320" width="2.5" style="3" customWidth="1"/>
    <col min="13321" max="13569" width="3.5" style="3"/>
    <col min="13570" max="13570" width="3" style="3" customWidth="1"/>
    <col min="13571" max="13575" width="3.5" style="3"/>
    <col min="13576" max="13576" width="2.5" style="3" customWidth="1"/>
    <col min="13577" max="13825" width="3.5" style="3"/>
    <col min="13826" max="13826" width="3" style="3" customWidth="1"/>
    <col min="13827" max="13831" width="3.5" style="3"/>
    <col min="13832" max="13832" width="2.5" style="3" customWidth="1"/>
    <col min="13833" max="14081" width="3.5" style="3"/>
    <col min="14082" max="14082" width="3" style="3" customWidth="1"/>
    <col min="14083" max="14087" width="3.5" style="3"/>
    <col min="14088" max="14088" width="2.5" style="3" customWidth="1"/>
    <col min="14089" max="14337" width="3.5" style="3"/>
    <col min="14338" max="14338" width="3" style="3" customWidth="1"/>
    <col min="14339" max="14343" width="3.5" style="3"/>
    <col min="14344" max="14344" width="2.5" style="3" customWidth="1"/>
    <col min="14345" max="14593" width="3.5" style="3"/>
    <col min="14594" max="14594" width="3" style="3" customWidth="1"/>
    <col min="14595" max="14599" width="3.5" style="3"/>
    <col min="14600" max="14600" width="2.5" style="3" customWidth="1"/>
    <col min="14601" max="14849" width="3.5" style="3"/>
    <col min="14850" max="14850" width="3" style="3" customWidth="1"/>
    <col min="14851" max="14855" width="3.5" style="3"/>
    <col min="14856" max="14856" width="2.5" style="3" customWidth="1"/>
    <col min="14857" max="15105" width="3.5" style="3"/>
    <col min="15106" max="15106" width="3" style="3" customWidth="1"/>
    <col min="15107" max="15111" width="3.5" style="3"/>
    <col min="15112" max="15112" width="2.5" style="3" customWidth="1"/>
    <col min="15113" max="15361" width="3.5" style="3"/>
    <col min="15362" max="15362" width="3" style="3" customWidth="1"/>
    <col min="15363" max="15367" width="3.5" style="3"/>
    <col min="15368" max="15368" width="2.5" style="3" customWidth="1"/>
    <col min="15369" max="15617" width="3.5" style="3"/>
    <col min="15618" max="15618" width="3" style="3" customWidth="1"/>
    <col min="15619" max="15623" width="3.5" style="3"/>
    <col min="15624" max="15624" width="2.5" style="3" customWidth="1"/>
    <col min="15625" max="15873" width="3.5" style="3"/>
    <col min="15874" max="15874" width="3" style="3" customWidth="1"/>
    <col min="15875" max="15879" width="3.5" style="3"/>
    <col min="15880" max="15880" width="2.5" style="3" customWidth="1"/>
    <col min="15881" max="16129" width="3.5" style="3"/>
    <col min="16130" max="16130" width="3" style="3" customWidth="1"/>
    <col min="16131" max="16135" width="3.5" style="3"/>
    <col min="16136" max="16136" width="2.5" style="3" customWidth="1"/>
    <col min="16137" max="16384" width="3.5" style="3"/>
  </cols>
  <sheetData>
    <row r="1" spans="2:30" s="1" customFormat="1" ht="18.75" x14ac:dyDescent="0.15">
      <c r="AC1" s="90"/>
      <c r="AD1" s="90"/>
    </row>
    <row r="2" spans="2:30" s="1" customFormat="1" thickBot="1" x14ac:dyDescent="0.2">
      <c r="B2" s="1" t="s">
        <v>641</v>
      </c>
      <c r="AA2" s="45" t="s">
        <v>642</v>
      </c>
      <c r="AD2" s="279"/>
    </row>
    <row r="3" spans="2:30" s="1" customFormat="1" ht="8.25" customHeight="1" thickTop="1" x14ac:dyDescent="0.15">
      <c r="AC3" s="866" t="s">
        <v>468</v>
      </c>
      <c r="AD3" s="867"/>
    </row>
    <row r="4" spans="2:30" s="1" customFormat="1" thickBot="1" x14ac:dyDescent="0.2">
      <c r="B4" s="728" t="s">
        <v>643</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C4" s="868"/>
      <c r="AD4" s="869"/>
    </row>
    <row r="5" spans="2:30" s="1" customFormat="1" ht="6.75" customHeight="1" thickTop="1" x14ac:dyDescent="0.15">
      <c r="AC5" s="331"/>
      <c r="AD5" s="279"/>
    </row>
    <row r="6" spans="2:30" s="1" customFormat="1" ht="18.600000000000001" customHeight="1" x14ac:dyDescent="0.15">
      <c r="B6" s="1064" t="s">
        <v>477</v>
      </c>
      <c r="C6" s="1064"/>
      <c r="D6" s="1064"/>
      <c r="E6" s="1064"/>
      <c r="F6" s="1064"/>
      <c r="G6" s="725"/>
      <c r="H6" s="726"/>
      <c r="I6" s="726"/>
      <c r="J6" s="726"/>
      <c r="K6" s="726"/>
      <c r="L6" s="726"/>
      <c r="M6" s="726"/>
      <c r="N6" s="726"/>
      <c r="O6" s="726"/>
      <c r="P6" s="726"/>
      <c r="Q6" s="726"/>
      <c r="R6" s="726"/>
      <c r="S6" s="726"/>
      <c r="T6" s="726"/>
      <c r="U6" s="726"/>
      <c r="V6" s="726"/>
      <c r="W6" s="726"/>
      <c r="X6" s="726"/>
      <c r="Y6" s="726"/>
      <c r="Z6" s="726"/>
      <c r="AA6" s="727"/>
      <c r="AC6" s="94"/>
      <c r="AD6" s="94"/>
    </row>
    <row r="7" spans="2:30" s="1" customFormat="1" ht="19.5" customHeight="1" x14ac:dyDescent="0.15">
      <c r="B7" s="1064" t="s">
        <v>644</v>
      </c>
      <c r="C7" s="1064"/>
      <c r="D7" s="1064"/>
      <c r="E7" s="1064"/>
      <c r="F7" s="1064"/>
      <c r="G7" s="725"/>
      <c r="H7" s="726"/>
      <c r="I7" s="726"/>
      <c r="J7" s="726"/>
      <c r="K7" s="726"/>
      <c r="L7" s="726"/>
      <c r="M7" s="726"/>
      <c r="N7" s="726"/>
      <c r="O7" s="726"/>
      <c r="P7" s="726"/>
      <c r="Q7" s="726"/>
      <c r="R7" s="726"/>
      <c r="S7" s="726"/>
      <c r="T7" s="726"/>
      <c r="U7" s="726"/>
      <c r="V7" s="726"/>
      <c r="W7" s="726"/>
      <c r="X7" s="726"/>
      <c r="Y7" s="726"/>
      <c r="Z7" s="726"/>
      <c r="AA7" s="727"/>
      <c r="AC7" s="94"/>
      <c r="AD7" s="94"/>
    </row>
    <row r="8" spans="2:30" s="1" customFormat="1" ht="19.5" customHeight="1" x14ac:dyDescent="0.15">
      <c r="B8" s="725" t="s">
        <v>645</v>
      </c>
      <c r="C8" s="726"/>
      <c r="D8" s="726"/>
      <c r="E8" s="726"/>
      <c r="F8" s="727"/>
      <c r="G8" s="1068" t="s">
        <v>646</v>
      </c>
      <c r="H8" s="1069"/>
      <c r="I8" s="1069"/>
      <c r="J8" s="1069"/>
      <c r="K8" s="1069"/>
      <c r="L8" s="1069"/>
      <c r="M8" s="1069"/>
      <c r="N8" s="1069"/>
      <c r="O8" s="1069"/>
      <c r="P8" s="1069"/>
      <c r="Q8" s="1069"/>
      <c r="R8" s="1069"/>
      <c r="S8" s="1069"/>
      <c r="T8" s="1069"/>
      <c r="U8" s="1069"/>
      <c r="V8" s="1069"/>
      <c r="W8" s="1069"/>
      <c r="X8" s="1069"/>
      <c r="Y8" s="1069"/>
      <c r="Z8" s="1069"/>
      <c r="AA8" s="1070"/>
      <c r="AC8" s="93"/>
      <c r="AD8" s="93"/>
    </row>
    <row r="9" spans="2:30" ht="20.100000000000001" customHeight="1" x14ac:dyDescent="0.15">
      <c r="B9" s="1060" t="s">
        <v>647</v>
      </c>
      <c r="C9" s="1061"/>
      <c r="D9" s="1061"/>
      <c r="E9" s="1061"/>
      <c r="F9" s="1061"/>
      <c r="G9" s="1072" t="s">
        <v>648</v>
      </c>
      <c r="H9" s="1072"/>
      <c r="I9" s="1072"/>
      <c r="J9" s="1072"/>
      <c r="K9" s="1072"/>
      <c r="L9" s="1072"/>
      <c r="M9" s="1072"/>
      <c r="N9" s="1072" t="s">
        <v>649</v>
      </c>
      <c r="O9" s="1072"/>
      <c r="P9" s="1072"/>
      <c r="Q9" s="1072"/>
      <c r="R9" s="1072"/>
      <c r="S9" s="1072"/>
      <c r="T9" s="1072"/>
      <c r="U9" s="1072" t="s">
        <v>650</v>
      </c>
      <c r="V9" s="1072"/>
      <c r="W9" s="1072"/>
      <c r="X9" s="1072"/>
      <c r="Y9" s="1072"/>
      <c r="Z9" s="1072"/>
      <c r="AA9" s="1072"/>
      <c r="AC9" s="93"/>
      <c r="AD9" s="93"/>
    </row>
    <row r="10" spans="2:30" ht="20.100000000000001" customHeight="1" x14ac:dyDescent="0.15">
      <c r="B10" s="1077"/>
      <c r="C10" s="728"/>
      <c r="D10" s="728"/>
      <c r="E10" s="728"/>
      <c r="F10" s="728"/>
      <c r="G10" s="1072" t="s">
        <v>651</v>
      </c>
      <c r="H10" s="1072"/>
      <c r="I10" s="1072"/>
      <c r="J10" s="1072"/>
      <c r="K10" s="1072"/>
      <c r="L10" s="1072"/>
      <c r="M10" s="1072"/>
      <c r="N10" s="1072" t="s">
        <v>652</v>
      </c>
      <c r="O10" s="1072"/>
      <c r="P10" s="1072"/>
      <c r="Q10" s="1072"/>
      <c r="R10" s="1072"/>
      <c r="S10" s="1072"/>
      <c r="T10" s="1072"/>
      <c r="U10" s="1072" t="s">
        <v>653</v>
      </c>
      <c r="V10" s="1072"/>
      <c r="W10" s="1072"/>
      <c r="X10" s="1072"/>
      <c r="Y10" s="1072"/>
      <c r="Z10" s="1072"/>
      <c r="AA10" s="1072"/>
      <c r="AC10" s="93"/>
      <c r="AD10" s="93"/>
    </row>
    <row r="11" spans="2:30" ht="20.100000000000001" customHeight="1" x14ac:dyDescent="0.15">
      <c r="B11" s="1077"/>
      <c r="C11" s="728"/>
      <c r="D11" s="728"/>
      <c r="E11" s="728"/>
      <c r="F11" s="728"/>
      <c r="G11" s="1072" t="s">
        <v>654</v>
      </c>
      <c r="H11" s="1072"/>
      <c r="I11" s="1072"/>
      <c r="J11" s="1072"/>
      <c r="K11" s="1072"/>
      <c r="L11" s="1072"/>
      <c r="M11" s="1072"/>
      <c r="N11" s="1072" t="s">
        <v>655</v>
      </c>
      <c r="O11" s="1072"/>
      <c r="P11" s="1072"/>
      <c r="Q11" s="1072"/>
      <c r="R11" s="1072"/>
      <c r="S11" s="1072"/>
      <c r="T11" s="1072"/>
      <c r="U11" s="1072" t="s">
        <v>656</v>
      </c>
      <c r="V11" s="1072"/>
      <c r="W11" s="1072"/>
      <c r="X11" s="1072"/>
      <c r="Y11" s="1072"/>
      <c r="Z11" s="1072"/>
      <c r="AA11" s="1072"/>
      <c r="AC11" s="93"/>
      <c r="AD11" s="93"/>
    </row>
    <row r="12" spans="2:30" ht="20.100000000000001" customHeight="1" x14ac:dyDescent="0.15">
      <c r="B12" s="1077"/>
      <c r="C12" s="728"/>
      <c r="D12" s="728"/>
      <c r="E12" s="728"/>
      <c r="F12" s="728"/>
      <c r="G12" s="1072" t="s">
        <v>657</v>
      </c>
      <c r="H12" s="1072"/>
      <c r="I12" s="1072"/>
      <c r="J12" s="1072"/>
      <c r="K12" s="1072"/>
      <c r="L12" s="1072"/>
      <c r="M12" s="1072"/>
      <c r="N12" s="1072" t="s">
        <v>658</v>
      </c>
      <c r="O12" s="1072"/>
      <c r="P12" s="1072"/>
      <c r="Q12" s="1072"/>
      <c r="R12" s="1072"/>
      <c r="S12" s="1072"/>
      <c r="T12" s="1072"/>
      <c r="U12" s="1073" t="s">
        <v>659</v>
      </c>
      <c r="V12" s="1073"/>
      <c r="W12" s="1073"/>
      <c r="X12" s="1073"/>
      <c r="Y12" s="1073"/>
      <c r="Z12" s="1073"/>
      <c r="AA12" s="1073"/>
      <c r="AC12" s="93"/>
      <c r="AD12" s="93"/>
    </row>
    <row r="13" spans="2:30" ht="20.100000000000001" customHeight="1" x14ac:dyDescent="0.15">
      <c r="B13" s="1077"/>
      <c r="C13" s="728"/>
      <c r="D13" s="728"/>
      <c r="E13" s="728"/>
      <c r="F13" s="728"/>
      <c r="G13" s="1072" t="s">
        <v>660</v>
      </c>
      <c r="H13" s="1072"/>
      <c r="I13" s="1072"/>
      <c r="J13" s="1072"/>
      <c r="K13" s="1072"/>
      <c r="L13" s="1072"/>
      <c r="M13" s="1072"/>
      <c r="N13" s="1072" t="s">
        <v>661</v>
      </c>
      <c r="O13" s="1072"/>
      <c r="P13" s="1072"/>
      <c r="Q13" s="1072"/>
      <c r="R13" s="1072"/>
      <c r="S13" s="1072"/>
      <c r="T13" s="1072"/>
      <c r="U13" s="1073" t="s">
        <v>662</v>
      </c>
      <c r="V13" s="1073"/>
      <c r="W13" s="1073"/>
      <c r="X13" s="1073"/>
      <c r="Y13" s="1073"/>
      <c r="Z13" s="1073"/>
      <c r="AA13" s="1073"/>
      <c r="AC13" s="93"/>
      <c r="AD13" s="93"/>
    </row>
    <row r="14" spans="2:30" ht="20.100000000000001" customHeight="1" x14ac:dyDescent="0.15">
      <c r="B14" s="785"/>
      <c r="C14" s="786"/>
      <c r="D14" s="786"/>
      <c r="E14" s="786"/>
      <c r="F14" s="786"/>
      <c r="G14" s="1072" t="s">
        <v>663</v>
      </c>
      <c r="H14" s="1072"/>
      <c r="I14" s="1072"/>
      <c r="J14" s="1072"/>
      <c r="K14" s="1072"/>
      <c r="L14" s="1072"/>
      <c r="M14" s="1072"/>
      <c r="N14" s="1072"/>
      <c r="O14" s="1072"/>
      <c r="P14" s="1072"/>
      <c r="Q14" s="1072"/>
      <c r="R14" s="1072"/>
      <c r="S14" s="1072"/>
      <c r="T14" s="1072"/>
      <c r="U14" s="1073"/>
      <c r="V14" s="1073"/>
      <c r="W14" s="1073"/>
      <c r="X14" s="1073"/>
      <c r="Y14" s="1073"/>
      <c r="Z14" s="1073"/>
      <c r="AA14" s="1073"/>
      <c r="AC14" s="93"/>
      <c r="AD14" s="93"/>
    </row>
    <row r="15" spans="2:30" ht="20.25" customHeight="1" x14ac:dyDescent="0.15">
      <c r="B15" s="725" t="s">
        <v>664</v>
      </c>
      <c r="C15" s="726"/>
      <c r="D15" s="726"/>
      <c r="E15" s="726"/>
      <c r="F15" s="727"/>
      <c r="G15" s="1074" t="s">
        <v>665</v>
      </c>
      <c r="H15" s="1075"/>
      <c r="I15" s="1075"/>
      <c r="J15" s="1075"/>
      <c r="K15" s="1075"/>
      <c r="L15" s="1075"/>
      <c r="M15" s="1075"/>
      <c r="N15" s="1075"/>
      <c r="O15" s="1075"/>
      <c r="P15" s="1075"/>
      <c r="Q15" s="1075"/>
      <c r="R15" s="1075"/>
      <c r="S15" s="1075"/>
      <c r="T15" s="1075"/>
      <c r="U15" s="1075"/>
      <c r="V15" s="1075"/>
      <c r="W15" s="1075"/>
      <c r="X15" s="1075"/>
      <c r="Y15" s="1075"/>
      <c r="Z15" s="1075"/>
      <c r="AA15" s="1076"/>
      <c r="AC15" s="112"/>
    </row>
    <row r="16" spans="2:30" s="1" customFormat="1" ht="9" customHeight="1" x14ac:dyDescent="0.15">
      <c r="AC16" s="110"/>
      <c r="AD16" s="110"/>
    </row>
    <row r="17" spans="2:30" s="1" customFormat="1" ht="17.25" customHeight="1" x14ac:dyDescent="0.15">
      <c r="B17" s="1" t="s">
        <v>666</v>
      </c>
      <c r="AC17" s="110"/>
      <c r="AD17" s="110"/>
    </row>
    <row r="18" spans="2:30"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c r="AC18" s="110"/>
      <c r="AD18" s="110"/>
    </row>
    <row r="19" spans="2:30" s="1" customFormat="1" ht="19.5" customHeight="1" x14ac:dyDescent="0.15">
      <c r="B19" s="490"/>
      <c r="C19" s="1" t="s">
        <v>667</v>
      </c>
      <c r="D19" s="12"/>
      <c r="E19" s="12"/>
      <c r="F19" s="12"/>
      <c r="G19" s="12"/>
      <c r="H19" s="12"/>
      <c r="I19" s="12"/>
      <c r="J19" s="12"/>
      <c r="K19" s="12"/>
      <c r="L19" s="12"/>
      <c r="M19" s="12"/>
      <c r="N19" s="12"/>
      <c r="O19" s="12"/>
      <c r="Y19" s="1071" t="s">
        <v>668</v>
      </c>
      <c r="Z19" s="1071"/>
      <c r="AA19" s="493"/>
      <c r="AC19" s="110"/>
      <c r="AD19" s="110"/>
    </row>
    <row r="20" spans="2:30" s="1" customFormat="1" x14ac:dyDescent="0.15">
      <c r="B20" s="490"/>
      <c r="D20" s="12"/>
      <c r="E20" s="12"/>
      <c r="F20" s="12"/>
      <c r="G20" s="12"/>
      <c r="H20" s="12"/>
      <c r="I20" s="12"/>
      <c r="J20" s="12"/>
      <c r="K20" s="12"/>
      <c r="L20" s="12"/>
      <c r="M20" s="12"/>
      <c r="N20" s="12"/>
      <c r="O20" s="12"/>
      <c r="Y20" s="502"/>
      <c r="Z20" s="502"/>
      <c r="AA20" s="493"/>
      <c r="AC20" s="110"/>
      <c r="AD20" s="110"/>
    </row>
    <row r="21" spans="2:30" s="1" customFormat="1" x14ac:dyDescent="0.15">
      <c r="B21" s="490"/>
      <c r="C21" s="1" t="s">
        <v>669</v>
      </c>
      <c r="D21" s="12"/>
      <c r="E21" s="12"/>
      <c r="F21" s="12"/>
      <c r="G21" s="12"/>
      <c r="H21" s="12"/>
      <c r="I21" s="12"/>
      <c r="J21" s="12"/>
      <c r="K21" s="12"/>
      <c r="L21" s="12"/>
      <c r="M21" s="12"/>
      <c r="N21" s="12"/>
      <c r="O21" s="12"/>
      <c r="Y21" s="502"/>
      <c r="Z21" s="502"/>
      <c r="AA21" s="493"/>
      <c r="AC21" s="110"/>
      <c r="AD21" s="110"/>
    </row>
    <row r="22" spans="2:30" s="1" customFormat="1" ht="19.5" customHeight="1" x14ac:dyDescent="0.15">
      <c r="B22" s="490"/>
      <c r="C22" s="1" t="s">
        <v>670</v>
      </c>
      <c r="D22" s="12"/>
      <c r="E22" s="12"/>
      <c r="F22" s="12"/>
      <c r="G22" s="12"/>
      <c r="H22" s="12"/>
      <c r="I22" s="12"/>
      <c r="J22" s="12"/>
      <c r="K22" s="12"/>
      <c r="L22" s="12"/>
      <c r="M22" s="12"/>
      <c r="N22" s="12"/>
      <c r="O22" s="12"/>
      <c r="Y22" s="1071" t="s">
        <v>668</v>
      </c>
      <c r="Z22" s="1071"/>
      <c r="AA22" s="493"/>
      <c r="AC22" s="110"/>
      <c r="AD22" s="110"/>
    </row>
    <row r="23" spans="2:30" s="1" customFormat="1" ht="19.5" customHeight="1" x14ac:dyDescent="0.15">
      <c r="B23" s="490"/>
      <c r="C23" s="1" t="s">
        <v>671</v>
      </c>
      <c r="D23" s="12"/>
      <c r="E23" s="12"/>
      <c r="F23" s="12"/>
      <c r="G23" s="12"/>
      <c r="H23" s="12"/>
      <c r="I23" s="12"/>
      <c r="J23" s="12"/>
      <c r="K23" s="12"/>
      <c r="L23" s="12"/>
      <c r="M23" s="12"/>
      <c r="N23" s="12"/>
      <c r="O23" s="12"/>
      <c r="Y23" s="1071" t="s">
        <v>668</v>
      </c>
      <c r="Z23" s="1071"/>
      <c r="AA23" s="493"/>
      <c r="AC23" s="110"/>
      <c r="AD23" s="110"/>
    </row>
    <row r="24" spans="2:30" s="1" customFormat="1" ht="19.5" customHeight="1" x14ac:dyDescent="0.15">
      <c r="B24" s="490"/>
      <c r="C24" s="1" t="s">
        <v>672</v>
      </c>
      <c r="D24" s="12"/>
      <c r="E24" s="12"/>
      <c r="F24" s="12"/>
      <c r="G24" s="12"/>
      <c r="H24" s="12"/>
      <c r="I24" s="12"/>
      <c r="J24" s="12"/>
      <c r="K24" s="12"/>
      <c r="L24" s="12"/>
      <c r="M24" s="12"/>
      <c r="N24" s="12"/>
      <c r="O24" s="12"/>
      <c r="Y24" s="1071" t="s">
        <v>668</v>
      </c>
      <c r="Z24" s="1071"/>
      <c r="AA24" s="493"/>
      <c r="AC24" s="110"/>
      <c r="AD24" s="110"/>
    </row>
    <row r="25" spans="2:30" s="1" customFormat="1" ht="19.5" customHeight="1" x14ac:dyDescent="0.15">
      <c r="B25" s="490"/>
      <c r="D25" s="1079" t="s">
        <v>673</v>
      </c>
      <c r="E25" s="1079"/>
      <c r="F25" s="1079"/>
      <c r="G25" s="1079"/>
      <c r="H25" s="1079"/>
      <c r="I25" s="1079"/>
      <c r="J25" s="1079"/>
      <c r="K25" s="12"/>
      <c r="L25" s="12"/>
      <c r="M25" s="12"/>
      <c r="N25" s="12"/>
      <c r="O25" s="12"/>
      <c r="Y25" s="502"/>
      <c r="Z25" s="502"/>
      <c r="AA25" s="493"/>
      <c r="AC25" s="110"/>
      <c r="AD25" s="110"/>
    </row>
    <row r="26" spans="2:30" s="1" customFormat="1" ht="24.95" customHeight="1" x14ac:dyDescent="0.15">
      <c r="B26" s="490"/>
      <c r="C26" s="1" t="s">
        <v>674</v>
      </c>
      <c r="AA26" s="493"/>
      <c r="AC26" s="110"/>
      <c r="AD26" s="110"/>
    </row>
    <row r="27" spans="2:30" s="1" customFormat="1" ht="6.75" customHeight="1" x14ac:dyDescent="0.15">
      <c r="B27" s="490"/>
      <c r="AA27" s="493"/>
      <c r="AC27" s="110"/>
      <c r="AD27" s="110"/>
    </row>
    <row r="28" spans="2:30" s="1" customFormat="1" ht="23.25" customHeight="1" x14ac:dyDescent="0.15">
      <c r="B28" s="490" t="s">
        <v>639</v>
      </c>
      <c r="C28" s="725" t="s">
        <v>675</v>
      </c>
      <c r="D28" s="726"/>
      <c r="E28" s="726"/>
      <c r="F28" s="726"/>
      <c r="G28" s="726"/>
      <c r="H28" s="727"/>
      <c r="I28" s="1080"/>
      <c r="J28" s="1080"/>
      <c r="K28" s="1080"/>
      <c r="L28" s="1080"/>
      <c r="M28" s="1080"/>
      <c r="N28" s="1080"/>
      <c r="O28" s="1080"/>
      <c r="P28" s="1080"/>
      <c r="Q28" s="1080"/>
      <c r="R28" s="1080"/>
      <c r="S28" s="1080"/>
      <c r="T28" s="1080"/>
      <c r="U28" s="1080"/>
      <c r="V28" s="1080"/>
      <c r="W28" s="1080"/>
      <c r="X28" s="1080"/>
      <c r="Y28" s="1080"/>
      <c r="Z28" s="1081"/>
      <c r="AA28" s="493"/>
      <c r="AC28" s="110"/>
      <c r="AD28" s="110"/>
    </row>
    <row r="29" spans="2:30" s="1" customFormat="1" ht="23.25" customHeight="1" x14ac:dyDescent="0.15">
      <c r="B29" s="490" t="s">
        <v>639</v>
      </c>
      <c r="C29" s="725" t="s">
        <v>676</v>
      </c>
      <c r="D29" s="726"/>
      <c r="E29" s="726"/>
      <c r="F29" s="726"/>
      <c r="G29" s="726"/>
      <c r="H29" s="727"/>
      <c r="I29" s="1080"/>
      <c r="J29" s="1080"/>
      <c r="K29" s="1080"/>
      <c r="L29" s="1080"/>
      <c r="M29" s="1080"/>
      <c r="N29" s="1080"/>
      <c r="O29" s="1080"/>
      <c r="P29" s="1080"/>
      <c r="Q29" s="1080"/>
      <c r="R29" s="1080"/>
      <c r="S29" s="1080"/>
      <c r="T29" s="1080"/>
      <c r="U29" s="1080"/>
      <c r="V29" s="1080"/>
      <c r="W29" s="1080"/>
      <c r="X29" s="1080"/>
      <c r="Y29" s="1080"/>
      <c r="Z29" s="1081"/>
      <c r="AA29" s="493"/>
      <c r="AC29" s="110"/>
      <c r="AD29" s="110"/>
    </row>
    <row r="30" spans="2:30" s="1" customFormat="1" ht="23.25" customHeight="1" x14ac:dyDescent="0.15">
      <c r="B30" s="490" t="s">
        <v>639</v>
      </c>
      <c r="C30" s="725" t="s">
        <v>677</v>
      </c>
      <c r="D30" s="726"/>
      <c r="E30" s="726"/>
      <c r="F30" s="726"/>
      <c r="G30" s="726"/>
      <c r="H30" s="727"/>
      <c r="I30" s="1080"/>
      <c r="J30" s="1080"/>
      <c r="K30" s="1080"/>
      <c r="L30" s="1080"/>
      <c r="M30" s="1080"/>
      <c r="N30" s="1080"/>
      <c r="O30" s="1080"/>
      <c r="P30" s="1080"/>
      <c r="Q30" s="1080"/>
      <c r="R30" s="1080"/>
      <c r="S30" s="1080"/>
      <c r="T30" s="1080"/>
      <c r="U30" s="1080"/>
      <c r="V30" s="1080"/>
      <c r="W30" s="1080"/>
      <c r="X30" s="1080"/>
      <c r="Y30" s="1080"/>
      <c r="Z30" s="1081"/>
      <c r="AA30" s="493"/>
      <c r="AC30" s="110"/>
      <c r="AD30" s="110"/>
    </row>
    <row r="31" spans="2:30" s="1" customFormat="1" ht="9" customHeight="1" x14ac:dyDescent="0.15">
      <c r="B31" s="490"/>
      <c r="C31" s="12"/>
      <c r="D31" s="12"/>
      <c r="E31" s="12"/>
      <c r="F31" s="12"/>
      <c r="G31" s="12"/>
      <c r="H31" s="12"/>
      <c r="I31" s="2"/>
      <c r="J31" s="2"/>
      <c r="K31" s="2"/>
      <c r="L31" s="2"/>
      <c r="M31" s="2"/>
      <c r="N31" s="2"/>
      <c r="O31" s="2"/>
      <c r="P31" s="2"/>
      <c r="Q31" s="2"/>
      <c r="R31" s="2"/>
      <c r="S31" s="2"/>
      <c r="T31" s="2"/>
      <c r="U31" s="2"/>
      <c r="V31" s="2"/>
      <c r="W31" s="2"/>
      <c r="X31" s="2"/>
      <c r="Y31" s="2"/>
      <c r="Z31" s="2"/>
      <c r="AA31" s="493"/>
      <c r="AC31" s="110"/>
      <c r="AD31" s="110"/>
    </row>
    <row r="32" spans="2:30" s="1" customFormat="1" ht="19.5" customHeight="1" x14ac:dyDescent="0.15">
      <c r="B32" s="490"/>
      <c r="C32" s="1" t="s">
        <v>678</v>
      </c>
      <c r="D32" s="12"/>
      <c r="E32" s="12"/>
      <c r="F32" s="12"/>
      <c r="G32" s="12"/>
      <c r="H32" s="12"/>
      <c r="I32" s="12"/>
      <c r="J32" s="12"/>
      <c r="K32" s="12"/>
      <c r="L32" s="12"/>
      <c r="M32" s="12"/>
      <c r="N32" s="12"/>
      <c r="O32" s="12"/>
      <c r="Y32" s="1071" t="s">
        <v>668</v>
      </c>
      <c r="Z32" s="1071"/>
      <c r="AA32" s="493"/>
      <c r="AC32" s="110"/>
      <c r="AD32" s="110"/>
    </row>
    <row r="33" spans="1:37" s="1" customFormat="1" ht="12.75" customHeight="1" x14ac:dyDescent="0.15">
      <c r="B33" s="490"/>
      <c r="D33" s="12"/>
      <c r="E33" s="12"/>
      <c r="F33" s="12"/>
      <c r="G33" s="12"/>
      <c r="H33" s="12"/>
      <c r="I33" s="12"/>
      <c r="J33" s="12"/>
      <c r="K33" s="12"/>
      <c r="L33" s="12"/>
      <c r="M33" s="12"/>
      <c r="N33" s="12"/>
      <c r="O33" s="12"/>
      <c r="Y33" s="502"/>
      <c r="Z33" s="502"/>
      <c r="AA33" s="493"/>
      <c r="AC33" s="110"/>
      <c r="AD33" s="110"/>
    </row>
    <row r="34" spans="1:37" s="1" customFormat="1" ht="19.5" customHeight="1" x14ac:dyDescent="0.15">
      <c r="B34" s="490"/>
      <c r="C34" s="1078" t="s">
        <v>679</v>
      </c>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493"/>
      <c r="AC34" s="110"/>
      <c r="AD34" s="110"/>
    </row>
    <row r="35" spans="1:37" s="1" customFormat="1" ht="19.5" customHeight="1" x14ac:dyDescent="0.15">
      <c r="B35" s="490"/>
      <c r="C35" s="1078" t="s">
        <v>680</v>
      </c>
      <c r="D35" s="1078"/>
      <c r="E35" s="1078"/>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493"/>
      <c r="AC35" s="110"/>
      <c r="AD35" s="110"/>
    </row>
    <row r="36" spans="1:37" s="1" customFormat="1" ht="19.5" customHeight="1" x14ac:dyDescent="0.15">
      <c r="B36" s="490"/>
      <c r="C36" s="1079" t="s">
        <v>681</v>
      </c>
      <c r="D36" s="1079"/>
      <c r="E36" s="1079"/>
      <c r="F36" s="1079"/>
      <c r="G36" s="1079"/>
      <c r="H36" s="1079"/>
      <c r="I36" s="1079"/>
      <c r="J36" s="1079"/>
      <c r="K36" s="1079"/>
      <c r="L36" s="1079"/>
      <c r="M36" s="1079"/>
      <c r="N36" s="1079"/>
      <c r="O36" s="1079"/>
      <c r="P36" s="1079"/>
      <c r="Q36" s="1079"/>
      <c r="R36" s="1079"/>
      <c r="S36" s="1079"/>
      <c r="T36" s="1079"/>
      <c r="U36" s="1079"/>
      <c r="V36" s="1079"/>
      <c r="W36" s="1079"/>
      <c r="X36" s="1079"/>
      <c r="Y36" s="1079"/>
      <c r="Z36" s="1079"/>
      <c r="AA36" s="493"/>
      <c r="AC36" s="110"/>
      <c r="AD36" s="110"/>
    </row>
    <row r="37" spans="1:37" s="2" customFormat="1" ht="12.75" customHeight="1" x14ac:dyDescent="0.15">
      <c r="A37" s="1"/>
      <c r="B37" s="490"/>
      <c r="C37" s="12"/>
      <c r="D37" s="12"/>
      <c r="E37" s="12"/>
      <c r="F37" s="12"/>
      <c r="G37" s="12"/>
      <c r="H37" s="12"/>
      <c r="I37" s="12"/>
      <c r="J37" s="12"/>
      <c r="K37" s="12"/>
      <c r="L37" s="12"/>
      <c r="M37" s="12"/>
      <c r="N37" s="12"/>
      <c r="O37" s="12"/>
      <c r="P37" s="1"/>
      <c r="Q37" s="1"/>
      <c r="R37" s="1"/>
      <c r="S37" s="1"/>
      <c r="T37" s="1"/>
      <c r="U37" s="1"/>
      <c r="V37" s="1"/>
      <c r="W37" s="1"/>
      <c r="X37" s="1"/>
      <c r="Y37" s="1"/>
      <c r="Z37" s="1"/>
      <c r="AA37" s="493"/>
      <c r="AB37" s="1"/>
      <c r="AC37" s="110"/>
      <c r="AD37" s="110"/>
      <c r="AE37" s="1"/>
      <c r="AF37" s="1"/>
      <c r="AG37" s="1"/>
      <c r="AH37" s="1"/>
      <c r="AI37" s="1"/>
      <c r="AJ37" s="1"/>
      <c r="AK37" s="1"/>
    </row>
    <row r="38" spans="1:37" s="2" customFormat="1" ht="18" customHeight="1" x14ac:dyDescent="0.15">
      <c r="A38" s="1"/>
      <c r="B38" s="490"/>
      <c r="C38" s="1"/>
      <c r="D38" s="1078" t="s">
        <v>682</v>
      </c>
      <c r="E38" s="1078"/>
      <c r="F38" s="1078"/>
      <c r="G38" s="1078"/>
      <c r="H38" s="1078"/>
      <c r="I38" s="1078"/>
      <c r="J38" s="1078"/>
      <c r="K38" s="1078"/>
      <c r="L38" s="1078"/>
      <c r="M38" s="1078"/>
      <c r="N38" s="1078"/>
      <c r="O38" s="1078"/>
      <c r="P38" s="1078"/>
      <c r="Q38" s="1078"/>
      <c r="R38" s="1078"/>
      <c r="S38" s="1078"/>
      <c r="T38" s="1078"/>
      <c r="U38" s="1078"/>
      <c r="V38" s="1078"/>
      <c r="W38" s="1"/>
      <c r="X38" s="1"/>
      <c r="Y38" s="1071" t="s">
        <v>668</v>
      </c>
      <c r="Z38" s="1071"/>
      <c r="AA38" s="493"/>
      <c r="AB38" s="1"/>
      <c r="AC38" s="110"/>
      <c r="AD38" s="110"/>
      <c r="AE38" s="1"/>
      <c r="AF38" s="1"/>
      <c r="AG38" s="1"/>
      <c r="AH38" s="1"/>
      <c r="AI38" s="1"/>
      <c r="AJ38" s="1"/>
      <c r="AK38" s="1"/>
    </row>
    <row r="39" spans="1:37" s="2" customFormat="1" ht="37.5" customHeight="1" x14ac:dyDescent="0.15">
      <c r="B39" s="492"/>
      <c r="D39" s="1078" t="s">
        <v>683</v>
      </c>
      <c r="E39" s="1078"/>
      <c r="F39" s="1078"/>
      <c r="G39" s="1078"/>
      <c r="H39" s="1078"/>
      <c r="I39" s="1078"/>
      <c r="J39" s="1078"/>
      <c r="K39" s="1078"/>
      <c r="L39" s="1078"/>
      <c r="M39" s="1078"/>
      <c r="N39" s="1078"/>
      <c r="O39" s="1078"/>
      <c r="P39" s="1078"/>
      <c r="Q39" s="1078"/>
      <c r="R39" s="1078"/>
      <c r="S39" s="1078"/>
      <c r="T39" s="1078"/>
      <c r="U39" s="1078"/>
      <c r="V39" s="1078"/>
      <c r="Y39" s="1071" t="s">
        <v>668</v>
      </c>
      <c r="Z39" s="1071"/>
      <c r="AA39" s="503"/>
      <c r="AC39" s="110"/>
      <c r="AD39" s="110"/>
    </row>
    <row r="40" spans="1:37" ht="19.5" customHeight="1" x14ac:dyDescent="0.15">
      <c r="A40" s="2"/>
      <c r="B40" s="492"/>
      <c r="C40" s="2"/>
      <c r="D40" s="1078" t="s">
        <v>684</v>
      </c>
      <c r="E40" s="1078"/>
      <c r="F40" s="1078"/>
      <c r="G40" s="1078"/>
      <c r="H40" s="1078"/>
      <c r="I40" s="1078"/>
      <c r="J40" s="1078"/>
      <c r="K40" s="1078"/>
      <c r="L40" s="1078"/>
      <c r="M40" s="1078"/>
      <c r="N40" s="1078"/>
      <c r="O40" s="1078"/>
      <c r="P40" s="1078"/>
      <c r="Q40" s="1078"/>
      <c r="R40" s="1078"/>
      <c r="S40" s="1078"/>
      <c r="T40" s="1078"/>
      <c r="U40" s="1078"/>
      <c r="V40" s="1078"/>
      <c r="W40" s="2"/>
      <c r="X40" s="2"/>
      <c r="Y40" s="1071" t="s">
        <v>668</v>
      </c>
      <c r="Z40" s="1071"/>
      <c r="AA40" s="503"/>
      <c r="AB40" s="2"/>
      <c r="AE40" s="2"/>
      <c r="AF40" s="2"/>
      <c r="AG40" s="2"/>
      <c r="AH40" s="2"/>
      <c r="AI40" s="2"/>
      <c r="AJ40" s="2"/>
      <c r="AK40" s="2"/>
    </row>
    <row r="41" spans="1:37" s="1" customFormat="1" ht="19.5" customHeight="1" x14ac:dyDescent="0.15">
      <c r="A41" s="2"/>
      <c r="B41" s="492"/>
      <c r="C41" s="2"/>
      <c r="D41" s="1078" t="s">
        <v>685</v>
      </c>
      <c r="E41" s="1078"/>
      <c r="F41" s="1078"/>
      <c r="G41" s="1078"/>
      <c r="H41" s="1078"/>
      <c r="I41" s="1078"/>
      <c r="J41" s="1078"/>
      <c r="K41" s="1078"/>
      <c r="L41" s="1078"/>
      <c r="M41" s="1078"/>
      <c r="N41" s="1078"/>
      <c r="O41" s="1078"/>
      <c r="P41" s="1078"/>
      <c r="Q41" s="1078"/>
      <c r="R41" s="1078"/>
      <c r="S41" s="1078"/>
      <c r="T41" s="1078"/>
      <c r="U41" s="1078"/>
      <c r="V41" s="1078"/>
      <c r="W41" s="2"/>
      <c r="X41" s="2"/>
      <c r="Y41" s="1071" t="s">
        <v>668</v>
      </c>
      <c r="Z41" s="1071"/>
      <c r="AA41" s="503"/>
      <c r="AB41" s="2"/>
      <c r="AC41" s="110"/>
      <c r="AD41" s="110"/>
      <c r="AE41" s="2"/>
      <c r="AF41" s="2"/>
      <c r="AG41" s="2"/>
      <c r="AH41" s="2"/>
      <c r="AI41" s="2"/>
      <c r="AJ41" s="2"/>
      <c r="AK41" s="2"/>
    </row>
    <row r="42" spans="1:37" s="1" customFormat="1" ht="16.5" customHeight="1" x14ac:dyDescent="0.15">
      <c r="A42" s="2"/>
      <c r="B42" s="492"/>
      <c r="C42" s="2"/>
      <c r="D42" s="1078" t="s">
        <v>686</v>
      </c>
      <c r="E42" s="1078"/>
      <c r="F42" s="1078"/>
      <c r="G42" s="1078"/>
      <c r="H42" s="1078"/>
      <c r="I42" s="1078"/>
      <c r="J42" s="1078"/>
      <c r="K42" s="1078"/>
      <c r="L42" s="1078"/>
      <c r="M42" s="1078"/>
      <c r="N42" s="1078"/>
      <c r="O42" s="1078"/>
      <c r="P42" s="1078"/>
      <c r="Q42" s="1078"/>
      <c r="R42" s="1078"/>
      <c r="S42" s="1078"/>
      <c r="T42" s="1078"/>
      <c r="U42" s="1078"/>
      <c r="V42" s="1078"/>
      <c r="W42" s="2"/>
      <c r="X42" s="2"/>
      <c r="Y42" s="504"/>
      <c r="Z42" s="504"/>
      <c r="AA42" s="503"/>
      <c r="AB42" s="2"/>
      <c r="AC42" s="110"/>
      <c r="AD42" s="110"/>
      <c r="AE42" s="2"/>
      <c r="AF42" s="2"/>
      <c r="AG42" s="2"/>
      <c r="AH42" s="2"/>
      <c r="AI42" s="2"/>
      <c r="AJ42" s="2"/>
      <c r="AK42" s="2"/>
    </row>
    <row r="43" spans="1:37" s="1" customFormat="1" ht="8.25" customHeight="1" x14ac:dyDescent="0.15">
      <c r="A43" s="3"/>
      <c r="B43" s="35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110"/>
      <c r="AD43" s="110"/>
      <c r="AE43" s="3"/>
      <c r="AF43" s="3"/>
      <c r="AG43" s="3"/>
      <c r="AH43" s="3"/>
      <c r="AI43" s="3"/>
      <c r="AJ43" s="3"/>
      <c r="AK43" s="3"/>
    </row>
    <row r="44" spans="1:37" s="1" customFormat="1" x14ac:dyDescent="0.15">
      <c r="AC44" s="110"/>
      <c r="AD44" s="110"/>
    </row>
    <row r="45" spans="1:37" s="1" customFormat="1" ht="19.5" customHeight="1" x14ac:dyDescent="0.15">
      <c r="B45" s="1" t="s">
        <v>687</v>
      </c>
      <c r="AC45" s="110"/>
      <c r="AD45" s="110"/>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c r="AC46" s="110"/>
      <c r="AD46" s="110"/>
    </row>
    <row r="47" spans="1:37" s="1" customFormat="1" ht="19.5" customHeight="1" x14ac:dyDescent="0.15">
      <c r="B47" s="490"/>
      <c r="C47" s="1" t="s">
        <v>688</v>
      </c>
      <c r="D47" s="12"/>
      <c r="E47" s="12"/>
      <c r="F47" s="12"/>
      <c r="G47" s="12"/>
      <c r="H47" s="12"/>
      <c r="I47" s="12"/>
      <c r="J47" s="12"/>
      <c r="K47" s="12"/>
      <c r="L47" s="12"/>
      <c r="M47" s="12"/>
      <c r="N47" s="12"/>
      <c r="O47" s="12"/>
      <c r="Y47" s="502"/>
      <c r="Z47" s="502"/>
      <c r="AA47" s="493"/>
      <c r="AC47" s="110"/>
      <c r="AD47" s="110"/>
    </row>
    <row r="48" spans="1:37" s="1" customFormat="1" ht="19.5" customHeight="1" x14ac:dyDescent="0.15">
      <c r="B48" s="490"/>
      <c r="C48" s="1" t="s">
        <v>689</v>
      </c>
      <c r="D48" s="12"/>
      <c r="E48" s="12"/>
      <c r="F48" s="12"/>
      <c r="G48" s="12"/>
      <c r="H48" s="12"/>
      <c r="I48" s="12"/>
      <c r="J48" s="12"/>
      <c r="K48" s="12"/>
      <c r="L48" s="12"/>
      <c r="M48" s="12"/>
      <c r="N48" s="12"/>
      <c r="O48" s="12"/>
      <c r="Y48" s="1071" t="s">
        <v>668</v>
      </c>
      <c r="Z48" s="1071"/>
      <c r="AA48" s="493"/>
      <c r="AC48" s="110"/>
      <c r="AD48" s="110"/>
    </row>
    <row r="49" spans="1:37" s="1" customFormat="1" ht="19.5" customHeight="1" x14ac:dyDescent="0.15">
      <c r="B49" s="490"/>
      <c r="D49" s="1082" t="s">
        <v>690</v>
      </c>
      <c r="E49" s="1080"/>
      <c r="F49" s="1080"/>
      <c r="G49" s="1080"/>
      <c r="H49" s="1080"/>
      <c r="I49" s="1080"/>
      <c r="J49" s="1080"/>
      <c r="K49" s="1080"/>
      <c r="L49" s="1080"/>
      <c r="M49" s="1080"/>
      <c r="N49" s="1080"/>
      <c r="O49" s="1080"/>
      <c r="P49" s="1080"/>
      <c r="Q49" s="1080"/>
      <c r="R49" s="1083" t="s">
        <v>383</v>
      </c>
      <c r="S49" s="1084"/>
      <c r="T49" s="1084"/>
      <c r="U49" s="1084"/>
      <c r="V49" s="1085"/>
      <c r="AA49" s="493"/>
      <c r="AC49" s="110"/>
      <c r="AD49" s="110"/>
    </row>
    <row r="50" spans="1:37" s="1" customFormat="1" ht="19.5" customHeight="1" x14ac:dyDescent="0.15">
      <c r="B50" s="490"/>
      <c r="D50" s="1082" t="s">
        <v>691</v>
      </c>
      <c r="E50" s="1080"/>
      <c r="F50" s="1080"/>
      <c r="G50" s="1080"/>
      <c r="H50" s="1080"/>
      <c r="I50" s="1080"/>
      <c r="J50" s="1080"/>
      <c r="K50" s="1080"/>
      <c r="L50" s="1080"/>
      <c r="M50" s="1080"/>
      <c r="N50" s="1080"/>
      <c r="O50" s="1080"/>
      <c r="P50" s="1080"/>
      <c r="Q50" s="1081"/>
      <c r="R50" s="1083" t="s">
        <v>383</v>
      </c>
      <c r="S50" s="1084"/>
      <c r="T50" s="1084"/>
      <c r="U50" s="1084"/>
      <c r="V50" s="1085"/>
      <c r="AA50" s="493"/>
      <c r="AC50" s="110"/>
      <c r="AD50" s="110"/>
    </row>
    <row r="51" spans="1:37" s="1" customFormat="1" ht="19.5" customHeight="1" x14ac:dyDescent="0.15">
      <c r="B51" s="490"/>
      <c r="C51" s="1" t="s">
        <v>671</v>
      </c>
      <c r="D51" s="12"/>
      <c r="E51" s="12"/>
      <c r="F51" s="12"/>
      <c r="G51" s="12"/>
      <c r="H51" s="12"/>
      <c r="I51" s="12"/>
      <c r="J51" s="12"/>
      <c r="K51" s="12"/>
      <c r="L51" s="12"/>
      <c r="M51" s="12"/>
      <c r="N51" s="12"/>
      <c r="O51" s="12"/>
      <c r="Y51" s="1071" t="s">
        <v>668</v>
      </c>
      <c r="Z51" s="1071"/>
      <c r="AA51" s="493"/>
      <c r="AC51" s="110"/>
      <c r="AD51" s="110"/>
    </row>
    <row r="52" spans="1:37" s="1" customFormat="1" ht="19.5" customHeight="1" x14ac:dyDescent="0.15">
      <c r="B52" s="490"/>
      <c r="C52" s="1" t="s">
        <v>672</v>
      </c>
      <c r="D52" s="12"/>
      <c r="E52" s="12"/>
      <c r="F52" s="12"/>
      <c r="G52" s="12"/>
      <c r="H52" s="12"/>
      <c r="I52" s="12"/>
      <c r="J52" s="12"/>
      <c r="K52" s="12"/>
      <c r="L52" s="12"/>
      <c r="M52" s="12"/>
      <c r="N52" s="12"/>
      <c r="O52" s="12"/>
      <c r="Y52" s="1071" t="s">
        <v>668</v>
      </c>
      <c r="Z52" s="1071"/>
      <c r="AA52" s="493"/>
      <c r="AC52" s="110"/>
      <c r="AD52" s="110"/>
    </row>
    <row r="53" spans="1:37" s="1" customFormat="1" ht="23.25" customHeight="1" x14ac:dyDescent="0.15">
      <c r="B53" s="490"/>
      <c r="D53" s="1079" t="s">
        <v>673</v>
      </c>
      <c r="E53" s="1079"/>
      <c r="F53" s="1079"/>
      <c r="G53" s="1079"/>
      <c r="H53" s="1079"/>
      <c r="I53" s="1079"/>
      <c r="J53" s="1079"/>
      <c r="K53" s="12"/>
      <c r="L53" s="12"/>
      <c r="M53" s="12"/>
      <c r="N53" s="12"/>
      <c r="O53" s="12"/>
      <c r="Y53" s="502"/>
      <c r="Z53" s="502"/>
      <c r="AA53" s="493"/>
      <c r="AC53" s="110"/>
      <c r="AD53" s="110"/>
    </row>
    <row r="54" spans="1:37" s="1" customFormat="1" ht="23.25" customHeight="1" x14ac:dyDescent="0.15">
      <c r="B54" s="490"/>
      <c r="C54" s="1" t="s">
        <v>674</v>
      </c>
      <c r="AA54" s="493"/>
      <c r="AC54" s="110"/>
      <c r="AD54" s="110"/>
    </row>
    <row r="55" spans="1:37" s="1" customFormat="1" ht="6.75" customHeight="1" x14ac:dyDescent="0.15">
      <c r="B55" s="490"/>
      <c r="AA55" s="493"/>
      <c r="AC55" s="110"/>
      <c r="AD55" s="110"/>
    </row>
    <row r="56" spans="1:37" s="1" customFormat="1" ht="19.5" customHeight="1" x14ac:dyDescent="0.15">
      <c r="B56" s="490" t="s">
        <v>639</v>
      </c>
      <c r="C56" s="725" t="s">
        <v>675</v>
      </c>
      <c r="D56" s="726"/>
      <c r="E56" s="726"/>
      <c r="F56" s="726"/>
      <c r="G56" s="726"/>
      <c r="H56" s="727"/>
      <c r="I56" s="1080"/>
      <c r="J56" s="1080"/>
      <c r="K56" s="1080"/>
      <c r="L56" s="1080"/>
      <c r="M56" s="1080"/>
      <c r="N56" s="1080"/>
      <c r="O56" s="1080"/>
      <c r="P56" s="1080"/>
      <c r="Q56" s="1080"/>
      <c r="R56" s="1080"/>
      <c r="S56" s="1080"/>
      <c r="T56" s="1080"/>
      <c r="U56" s="1080"/>
      <c r="V56" s="1080"/>
      <c r="W56" s="1080"/>
      <c r="X56" s="1080"/>
      <c r="Y56" s="1080"/>
      <c r="Z56" s="1081"/>
      <c r="AA56" s="493"/>
      <c r="AC56" s="110"/>
      <c r="AD56" s="110"/>
    </row>
    <row r="57" spans="1:37" s="1" customFormat="1" ht="19.5" customHeight="1" x14ac:dyDescent="0.15">
      <c r="B57" s="490" t="s">
        <v>639</v>
      </c>
      <c r="C57" s="725" t="s">
        <v>676</v>
      </c>
      <c r="D57" s="726"/>
      <c r="E57" s="726"/>
      <c r="F57" s="726"/>
      <c r="G57" s="726"/>
      <c r="H57" s="727"/>
      <c r="I57" s="1080"/>
      <c r="J57" s="1080"/>
      <c r="K57" s="1080"/>
      <c r="L57" s="1080"/>
      <c r="M57" s="1080"/>
      <c r="N57" s="1080"/>
      <c r="O57" s="1080"/>
      <c r="P57" s="1080"/>
      <c r="Q57" s="1080"/>
      <c r="R57" s="1080"/>
      <c r="S57" s="1080"/>
      <c r="T57" s="1080"/>
      <c r="U57" s="1080"/>
      <c r="V57" s="1080"/>
      <c r="W57" s="1080"/>
      <c r="X57" s="1080"/>
      <c r="Y57" s="1080"/>
      <c r="Z57" s="1081"/>
      <c r="AA57" s="493"/>
      <c r="AC57" s="110"/>
      <c r="AD57" s="110"/>
    </row>
    <row r="58" spans="1:37" s="1" customFormat="1" ht="19.5" customHeight="1" x14ac:dyDescent="0.15">
      <c r="B58" s="490" t="s">
        <v>639</v>
      </c>
      <c r="C58" s="725" t="s">
        <v>677</v>
      </c>
      <c r="D58" s="726"/>
      <c r="E58" s="726"/>
      <c r="F58" s="726"/>
      <c r="G58" s="726"/>
      <c r="H58" s="727"/>
      <c r="I58" s="1080"/>
      <c r="J58" s="1080"/>
      <c r="K58" s="1080"/>
      <c r="L58" s="1080"/>
      <c r="M58" s="1080"/>
      <c r="N58" s="1080"/>
      <c r="O58" s="1080"/>
      <c r="P58" s="1080"/>
      <c r="Q58" s="1080"/>
      <c r="R58" s="1080"/>
      <c r="S58" s="1080"/>
      <c r="T58" s="1080"/>
      <c r="U58" s="1080"/>
      <c r="V58" s="1080"/>
      <c r="W58" s="1080"/>
      <c r="X58" s="1080"/>
      <c r="Y58" s="1080"/>
      <c r="Z58" s="1081"/>
      <c r="AA58" s="493"/>
      <c r="AC58" s="110"/>
      <c r="AD58" s="110"/>
    </row>
    <row r="59" spans="1:37" s="1" customFormat="1" ht="19.5" customHeight="1" x14ac:dyDescent="0.15">
      <c r="B59" s="490"/>
      <c r="C59" s="12"/>
      <c r="D59" s="12"/>
      <c r="E59" s="12"/>
      <c r="F59" s="12"/>
      <c r="G59" s="12"/>
      <c r="H59" s="12"/>
      <c r="I59" s="2"/>
      <c r="J59" s="2"/>
      <c r="K59" s="2"/>
      <c r="L59" s="2"/>
      <c r="M59" s="2"/>
      <c r="N59" s="2"/>
      <c r="O59" s="2"/>
      <c r="P59" s="2"/>
      <c r="Q59" s="2"/>
      <c r="R59" s="2"/>
      <c r="S59" s="2"/>
      <c r="T59" s="2"/>
      <c r="U59" s="2"/>
      <c r="V59" s="2"/>
      <c r="W59" s="2"/>
      <c r="X59" s="2"/>
      <c r="Y59" s="2"/>
      <c r="Z59" s="2"/>
      <c r="AA59" s="493"/>
      <c r="AC59" s="110"/>
      <c r="AD59" s="110"/>
    </row>
    <row r="60" spans="1:37" s="2" customFormat="1" ht="18" customHeight="1" x14ac:dyDescent="0.15">
      <c r="A60" s="1"/>
      <c r="B60" s="490"/>
      <c r="C60" s="752" t="s">
        <v>692</v>
      </c>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1087"/>
      <c r="AB60" s="1"/>
      <c r="AC60" s="110"/>
      <c r="AD60" s="110"/>
      <c r="AE60" s="1"/>
      <c r="AF60" s="1"/>
      <c r="AG60" s="1"/>
      <c r="AH60" s="1"/>
      <c r="AI60" s="1"/>
      <c r="AJ60" s="1"/>
      <c r="AK60" s="1"/>
    </row>
    <row r="61" spans="1:37" s="2" customFormat="1" ht="18" customHeight="1" x14ac:dyDescent="0.15">
      <c r="A61" s="1"/>
      <c r="B61" s="490"/>
      <c r="C61" s="12"/>
      <c r="D61" s="12"/>
      <c r="E61" s="12"/>
      <c r="F61" s="12"/>
      <c r="G61" s="12"/>
      <c r="H61" s="12"/>
      <c r="I61" s="12"/>
      <c r="J61" s="12"/>
      <c r="K61" s="12"/>
      <c r="L61" s="12"/>
      <c r="M61" s="12"/>
      <c r="N61" s="12"/>
      <c r="O61" s="12"/>
      <c r="P61" s="1"/>
      <c r="Q61" s="1"/>
      <c r="R61" s="1"/>
      <c r="S61" s="1"/>
      <c r="T61" s="1"/>
      <c r="U61" s="1"/>
      <c r="V61" s="1"/>
      <c r="W61" s="1"/>
      <c r="X61" s="1"/>
      <c r="Y61" s="1"/>
      <c r="Z61" s="1"/>
      <c r="AA61" s="493"/>
      <c r="AB61" s="1"/>
      <c r="AC61" s="110"/>
      <c r="AD61" s="110"/>
      <c r="AE61" s="1"/>
      <c r="AF61" s="1"/>
      <c r="AG61" s="1"/>
      <c r="AH61" s="1"/>
      <c r="AI61" s="1"/>
      <c r="AJ61" s="1"/>
      <c r="AK61" s="1"/>
    </row>
    <row r="62" spans="1:37" s="2" customFormat="1" ht="19.5" customHeight="1" x14ac:dyDescent="0.15">
      <c r="A62" s="1"/>
      <c r="B62" s="490"/>
      <c r="C62" s="1"/>
      <c r="D62" s="1078" t="s">
        <v>693</v>
      </c>
      <c r="E62" s="1078"/>
      <c r="F62" s="1078"/>
      <c r="G62" s="1078"/>
      <c r="H62" s="1078"/>
      <c r="I62" s="1078"/>
      <c r="J62" s="1078"/>
      <c r="K62" s="1078"/>
      <c r="L62" s="1078"/>
      <c r="M62" s="1078"/>
      <c r="N62" s="1078"/>
      <c r="O62" s="1078"/>
      <c r="P62" s="1078"/>
      <c r="Q62" s="1078"/>
      <c r="R62" s="1078"/>
      <c r="S62" s="1078"/>
      <c r="T62" s="1078"/>
      <c r="U62" s="1078"/>
      <c r="V62" s="1078"/>
      <c r="W62" s="1"/>
      <c r="X62" s="1"/>
      <c r="Y62" s="1071" t="s">
        <v>668</v>
      </c>
      <c r="Z62" s="1071"/>
      <c r="AA62" s="493"/>
      <c r="AB62" s="1"/>
      <c r="AC62" s="110"/>
      <c r="AD62" s="110"/>
      <c r="AE62" s="1"/>
      <c r="AF62" s="1"/>
      <c r="AG62" s="1"/>
      <c r="AH62" s="1"/>
      <c r="AI62" s="1"/>
      <c r="AJ62" s="1"/>
      <c r="AK62" s="1"/>
    </row>
    <row r="63" spans="1:37" ht="19.5" customHeight="1" x14ac:dyDescent="0.15">
      <c r="A63" s="2"/>
      <c r="B63" s="492"/>
      <c r="C63" s="2"/>
      <c r="D63" s="1078" t="s">
        <v>683</v>
      </c>
      <c r="E63" s="1078"/>
      <c r="F63" s="1078"/>
      <c r="G63" s="1078"/>
      <c r="H63" s="1078"/>
      <c r="I63" s="1078"/>
      <c r="J63" s="1078"/>
      <c r="K63" s="1078"/>
      <c r="L63" s="1078"/>
      <c r="M63" s="1078"/>
      <c r="N63" s="1078"/>
      <c r="O63" s="1078"/>
      <c r="P63" s="1078"/>
      <c r="Q63" s="1078"/>
      <c r="R63" s="1078"/>
      <c r="S63" s="1078"/>
      <c r="T63" s="1078"/>
      <c r="U63" s="1078"/>
      <c r="V63" s="1078"/>
      <c r="W63" s="2"/>
      <c r="X63" s="2"/>
      <c r="Y63" s="1071" t="s">
        <v>668</v>
      </c>
      <c r="Z63" s="1071"/>
      <c r="AA63" s="503"/>
      <c r="AB63" s="2"/>
      <c r="AE63" s="2"/>
      <c r="AF63" s="2"/>
      <c r="AG63" s="2"/>
      <c r="AH63" s="2"/>
      <c r="AI63" s="2"/>
      <c r="AJ63" s="2"/>
      <c r="AK63" s="2"/>
    </row>
    <row r="64" spans="1:37" ht="19.5" customHeight="1" x14ac:dyDescent="0.15">
      <c r="A64" s="2"/>
      <c r="B64" s="492"/>
      <c r="C64" s="2"/>
      <c r="D64" s="1078" t="s">
        <v>684</v>
      </c>
      <c r="E64" s="1078"/>
      <c r="F64" s="1078"/>
      <c r="G64" s="1078"/>
      <c r="H64" s="1078"/>
      <c r="I64" s="1078"/>
      <c r="J64" s="1078"/>
      <c r="K64" s="1078"/>
      <c r="L64" s="1078"/>
      <c r="M64" s="1078"/>
      <c r="N64" s="1078"/>
      <c r="O64" s="1078"/>
      <c r="P64" s="1078"/>
      <c r="Q64" s="1078"/>
      <c r="R64" s="1078"/>
      <c r="S64" s="1078"/>
      <c r="T64" s="1078"/>
      <c r="U64" s="1078"/>
      <c r="V64" s="1078"/>
      <c r="W64" s="2"/>
      <c r="X64" s="2"/>
      <c r="Y64" s="1071" t="s">
        <v>668</v>
      </c>
      <c r="Z64" s="1071"/>
      <c r="AA64" s="503"/>
      <c r="AB64" s="2"/>
      <c r="AE64" s="2"/>
      <c r="AF64" s="2"/>
      <c r="AG64" s="2"/>
      <c r="AH64" s="2"/>
      <c r="AI64" s="2"/>
      <c r="AJ64" s="2"/>
      <c r="AK64" s="2"/>
    </row>
    <row r="65" spans="1:37" ht="19.5" customHeight="1" x14ac:dyDescent="0.15">
      <c r="A65" s="2"/>
      <c r="B65" s="492"/>
      <c r="C65" s="2"/>
      <c r="D65" s="1078" t="s">
        <v>685</v>
      </c>
      <c r="E65" s="1078"/>
      <c r="F65" s="1078"/>
      <c r="G65" s="1078"/>
      <c r="H65" s="1078"/>
      <c r="I65" s="1078"/>
      <c r="J65" s="1078"/>
      <c r="K65" s="1078"/>
      <c r="L65" s="1078"/>
      <c r="M65" s="1078"/>
      <c r="N65" s="1078"/>
      <c r="O65" s="1078"/>
      <c r="P65" s="1078"/>
      <c r="Q65" s="1078"/>
      <c r="R65" s="1078"/>
      <c r="S65" s="1078"/>
      <c r="T65" s="1078"/>
      <c r="U65" s="1078"/>
      <c r="V65" s="1078"/>
      <c r="W65" s="2"/>
      <c r="X65" s="2"/>
      <c r="Y65" s="1071" t="s">
        <v>668</v>
      </c>
      <c r="Z65" s="1071"/>
      <c r="AA65" s="503"/>
      <c r="AB65" s="2"/>
      <c r="AE65" s="2"/>
      <c r="AF65" s="2"/>
      <c r="AG65" s="2"/>
      <c r="AH65" s="2"/>
      <c r="AI65" s="2"/>
      <c r="AJ65" s="2"/>
      <c r="AK65" s="2"/>
    </row>
    <row r="66" spans="1:37" s="2" customFormat="1" x14ac:dyDescent="0.15">
      <c r="B66" s="492"/>
      <c r="D66" s="1078" t="s">
        <v>686</v>
      </c>
      <c r="E66" s="1078"/>
      <c r="F66" s="1078"/>
      <c r="G66" s="1078"/>
      <c r="H66" s="1078"/>
      <c r="I66" s="1078"/>
      <c r="J66" s="1078"/>
      <c r="K66" s="1078"/>
      <c r="L66" s="1078"/>
      <c r="M66" s="1078"/>
      <c r="N66" s="1078"/>
      <c r="O66" s="1078"/>
      <c r="P66" s="1078"/>
      <c r="Q66" s="1078"/>
      <c r="R66" s="1078"/>
      <c r="S66" s="1078"/>
      <c r="T66" s="1078"/>
      <c r="U66" s="1078"/>
      <c r="V66" s="1078"/>
      <c r="Y66" s="504"/>
      <c r="Z66" s="504"/>
      <c r="AA66" s="503"/>
      <c r="AC66" s="110"/>
      <c r="AD66" s="110"/>
    </row>
    <row r="67" spans="1:37" s="2" customFormat="1" x14ac:dyDescent="0.15">
      <c r="A67" s="3"/>
      <c r="B67" s="35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110"/>
      <c r="AD67" s="110"/>
      <c r="AE67" s="3"/>
      <c r="AF67" s="3"/>
      <c r="AG67" s="3"/>
      <c r="AH67" s="3"/>
      <c r="AI67" s="3"/>
      <c r="AJ67" s="3"/>
      <c r="AK67" s="3"/>
    </row>
    <row r="68" spans="1:37" s="2" customFormat="1" x14ac:dyDescent="0.15">
      <c r="A68" s="3"/>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110"/>
      <c r="AD68" s="110"/>
      <c r="AE68" s="3"/>
      <c r="AF68" s="3"/>
      <c r="AG68" s="3"/>
      <c r="AH68" s="3"/>
      <c r="AI68" s="3"/>
      <c r="AJ68" s="3"/>
      <c r="AK68" s="3"/>
    </row>
    <row r="69" spans="1:37" ht="36.950000000000003" customHeight="1" x14ac:dyDescent="0.15">
      <c r="B69" s="1086" t="s">
        <v>694</v>
      </c>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row>
    <row r="70" spans="1:37" x14ac:dyDescent="0.15">
      <c r="A70" s="2"/>
      <c r="B70" s="1086" t="s">
        <v>695</v>
      </c>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2"/>
      <c r="AE70" s="2"/>
      <c r="AF70" s="2"/>
      <c r="AG70" s="2"/>
      <c r="AH70" s="2"/>
      <c r="AI70" s="2"/>
      <c r="AJ70" s="2"/>
      <c r="AK70" s="2"/>
    </row>
    <row r="71" spans="1:37" ht="13.5" customHeight="1" x14ac:dyDescent="0.15">
      <c r="A71" s="2"/>
      <c r="B71" s="1086" t="s">
        <v>696</v>
      </c>
      <c r="C71" s="1086"/>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2"/>
      <c r="AE71" s="2"/>
      <c r="AF71" s="2"/>
      <c r="AG71" s="2"/>
      <c r="AH71" s="2"/>
      <c r="AI71" s="2"/>
      <c r="AJ71" s="2"/>
      <c r="AK71" s="2"/>
    </row>
    <row r="72" spans="1:37" x14ac:dyDescent="0.15">
      <c r="A72" s="2"/>
      <c r="B72" s="1086" t="s">
        <v>697</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2"/>
      <c r="AE72" s="2"/>
      <c r="AF72" s="2"/>
      <c r="AG72" s="2"/>
      <c r="AH72" s="2"/>
      <c r="AI72" s="2"/>
      <c r="AJ72" s="2"/>
      <c r="AK72" s="2"/>
    </row>
    <row r="73" spans="1:37" x14ac:dyDescent="0.15">
      <c r="B73" s="1086" t="s">
        <v>698</v>
      </c>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505"/>
    </row>
    <row r="74" spans="1:37" x14ac:dyDescent="0.15">
      <c r="B74" s="1086" t="s">
        <v>699</v>
      </c>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506"/>
      <c r="AB74" s="505"/>
    </row>
    <row r="75" spans="1:37" ht="13.5" x14ac:dyDescent="0.15">
      <c r="B75" s="507"/>
      <c r="D75" s="508"/>
      <c r="AC75" s="173"/>
      <c r="AD75" s="173"/>
    </row>
    <row r="76" spans="1:37" x14ac:dyDescent="0.15">
      <c r="B76" s="507"/>
      <c r="D76" s="508"/>
    </row>
    <row r="77" spans="1:37" x14ac:dyDescent="0.15">
      <c r="B77" s="507"/>
      <c r="D77" s="508"/>
    </row>
    <row r="78" spans="1:37" x14ac:dyDescent="0.15">
      <c r="B78" s="507"/>
      <c r="D78" s="508"/>
    </row>
  </sheetData>
  <mergeCells count="83">
    <mergeCell ref="B72:AA72"/>
    <mergeCell ref="B73:AA73"/>
    <mergeCell ref="B74:Z74"/>
    <mergeCell ref="AC3:AD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hyperlinks>
    <hyperlink ref="AC3" location="添付書類一覧!A1" display="添付書類一覧に戻る" xr:uid="{05F7087F-7844-4C87-82F1-A48686F2F05D}"/>
  </hyperlinks>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8EBB-4D6C-499A-B312-249AFE9A4247}">
  <sheetPr>
    <tabColor rgb="FFFF0000"/>
    <pageSetUpPr fitToPage="1"/>
  </sheetPr>
  <dimension ref="A1:AH123"/>
  <sheetViews>
    <sheetView view="pageBreakPreview" zoomScaleNormal="140" zoomScaleSheetLayoutView="100" workbookViewId="0">
      <selection activeCell="AG3" sqref="AG3:AH4"/>
    </sheetView>
  </sheetViews>
  <sheetFormatPr defaultColWidth="3.5" defaultRowHeight="14.25" x14ac:dyDescent="0.15"/>
  <cols>
    <col min="1" max="1" width="1.25" style="3" customWidth="1"/>
    <col min="2" max="2" width="3.125" style="85" customWidth="1"/>
    <col min="3" max="30" width="3.125" style="3" customWidth="1"/>
    <col min="31" max="31" width="1.25" style="3" customWidth="1"/>
    <col min="32" max="32" width="3.5" style="3"/>
    <col min="33" max="33" width="20" style="110" customWidth="1"/>
    <col min="34" max="34" width="12.375" style="110" customWidth="1"/>
    <col min="35" max="256" width="3.5" style="3"/>
    <col min="257" max="257" width="1.25" style="3" customWidth="1"/>
    <col min="258" max="286" width="3.125" style="3" customWidth="1"/>
    <col min="287" max="287" width="1.25" style="3" customWidth="1"/>
    <col min="288" max="512" width="3.5" style="3"/>
    <col min="513" max="513" width="1.25" style="3" customWidth="1"/>
    <col min="514" max="542" width="3.125" style="3" customWidth="1"/>
    <col min="543" max="543" width="1.25" style="3" customWidth="1"/>
    <col min="544" max="768" width="3.5" style="3"/>
    <col min="769" max="769" width="1.25" style="3" customWidth="1"/>
    <col min="770" max="798" width="3.125" style="3" customWidth="1"/>
    <col min="799" max="799" width="1.25" style="3" customWidth="1"/>
    <col min="800" max="1024" width="3.5" style="3"/>
    <col min="1025" max="1025" width="1.25" style="3" customWidth="1"/>
    <col min="1026" max="1054" width="3.125" style="3" customWidth="1"/>
    <col min="1055" max="1055" width="1.25" style="3" customWidth="1"/>
    <col min="1056" max="1280" width="3.5" style="3"/>
    <col min="1281" max="1281" width="1.25" style="3" customWidth="1"/>
    <col min="1282" max="1310" width="3.125" style="3" customWidth="1"/>
    <col min="1311" max="1311" width="1.25" style="3" customWidth="1"/>
    <col min="1312" max="1536" width="3.5" style="3"/>
    <col min="1537" max="1537" width="1.25" style="3" customWidth="1"/>
    <col min="1538" max="1566" width="3.125" style="3" customWidth="1"/>
    <col min="1567" max="1567" width="1.25" style="3" customWidth="1"/>
    <col min="1568" max="1792" width="3.5" style="3"/>
    <col min="1793" max="1793" width="1.25" style="3" customWidth="1"/>
    <col min="1794" max="1822" width="3.125" style="3" customWidth="1"/>
    <col min="1823" max="1823" width="1.25" style="3" customWidth="1"/>
    <col min="1824" max="2048" width="3.5" style="3"/>
    <col min="2049" max="2049" width="1.25" style="3" customWidth="1"/>
    <col min="2050" max="2078" width="3.125" style="3" customWidth="1"/>
    <col min="2079" max="2079" width="1.25" style="3" customWidth="1"/>
    <col min="2080" max="2304" width="3.5" style="3"/>
    <col min="2305" max="2305" width="1.25" style="3" customWidth="1"/>
    <col min="2306" max="2334" width="3.125" style="3" customWidth="1"/>
    <col min="2335" max="2335" width="1.25" style="3" customWidth="1"/>
    <col min="2336" max="2560" width="3.5" style="3"/>
    <col min="2561" max="2561" width="1.25" style="3" customWidth="1"/>
    <col min="2562" max="2590" width="3.125" style="3" customWidth="1"/>
    <col min="2591" max="2591" width="1.25" style="3" customWidth="1"/>
    <col min="2592" max="2816" width="3.5" style="3"/>
    <col min="2817" max="2817" width="1.25" style="3" customWidth="1"/>
    <col min="2818" max="2846" width="3.125" style="3" customWidth="1"/>
    <col min="2847" max="2847" width="1.25" style="3" customWidth="1"/>
    <col min="2848" max="3072" width="3.5" style="3"/>
    <col min="3073" max="3073" width="1.25" style="3" customWidth="1"/>
    <col min="3074" max="3102" width="3.125" style="3" customWidth="1"/>
    <col min="3103" max="3103" width="1.25" style="3" customWidth="1"/>
    <col min="3104" max="3328" width="3.5" style="3"/>
    <col min="3329" max="3329" width="1.25" style="3" customWidth="1"/>
    <col min="3330" max="3358" width="3.125" style="3" customWidth="1"/>
    <col min="3359" max="3359" width="1.25" style="3" customWidth="1"/>
    <col min="3360" max="3584" width="3.5" style="3"/>
    <col min="3585" max="3585" width="1.25" style="3" customWidth="1"/>
    <col min="3586" max="3614" width="3.125" style="3" customWidth="1"/>
    <col min="3615" max="3615" width="1.25" style="3" customWidth="1"/>
    <col min="3616" max="3840" width="3.5" style="3"/>
    <col min="3841" max="3841" width="1.25" style="3" customWidth="1"/>
    <col min="3842" max="3870" width="3.125" style="3" customWidth="1"/>
    <col min="3871" max="3871" width="1.25" style="3" customWidth="1"/>
    <col min="3872" max="4096" width="3.5" style="3"/>
    <col min="4097" max="4097" width="1.25" style="3" customWidth="1"/>
    <col min="4098" max="4126" width="3.125" style="3" customWidth="1"/>
    <col min="4127" max="4127" width="1.25" style="3" customWidth="1"/>
    <col min="4128" max="4352" width="3.5" style="3"/>
    <col min="4353" max="4353" width="1.25" style="3" customWidth="1"/>
    <col min="4354" max="4382" width="3.125" style="3" customWidth="1"/>
    <col min="4383" max="4383" width="1.25" style="3" customWidth="1"/>
    <col min="4384" max="4608" width="3.5" style="3"/>
    <col min="4609" max="4609" width="1.25" style="3" customWidth="1"/>
    <col min="4610" max="4638" width="3.125" style="3" customWidth="1"/>
    <col min="4639" max="4639" width="1.25" style="3" customWidth="1"/>
    <col min="4640" max="4864" width="3.5" style="3"/>
    <col min="4865" max="4865" width="1.25" style="3" customWidth="1"/>
    <col min="4866" max="4894" width="3.125" style="3" customWidth="1"/>
    <col min="4895" max="4895" width="1.25" style="3" customWidth="1"/>
    <col min="4896" max="5120" width="3.5" style="3"/>
    <col min="5121" max="5121" width="1.25" style="3" customWidth="1"/>
    <col min="5122" max="5150" width="3.125" style="3" customWidth="1"/>
    <col min="5151" max="5151" width="1.25" style="3" customWidth="1"/>
    <col min="5152" max="5376" width="3.5" style="3"/>
    <col min="5377" max="5377" width="1.25" style="3" customWidth="1"/>
    <col min="5378" max="5406" width="3.125" style="3" customWidth="1"/>
    <col min="5407" max="5407" width="1.25" style="3" customWidth="1"/>
    <col min="5408" max="5632" width="3.5" style="3"/>
    <col min="5633" max="5633" width="1.25" style="3" customWidth="1"/>
    <col min="5634" max="5662" width="3.125" style="3" customWidth="1"/>
    <col min="5663" max="5663" width="1.25" style="3" customWidth="1"/>
    <col min="5664" max="5888" width="3.5" style="3"/>
    <col min="5889" max="5889" width="1.25" style="3" customWidth="1"/>
    <col min="5890" max="5918" width="3.125" style="3" customWidth="1"/>
    <col min="5919" max="5919" width="1.25" style="3" customWidth="1"/>
    <col min="5920" max="6144" width="3.5" style="3"/>
    <col min="6145" max="6145" width="1.25" style="3" customWidth="1"/>
    <col min="6146" max="6174" width="3.125" style="3" customWidth="1"/>
    <col min="6175" max="6175" width="1.25" style="3" customWidth="1"/>
    <col min="6176" max="6400" width="3.5" style="3"/>
    <col min="6401" max="6401" width="1.25" style="3" customWidth="1"/>
    <col min="6402" max="6430" width="3.125" style="3" customWidth="1"/>
    <col min="6431" max="6431" width="1.25" style="3" customWidth="1"/>
    <col min="6432" max="6656" width="3.5" style="3"/>
    <col min="6657" max="6657" width="1.25" style="3" customWidth="1"/>
    <col min="6658" max="6686" width="3.125" style="3" customWidth="1"/>
    <col min="6687" max="6687" width="1.25" style="3" customWidth="1"/>
    <col min="6688" max="6912" width="3.5" style="3"/>
    <col min="6913" max="6913" width="1.25" style="3" customWidth="1"/>
    <col min="6914" max="6942" width="3.125" style="3" customWidth="1"/>
    <col min="6943" max="6943" width="1.25" style="3" customWidth="1"/>
    <col min="6944" max="7168" width="3.5" style="3"/>
    <col min="7169" max="7169" width="1.25" style="3" customWidth="1"/>
    <col min="7170" max="7198" width="3.125" style="3" customWidth="1"/>
    <col min="7199" max="7199" width="1.25" style="3" customWidth="1"/>
    <col min="7200" max="7424" width="3.5" style="3"/>
    <col min="7425" max="7425" width="1.25" style="3" customWidth="1"/>
    <col min="7426" max="7454" width="3.125" style="3" customWidth="1"/>
    <col min="7455" max="7455" width="1.25" style="3" customWidth="1"/>
    <col min="7456" max="7680" width="3.5" style="3"/>
    <col min="7681" max="7681" width="1.25" style="3" customWidth="1"/>
    <col min="7682" max="7710" width="3.125" style="3" customWidth="1"/>
    <col min="7711" max="7711" width="1.25" style="3" customWidth="1"/>
    <col min="7712" max="7936" width="3.5" style="3"/>
    <col min="7937" max="7937" width="1.25" style="3" customWidth="1"/>
    <col min="7938" max="7966" width="3.125" style="3" customWidth="1"/>
    <col min="7967" max="7967" width="1.25" style="3" customWidth="1"/>
    <col min="7968" max="8192" width="3.5" style="3"/>
    <col min="8193" max="8193" width="1.25" style="3" customWidth="1"/>
    <col min="8194" max="8222" width="3.125" style="3" customWidth="1"/>
    <col min="8223" max="8223" width="1.25" style="3" customWidth="1"/>
    <col min="8224" max="8448" width="3.5" style="3"/>
    <col min="8449" max="8449" width="1.25" style="3" customWidth="1"/>
    <col min="8450" max="8478" width="3.125" style="3" customWidth="1"/>
    <col min="8479" max="8479" width="1.25" style="3" customWidth="1"/>
    <col min="8480" max="8704" width="3.5" style="3"/>
    <col min="8705" max="8705" width="1.25" style="3" customWidth="1"/>
    <col min="8706" max="8734" width="3.125" style="3" customWidth="1"/>
    <col min="8735" max="8735" width="1.25" style="3" customWidth="1"/>
    <col min="8736" max="8960" width="3.5" style="3"/>
    <col min="8961" max="8961" width="1.25" style="3" customWidth="1"/>
    <col min="8962" max="8990" width="3.125" style="3" customWidth="1"/>
    <col min="8991" max="8991" width="1.25" style="3" customWidth="1"/>
    <col min="8992" max="9216" width="3.5" style="3"/>
    <col min="9217" max="9217" width="1.25" style="3" customWidth="1"/>
    <col min="9218" max="9246" width="3.125" style="3" customWidth="1"/>
    <col min="9247" max="9247" width="1.25" style="3" customWidth="1"/>
    <col min="9248" max="9472" width="3.5" style="3"/>
    <col min="9473" max="9473" width="1.25" style="3" customWidth="1"/>
    <col min="9474" max="9502" width="3.125" style="3" customWidth="1"/>
    <col min="9503" max="9503" width="1.25" style="3" customWidth="1"/>
    <col min="9504" max="9728" width="3.5" style="3"/>
    <col min="9729" max="9729" width="1.25" style="3" customWidth="1"/>
    <col min="9730" max="9758" width="3.125" style="3" customWidth="1"/>
    <col min="9759" max="9759" width="1.25" style="3" customWidth="1"/>
    <col min="9760" max="9984" width="3.5" style="3"/>
    <col min="9985" max="9985" width="1.25" style="3" customWidth="1"/>
    <col min="9986" max="10014" width="3.125" style="3" customWidth="1"/>
    <col min="10015" max="10015" width="1.25" style="3" customWidth="1"/>
    <col min="10016" max="10240" width="3.5" style="3"/>
    <col min="10241" max="10241" width="1.25" style="3" customWidth="1"/>
    <col min="10242" max="10270" width="3.125" style="3" customWidth="1"/>
    <col min="10271" max="10271" width="1.25" style="3" customWidth="1"/>
    <col min="10272" max="10496" width="3.5" style="3"/>
    <col min="10497" max="10497" width="1.25" style="3" customWidth="1"/>
    <col min="10498" max="10526" width="3.125" style="3" customWidth="1"/>
    <col min="10527" max="10527" width="1.25" style="3" customWidth="1"/>
    <col min="10528" max="10752" width="3.5" style="3"/>
    <col min="10753" max="10753" width="1.25" style="3" customWidth="1"/>
    <col min="10754" max="10782" width="3.125" style="3" customWidth="1"/>
    <col min="10783" max="10783" width="1.25" style="3" customWidth="1"/>
    <col min="10784" max="11008" width="3.5" style="3"/>
    <col min="11009" max="11009" width="1.25" style="3" customWidth="1"/>
    <col min="11010" max="11038" width="3.125" style="3" customWidth="1"/>
    <col min="11039" max="11039" width="1.25" style="3" customWidth="1"/>
    <col min="11040" max="11264" width="3.5" style="3"/>
    <col min="11265" max="11265" width="1.25" style="3" customWidth="1"/>
    <col min="11266" max="11294" width="3.125" style="3" customWidth="1"/>
    <col min="11295" max="11295" width="1.25" style="3" customWidth="1"/>
    <col min="11296" max="11520" width="3.5" style="3"/>
    <col min="11521" max="11521" width="1.25" style="3" customWidth="1"/>
    <col min="11522" max="11550" width="3.125" style="3" customWidth="1"/>
    <col min="11551" max="11551" width="1.25" style="3" customWidth="1"/>
    <col min="11552" max="11776" width="3.5" style="3"/>
    <col min="11777" max="11777" width="1.25" style="3" customWidth="1"/>
    <col min="11778" max="11806" width="3.125" style="3" customWidth="1"/>
    <col min="11807" max="11807" width="1.25" style="3" customWidth="1"/>
    <col min="11808" max="12032" width="3.5" style="3"/>
    <col min="12033" max="12033" width="1.25" style="3" customWidth="1"/>
    <col min="12034" max="12062" width="3.125" style="3" customWidth="1"/>
    <col min="12063" max="12063" width="1.25" style="3" customWidth="1"/>
    <col min="12064" max="12288" width="3.5" style="3"/>
    <col min="12289" max="12289" width="1.25" style="3" customWidth="1"/>
    <col min="12290" max="12318" width="3.125" style="3" customWidth="1"/>
    <col min="12319" max="12319" width="1.25" style="3" customWidth="1"/>
    <col min="12320" max="12544" width="3.5" style="3"/>
    <col min="12545" max="12545" width="1.25" style="3" customWidth="1"/>
    <col min="12546" max="12574" width="3.125" style="3" customWidth="1"/>
    <col min="12575" max="12575" width="1.25" style="3" customWidth="1"/>
    <col min="12576" max="12800" width="3.5" style="3"/>
    <col min="12801" max="12801" width="1.25" style="3" customWidth="1"/>
    <col min="12802" max="12830" width="3.125" style="3" customWidth="1"/>
    <col min="12831" max="12831" width="1.25" style="3" customWidth="1"/>
    <col min="12832" max="13056" width="3.5" style="3"/>
    <col min="13057" max="13057" width="1.25" style="3" customWidth="1"/>
    <col min="13058" max="13086" width="3.125" style="3" customWidth="1"/>
    <col min="13087" max="13087" width="1.25" style="3" customWidth="1"/>
    <col min="13088" max="13312" width="3.5" style="3"/>
    <col min="13313" max="13313" width="1.25" style="3" customWidth="1"/>
    <col min="13314" max="13342" width="3.125" style="3" customWidth="1"/>
    <col min="13343" max="13343" width="1.25" style="3" customWidth="1"/>
    <col min="13344" max="13568" width="3.5" style="3"/>
    <col min="13569" max="13569" width="1.25" style="3" customWidth="1"/>
    <col min="13570" max="13598" width="3.125" style="3" customWidth="1"/>
    <col min="13599" max="13599" width="1.25" style="3" customWidth="1"/>
    <col min="13600" max="13824" width="3.5" style="3"/>
    <col min="13825" max="13825" width="1.25" style="3" customWidth="1"/>
    <col min="13826" max="13854" width="3.125" style="3" customWidth="1"/>
    <col min="13855" max="13855" width="1.25" style="3" customWidth="1"/>
    <col min="13856" max="14080" width="3.5" style="3"/>
    <col min="14081" max="14081" width="1.25" style="3" customWidth="1"/>
    <col min="14082" max="14110" width="3.125" style="3" customWidth="1"/>
    <col min="14111" max="14111" width="1.25" style="3" customWidth="1"/>
    <col min="14112" max="14336" width="3.5" style="3"/>
    <col min="14337" max="14337" width="1.25" style="3" customWidth="1"/>
    <col min="14338" max="14366" width="3.125" style="3" customWidth="1"/>
    <col min="14367" max="14367" width="1.25" style="3" customWidth="1"/>
    <col min="14368" max="14592" width="3.5" style="3"/>
    <col min="14593" max="14593" width="1.25" style="3" customWidth="1"/>
    <col min="14594" max="14622" width="3.125" style="3" customWidth="1"/>
    <col min="14623" max="14623" width="1.25" style="3" customWidth="1"/>
    <col min="14624" max="14848" width="3.5" style="3"/>
    <col min="14849" max="14849" width="1.25" style="3" customWidth="1"/>
    <col min="14850" max="14878" width="3.125" style="3" customWidth="1"/>
    <col min="14879" max="14879" width="1.25" style="3" customWidth="1"/>
    <col min="14880" max="15104" width="3.5" style="3"/>
    <col min="15105" max="15105" width="1.25" style="3" customWidth="1"/>
    <col min="15106" max="15134" width="3.125" style="3" customWidth="1"/>
    <col min="15135" max="15135" width="1.25" style="3" customWidth="1"/>
    <col min="15136" max="15360" width="3.5" style="3"/>
    <col min="15361" max="15361" width="1.25" style="3" customWidth="1"/>
    <col min="15362" max="15390" width="3.125" style="3" customWidth="1"/>
    <col min="15391" max="15391" width="1.25" style="3" customWidth="1"/>
    <col min="15392" max="15616" width="3.5" style="3"/>
    <col min="15617" max="15617" width="1.25" style="3" customWidth="1"/>
    <col min="15618" max="15646" width="3.125" style="3" customWidth="1"/>
    <col min="15647" max="15647" width="1.25" style="3" customWidth="1"/>
    <col min="15648" max="15872" width="3.5" style="3"/>
    <col min="15873" max="15873" width="1.25" style="3" customWidth="1"/>
    <col min="15874" max="15902" width="3.125" style="3" customWidth="1"/>
    <col min="15903" max="15903" width="1.25" style="3" customWidth="1"/>
    <col min="15904" max="16128" width="3.5" style="3"/>
    <col min="16129" max="16129" width="1.25" style="3" customWidth="1"/>
    <col min="16130" max="16158" width="3.125" style="3" customWidth="1"/>
    <col min="16159" max="16159" width="1.25" style="3" customWidth="1"/>
    <col min="16160" max="16384" width="3.5" style="3"/>
  </cols>
  <sheetData>
    <row r="1" spans="2:34" s="1" customFormat="1" ht="18.75" x14ac:dyDescent="0.15">
      <c r="AG1" s="90"/>
      <c r="AH1" s="90"/>
    </row>
    <row r="2" spans="2:34" s="1" customFormat="1" thickBot="1" x14ac:dyDescent="0.2">
      <c r="B2" s="1" t="s">
        <v>700</v>
      </c>
      <c r="AH2" s="279"/>
    </row>
    <row r="3" spans="2:34" s="1" customFormat="1" thickTop="1" x14ac:dyDescent="0.15">
      <c r="U3" s="45" t="s">
        <v>366</v>
      </c>
      <c r="V3" s="728"/>
      <c r="W3" s="728"/>
      <c r="X3" s="45" t="s">
        <v>36</v>
      </c>
      <c r="Y3" s="728"/>
      <c r="Z3" s="728"/>
      <c r="AA3" s="45" t="s">
        <v>367</v>
      </c>
      <c r="AB3" s="728"/>
      <c r="AC3" s="728"/>
      <c r="AD3" s="45" t="s">
        <v>368</v>
      </c>
      <c r="AG3" s="866" t="s">
        <v>468</v>
      </c>
      <c r="AH3" s="867"/>
    </row>
    <row r="4" spans="2:34" s="1" customFormat="1" thickBot="1" x14ac:dyDescent="0.2">
      <c r="AD4" s="45"/>
      <c r="AG4" s="868"/>
      <c r="AH4" s="869"/>
    </row>
    <row r="5" spans="2:34" s="1" customFormat="1" thickTop="1" x14ac:dyDescent="0.15">
      <c r="B5" s="728" t="s">
        <v>369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G5" s="331"/>
      <c r="AH5" s="279"/>
    </row>
    <row r="6" spans="2:34" s="1" customFormat="1" ht="18.75" x14ac:dyDescent="0.15">
      <c r="B6" s="728" t="s">
        <v>370</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G6" s="94"/>
      <c r="AH6" s="94"/>
    </row>
    <row r="7" spans="2:34" s="1" customFormat="1" ht="18.75" x14ac:dyDescent="0.15">
      <c r="AG7" s="94"/>
      <c r="AH7" s="94"/>
    </row>
    <row r="8" spans="2:34" s="1" customFormat="1" ht="23.25" customHeight="1" x14ac:dyDescent="0.15">
      <c r="B8" s="824" t="s">
        <v>371</v>
      </c>
      <c r="C8" s="824"/>
      <c r="D8" s="824"/>
      <c r="E8" s="824"/>
      <c r="F8" s="825"/>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90"/>
      <c r="AG8" s="93"/>
      <c r="AH8" s="93"/>
    </row>
    <row r="9" spans="2:34" ht="23.25" customHeight="1" x14ac:dyDescent="0.15">
      <c r="B9" s="825" t="s">
        <v>372</v>
      </c>
      <c r="C9" s="1065"/>
      <c r="D9" s="1065"/>
      <c r="E9" s="1065"/>
      <c r="F9" s="1065"/>
      <c r="G9" s="509" t="s">
        <v>501</v>
      </c>
      <c r="H9" s="489" t="s">
        <v>597</v>
      </c>
      <c r="I9" s="489"/>
      <c r="J9" s="489"/>
      <c r="K9" s="489"/>
      <c r="L9" s="510" t="s">
        <v>501</v>
      </c>
      <c r="M9" s="489" t="s">
        <v>598</v>
      </c>
      <c r="N9" s="489"/>
      <c r="O9" s="489"/>
      <c r="P9" s="489"/>
      <c r="Q9" s="510" t="s">
        <v>501</v>
      </c>
      <c r="R9" s="489" t="s">
        <v>599</v>
      </c>
      <c r="S9" s="511"/>
      <c r="T9" s="511"/>
      <c r="U9" s="511"/>
      <c r="V9" s="511"/>
      <c r="W9" s="511"/>
      <c r="X9" s="511"/>
      <c r="Y9" s="511"/>
      <c r="Z9" s="511"/>
      <c r="AA9" s="511"/>
      <c r="AB9" s="511"/>
      <c r="AC9" s="511"/>
      <c r="AD9" s="512"/>
      <c r="AG9" s="93"/>
      <c r="AH9" s="93"/>
    </row>
    <row r="10" spans="2:34" ht="23.25" customHeight="1" x14ac:dyDescent="0.15">
      <c r="B10" s="1068" t="s">
        <v>373</v>
      </c>
      <c r="C10" s="1069"/>
      <c r="D10" s="1069"/>
      <c r="E10" s="1069"/>
      <c r="F10" s="1070"/>
      <c r="G10" s="509" t="s">
        <v>501</v>
      </c>
      <c r="H10" s="10" t="s">
        <v>701</v>
      </c>
      <c r="I10" s="489"/>
      <c r="J10" s="489"/>
      <c r="K10" s="489"/>
      <c r="L10" s="489"/>
      <c r="M10" s="489"/>
      <c r="N10" s="489"/>
      <c r="O10" s="489"/>
      <c r="P10" s="489"/>
      <c r="Q10" s="489"/>
      <c r="R10" s="489"/>
      <c r="S10" s="10"/>
      <c r="T10" s="510" t="s">
        <v>501</v>
      </c>
      <c r="U10" s="10" t="s">
        <v>702</v>
      </c>
      <c r="V10" s="511"/>
      <c r="W10" s="511"/>
      <c r="X10" s="511"/>
      <c r="Y10" s="511"/>
      <c r="Z10" s="511"/>
      <c r="AA10" s="511"/>
      <c r="AB10" s="511"/>
      <c r="AC10" s="511"/>
      <c r="AD10" s="512"/>
      <c r="AG10" s="93"/>
      <c r="AH10" s="93"/>
    </row>
    <row r="11" spans="2:34" ht="23.25" customHeight="1" x14ac:dyDescent="0.15">
      <c r="B11" s="1068" t="s">
        <v>374</v>
      </c>
      <c r="C11" s="1069"/>
      <c r="D11" s="1069"/>
      <c r="E11" s="1069"/>
      <c r="F11" s="1070"/>
      <c r="G11" s="513" t="s">
        <v>501</v>
      </c>
      <c r="H11" s="7" t="s">
        <v>703</v>
      </c>
      <c r="I11" s="22"/>
      <c r="J11" s="22"/>
      <c r="K11" s="22"/>
      <c r="L11" s="22"/>
      <c r="M11" s="22"/>
      <c r="N11" s="22"/>
      <c r="O11" s="22"/>
      <c r="P11" s="22"/>
      <c r="Q11" s="22"/>
      <c r="R11" s="22"/>
      <c r="S11" s="514" t="s">
        <v>501</v>
      </c>
      <c r="T11" s="7" t="s">
        <v>704</v>
      </c>
      <c r="U11" s="7"/>
      <c r="V11" s="515"/>
      <c r="W11" s="515"/>
      <c r="X11" s="515"/>
      <c r="Y11" s="515"/>
      <c r="Z11" s="515"/>
      <c r="AA11" s="515"/>
      <c r="AB11" s="515"/>
      <c r="AC11" s="515"/>
      <c r="AD11" s="516"/>
      <c r="AG11" s="93"/>
      <c r="AH11" s="93"/>
    </row>
    <row r="12" spans="2:34" ht="23.25" customHeight="1" x14ac:dyDescent="0.15">
      <c r="B12" s="1074"/>
      <c r="C12" s="1075"/>
      <c r="D12" s="1075"/>
      <c r="E12" s="1075"/>
      <c r="F12" s="1076"/>
      <c r="G12" s="517" t="s">
        <v>501</v>
      </c>
      <c r="H12" s="8" t="s">
        <v>705</v>
      </c>
      <c r="I12" s="518"/>
      <c r="J12" s="518"/>
      <c r="K12" s="518"/>
      <c r="L12" s="518"/>
      <c r="M12" s="518"/>
      <c r="N12" s="518"/>
      <c r="O12" s="518"/>
      <c r="P12" s="518"/>
      <c r="Q12" s="518"/>
      <c r="R12" s="518"/>
      <c r="S12" s="519"/>
      <c r="T12" s="520"/>
      <c r="U12" s="520"/>
      <c r="V12" s="520"/>
      <c r="W12" s="520"/>
      <c r="X12" s="520"/>
      <c r="Y12" s="520"/>
      <c r="Z12" s="520"/>
      <c r="AA12" s="520"/>
      <c r="AB12" s="520"/>
      <c r="AC12" s="520"/>
      <c r="AD12" s="521"/>
      <c r="AG12" s="93"/>
      <c r="AH12" s="93"/>
    </row>
    <row r="13" spans="2:34" s="1" customFormat="1" ht="9" customHeight="1" x14ac:dyDescent="0.15">
      <c r="AG13" s="93"/>
      <c r="AH13" s="93"/>
    </row>
    <row r="14" spans="2:34" s="1" customFormat="1" ht="18.75" x14ac:dyDescent="0.15">
      <c r="B14" s="740" t="s">
        <v>375</v>
      </c>
      <c r="C14" s="741"/>
      <c r="D14" s="741"/>
      <c r="E14" s="741"/>
      <c r="F14" s="1091"/>
      <c r="G14" s="1093"/>
      <c r="H14" s="1094"/>
      <c r="I14" s="1094"/>
      <c r="J14" s="1094"/>
      <c r="K14" s="1094"/>
      <c r="L14" s="1094"/>
      <c r="M14" s="1094"/>
      <c r="N14" s="1094"/>
      <c r="O14" s="1094"/>
      <c r="P14" s="1094"/>
      <c r="Q14" s="1094"/>
      <c r="R14" s="1094"/>
      <c r="S14" s="1094"/>
      <c r="T14" s="1094"/>
      <c r="U14" s="1094"/>
      <c r="V14" s="1094"/>
      <c r="W14" s="1094"/>
      <c r="X14" s="1094"/>
      <c r="Y14" s="1095"/>
      <c r="Z14" s="41"/>
      <c r="AA14" s="522" t="s">
        <v>603</v>
      </c>
      <c r="AB14" s="522" t="s">
        <v>604</v>
      </c>
      <c r="AC14" s="522" t="s">
        <v>605</v>
      </c>
      <c r="AD14" s="23"/>
      <c r="AG14" s="93"/>
      <c r="AH14" s="93"/>
    </row>
    <row r="15" spans="2:34" s="1" customFormat="1" ht="27" customHeight="1" x14ac:dyDescent="0.15">
      <c r="B15" s="751"/>
      <c r="C15" s="752"/>
      <c r="D15" s="752"/>
      <c r="E15" s="752"/>
      <c r="F15" s="1087"/>
      <c r="G15" s="772" t="s">
        <v>706</v>
      </c>
      <c r="H15" s="773"/>
      <c r="I15" s="773"/>
      <c r="J15" s="773"/>
      <c r="K15" s="773"/>
      <c r="L15" s="773"/>
      <c r="M15" s="773"/>
      <c r="N15" s="773"/>
      <c r="O15" s="773"/>
      <c r="P15" s="773"/>
      <c r="Q15" s="773"/>
      <c r="R15" s="773"/>
      <c r="S15" s="773"/>
      <c r="T15" s="773"/>
      <c r="U15" s="773"/>
      <c r="V15" s="773"/>
      <c r="W15" s="773"/>
      <c r="X15" s="773"/>
      <c r="Y15" s="1096"/>
      <c r="Z15" s="523"/>
      <c r="AA15" s="368" t="s">
        <v>501</v>
      </c>
      <c r="AB15" s="368" t="s">
        <v>604</v>
      </c>
      <c r="AC15" s="368" t="s">
        <v>501</v>
      </c>
      <c r="AD15" s="503"/>
      <c r="AG15" s="112"/>
      <c r="AH15" s="110"/>
    </row>
    <row r="16" spans="2:34" s="1" customFormat="1" ht="27" customHeight="1" x14ac:dyDescent="0.15">
      <c r="B16" s="746"/>
      <c r="C16" s="747"/>
      <c r="D16" s="747"/>
      <c r="E16" s="747"/>
      <c r="F16" s="1092"/>
      <c r="G16" s="1097" t="s">
        <v>376</v>
      </c>
      <c r="H16" s="1098"/>
      <c r="I16" s="1098"/>
      <c r="J16" s="1098"/>
      <c r="K16" s="1098"/>
      <c r="L16" s="1098"/>
      <c r="M16" s="1098"/>
      <c r="N16" s="1098"/>
      <c r="O16" s="1098"/>
      <c r="P16" s="1098"/>
      <c r="Q16" s="1098"/>
      <c r="R16" s="1098"/>
      <c r="S16" s="1098"/>
      <c r="T16" s="1098"/>
      <c r="U16" s="1098"/>
      <c r="V16" s="1098"/>
      <c r="W16" s="1098"/>
      <c r="X16" s="1098"/>
      <c r="Y16" s="1099"/>
      <c r="Z16" s="524"/>
      <c r="AA16" s="525" t="s">
        <v>501</v>
      </c>
      <c r="AB16" s="525" t="s">
        <v>604</v>
      </c>
      <c r="AC16" s="525" t="s">
        <v>501</v>
      </c>
      <c r="AD16" s="526"/>
      <c r="AG16" s="110"/>
      <c r="AH16" s="110"/>
    </row>
    <row r="17" spans="2:34" s="1" customFormat="1" ht="9" customHeight="1" x14ac:dyDescent="0.15">
      <c r="AG17" s="110"/>
      <c r="AH17" s="110"/>
    </row>
    <row r="18" spans="2:34" s="1" customFormat="1" x14ac:dyDescent="0.15">
      <c r="B18" s="1" t="s">
        <v>377</v>
      </c>
      <c r="AG18" s="110"/>
      <c r="AH18" s="110"/>
    </row>
    <row r="19" spans="2:34" s="1" customFormat="1" x14ac:dyDescent="0.15">
      <c r="B19" s="1" t="s">
        <v>378</v>
      </c>
      <c r="AC19" s="2"/>
      <c r="AD19" s="2"/>
      <c r="AG19" s="110"/>
      <c r="AH19" s="110"/>
    </row>
    <row r="20" spans="2:34" s="1" customFormat="1" ht="4.5" customHeight="1" x14ac:dyDescent="0.15">
      <c r="AG20" s="110"/>
      <c r="AH20" s="110"/>
    </row>
    <row r="21" spans="2:34" s="1" customFormat="1" ht="4.5" customHeight="1" x14ac:dyDescent="0.15">
      <c r="B21" s="756" t="s">
        <v>379</v>
      </c>
      <c r="C21" s="730"/>
      <c r="D21" s="730"/>
      <c r="E21" s="730"/>
      <c r="F21" s="731"/>
      <c r="G21" s="6"/>
      <c r="H21" s="7"/>
      <c r="I21" s="7"/>
      <c r="J21" s="7"/>
      <c r="K21" s="7"/>
      <c r="L21" s="7"/>
      <c r="M21" s="7"/>
      <c r="N21" s="7"/>
      <c r="O21" s="7"/>
      <c r="P21" s="7"/>
      <c r="Q21" s="7"/>
      <c r="R21" s="7"/>
      <c r="S21" s="7"/>
      <c r="T21" s="7"/>
      <c r="U21" s="7"/>
      <c r="V21" s="7"/>
      <c r="W21" s="7"/>
      <c r="X21" s="7"/>
      <c r="Y21" s="7"/>
      <c r="Z21" s="6"/>
      <c r="AA21" s="7"/>
      <c r="AB21" s="7"/>
      <c r="AC21" s="22"/>
      <c r="AD21" s="23"/>
      <c r="AG21" s="110"/>
      <c r="AH21" s="110"/>
    </row>
    <row r="22" spans="2:34" s="1" customFormat="1" ht="15.75" customHeight="1" x14ac:dyDescent="0.15">
      <c r="B22" s="1100"/>
      <c r="C22" s="1101"/>
      <c r="D22" s="1101"/>
      <c r="E22" s="1101"/>
      <c r="F22" s="1102"/>
      <c r="G22" s="490"/>
      <c r="H22" s="1" t="s">
        <v>380</v>
      </c>
      <c r="Z22" s="490"/>
      <c r="AA22" s="528" t="s">
        <v>603</v>
      </c>
      <c r="AB22" s="528" t="s">
        <v>604</v>
      </c>
      <c r="AC22" s="528" t="s">
        <v>605</v>
      </c>
      <c r="AD22" s="529"/>
      <c r="AG22" s="110"/>
      <c r="AH22" s="110"/>
    </row>
    <row r="23" spans="2:34" s="1" customFormat="1" ht="29.25" customHeight="1" x14ac:dyDescent="0.15">
      <c r="B23" s="1100"/>
      <c r="C23" s="1101"/>
      <c r="D23" s="1101"/>
      <c r="E23" s="1101"/>
      <c r="F23" s="1102"/>
      <c r="G23" s="490"/>
      <c r="I23" s="89" t="s">
        <v>381</v>
      </c>
      <c r="J23" s="1106" t="s">
        <v>382</v>
      </c>
      <c r="K23" s="1107"/>
      <c r="L23" s="1107"/>
      <c r="M23" s="1107"/>
      <c r="N23" s="1107"/>
      <c r="O23" s="1107"/>
      <c r="P23" s="1107"/>
      <c r="Q23" s="1107"/>
      <c r="R23" s="1107"/>
      <c r="S23" s="1107"/>
      <c r="T23" s="1107"/>
      <c r="U23" s="1108"/>
      <c r="V23" s="1064"/>
      <c r="W23" s="725"/>
      <c r="X23" s="11" t="s">
        <v>383</v>
      </c>
      <c r="Z23" s="490"/>
      <c r="AA23" s="502"/>
      <c r="AB23" s="12"/>
      <c r="AC23" s="502"/>
      <c r="AD23" s="503"/>
      <c r="AG23" s="110"/>
      <c r="AH23" s="110"/>
    </row>
    <row r="24" spans="2:34" s="1" customFormat="1" ht="15.75" customHeight="1" x14ac:dyDescent="0.15">
      <c r="B24" s="1100"/>
      <c r="C24" s="1101"/>
      <c r="D24" s="1101"/>
      <c r="E24" s="1101"/>
      <c r="F24" s="1102"/>
      <c r="G24" s="490"/>
      <c r="I24" s="530" t="s">
        <v>384</v>
      </c>
      <c r="J24" s="531" t="s">
        <v>385</v>
      </c>
      <c r="K24" s="8"/>
      <c r="L24" s="8"/>
      <c r="M24" s="8"/>
      <c r="N24" s="8"/>
      <c r="O24" s="8"/>
      <c r="P24" s="8"/>
      <c r="Q24" s="8"/>
      <c r="R24" s="8"/>
      <c r="S24" s="8"/>
      <c r="T24" s="8"/>
      <c r="U24" s="500"/>
      <c r="V24" s="1064"/>
      <c r="W24" s="725"/>
      <c r="X24" s="500" t="s">
        <v>383</v>
      </c>
      <c r="Y24" s="532"/>
      <c r="Z24" s="523"/>
      <c r="AA24" s="368" t="s">
        <v>501</v>
      </c>
      <c r="AB24" s="368" t="s">
        <v>604</v>
      </c>
      <c r="AC24" s="368" t="s">
        <v>501</v>
      </c>
      <c r="AD24" s="503"/>
      <c r="AG24" s="110"/>
      <c r="AH24" s="110"/>
    </row>
    <row r="25" spans="2:34" s="1" customFormat="1" ht="24" customHeight="1" x14ac:dyDescent="0.15">
      <c r="B25" s="1100"/>
      <c r="C25" s="1101"/>
      <c r="D25" s="1101"/>
      <c r="E25" s="1101"/>
      <c r="F25" s="1102"/>
      <c r="G25" s="490"/>
      <c r="I25" s="1109" t="s">
        <v>386</v>
      </c>
      <c r="J25" s="1109"/>
      <c r="K25" s="1109"/>
      <c r="L25" s="1109"/>
      <c r="M25" s="1109"/>
      <c r="N25" s="1109"/>
      <c r="O25" s="1109"/>
      <c r="P25" s="1109"/>
      <c r="Q25" s="1109"/>
      <c r="R25" s="1109"/>
      <c r="S25" s="1109"/>
      <c r="T25" s="1109"/>
      <c r="U25" s="1109"/>
      <c r="V25" s="1109"/>
      <c r="W25" s="1109"/>
      <c r="X25" s="1109"/>
      <c r="Y25" s="532"/>
      <c r="Z25" s="492"/>
      <c r="AA25" s="12"/>
      <c r="AB25" s="12"/>
      <c r="AC25" s="12"/>
      <c r="AD25" s="88"/>
      <c r="AG25" s="110"/>
      <c r="AH25" s="110"/>
    </row>
    <row r="26" spans="2:34" s="1" customFormat="1" x14ac:dyDescent="0.15">
      <c r="B26" s="1100"/>
      <c r="C26" s="1101"/>
      <c r="D26" s="1101"/>
      <c r="E26" s="1101"/>
      <c r="F26" s="1102"/>
      <c r="G26" s="490"/>
      <c r="H26" s="1" t="s">
        <v>387</v>
      </c>
      <c r="Z26" s="490"/>
      <c r="AC26" s="2"/>
      <c r="AD26" s="503"/>
      <c r="AG26" s="110"/>
      <c r="AH26" s="110"/>
    </row>
    <row r="27" spans="2:34" s="1" customFormat="1" ht="15.75" customHeight="1" x14ac:dyDescent="0.15">
      <c r="B27" s="1100"/>
      <c r="C27" s="1101"/>
      <c r="D27" s="1101"/>
      <c r="E27" s="1101"/>
      <c r="F27" s="1102"/>
      <c r="G27" s="490"/>
      <c r="H27" s="1" t="s">
        <v>388</v>
      </c>
      <c r="T27" s="532"/>
      <c r="V27" s="532"/>
      <c r="Z27" s="490"/>
      <c r="AC27" s="2"/>
      <c r="AD27" s="503"/>
      <c r="AG27" s="110"/>
      <c r="AH27" s="110"/>
    </row>
    <row r="28" spans="2:34" s="1" customFormat="1" ht="29.25" customHeight="1" x14ac:dyDescent="0.15">
      <c r="B28" s="1100"/>
      <c r="C28" s="1101"/>
      <c r="D28" s="1101"/>
      <c r="E28" s="1101"/>
      <c r="F28" s="1102"/>
      <c r="G28" s="490"/>
      <c r="I28" s="89" t="s">
        <v>389</v>
      </c>
      <c r="J28" s="1110" t="s">
        <v>390</v>
      </c>
      <c r="K28" s="1110"/>
      <c r="L28" s="1110"/>
      <c r="M28" s="1110"/>
      <c r="N28" s="1110"/>
      <c r="O28" s="1110"/>
      <c r="P28" s="1110"/>
      <c r="Q28" s="1110"/>
      <c r="R28" s="1110"/>
      <c r="S28" s="1110"/>
      <c r="T28" s="1110"/>
      <c r="U28" s="1110"/>
      <c r="V28" s="1064"/>
      <c r="W28" s="725"/>
      <c r="X28" s="11" t="s">
        <v>383</v>
      </c>
      <c r="Y28" s="532"/>
      <c r="Z28" s="523"/>
      <c r="AA28" s="368" t="s">
        <v>501</v>
      </c>
      <c r="AB28" s="368" t="s">
        <v>604</v>
      </c>
      <c r="AC28" s="368" t="s">
        <v>501</v>
      </c>
      <c r="AD28" s="503"/>
      <c r="AG28" s="110"/>
      <c r="AH28" s="110"/>
    </row>
    <row r="29" spans="2:34" s="1" customFormat="1" ht="4.5" customHeight="1" x14ac:dyDescent="0.15">
      <c r="B29" s="1103"/>
      <c r="C29" s="1104"/>
      <c r="D29" s="1104"/>
      <c r="E29" s="1104"/>
      <c r="F29" s="1105"/>
      <c r="G29" s="498"/>
      <c r="H29" s="8"/>
      <c r="I29" s="8"/>
      <c r="J29" s="8"/>
      <c r="K29" s="8"/>
      <c r="L29" s="8"/>
      <c r="M29" s="8"/>
      <c r="N29" s="8"/>
      <c r="O29" s="8"/>
      <c r="P29" s="8"/>
      <c r="Q29" s="8"/>
      <c r="R29" s="8"/>
      <c r="S29" s="8"/>
      <c r="T29" s="533"/>
      <c r="U29" s="533"/>
      <c r="V29" s="8"/>
      <c r="W29" s="8"/>
      <c r="X29" s="8"/>
      <c r="Y29" s="8"/>
      <c r="Z29" s="498"/>
      <c r="AA29" s="8"/>
      <c r="AB29" s="8"/>
      <c r="AC29" s="518"/>
      <c r="AD29" s="526"/>
      <c r="AG29" s="110"/>
      <c r="AH29" s="110"/>
    </row>
    <row r="30" spans="2:34" s="1" customFormat="1" ht="7.5" customHeight="1" x14ac:dyDescent="0.15">
      <c r="B30" s="527"/>
      <c r="C30" s="527"/>
      <c r="D30" s="527"/>
      <c r="E30" s="527"/>
      <c r="F30" s="527"/>
      <c r="T30" s="532"/>
      <c r="U30" s="532"/>
      <c r="AG30" s="110"/>
      <c r="AH30" s="110"/>
    </row>
    <row r="31" spans="2:34" s="1" customFormat="1" x14ac:dyDescent="0.15">
      <c r="B31" s="1" t="s">
        <v>391</v>
      </c>
      <c r="C31" s="527"/>
      <c r="D31" s="527"/>
      <c r="E31" s="527"/>
      <c r="F31" s="527"/>
      <c r="T31" s="532"/>
      <c r="U31" s="532"/>
      <c r="AG31" s="110"/>
      <c r="AH31" s="110"/>
    </row>
    <row r="32" spans="2:34" s="1" customFormat="1" ht="4.5" customHeight="1" x14ac:dyDescent="0.15">
      <c r="B32" s="527"/>
      <c r="C32" s="527"/>
      <c r="D32" s="527"/>
      <c r="E32" s="527"/>
      <c r="F32" s="527"/>
      <c r="T32" s="532"/>
      <c r="U32" s="532"/>
      <c r="AG32" s="110"/>
      <c r="AH32" s="110"/>
    </row>
    <row r="33" spans="1:34" s="1" customFormat="1" ht="4.5" customHeight="1" x14ac:dyDescent="0.15">
      <c r="B33" s="756" t="s">
        <v>379</v>
      </c>
      <c r="C33" s="730"/>
      <c r="D33" s="730"/>
      <c r="E33" s="730"/>
      <c r="F33" s="731"/>
      <c r="G33" s="6"/>
      <c r="H33" s="7"/>
      <c r="I33" s="7"/>
      <c r="J33" s="7"/>
      <c r="K33" s="7"/>
      <c r="L33" s="7"/>
      <c r="M33" s="7"/>
      <c r="N33" s="7"/>
      <c r="O33" s="7"/>
      <c r="P33" s="7"/>
      <c r="Q33" s="7"/>
      <c r="R33" s="7"/>
      <c r="S33" s="7"/>
      <c r="T33" s="7"/>
      <c r="U33" s="7"/>
      <c r="V33" s="7"/>
      <c r="W33" s="7"/>
      <c r="X33" s="7"/>
      <c r="Y33" s="7"/>
      <c r="Z33" s="6"/>
      <c r="AA33" s="7"/>
      <c r="AB33" s="7"/>
      <c r="AC33" s="22"/>
      <c r="AD33" s="23"/>
      <c r="AG33" s="110"/>
      <c r="AH33" s="110"/>
    </row>
    <row r="34" spans="1:34" s="1" customFormat="1" ht="16.5" customHeight="1" x14ac:dyDescent="0.15">
      <c r="B34" s="1100"/>
      <c r="C34" s="1101"/>
      <c r="D34" s="1101"/>
      <c r="E34" s="1101"/>
      <c r="F34" s="1102"/>
      <c r="G34" s="490"/>
      <c r="H34" s="1" t="s">
        <v>392</v>
      </c>
      <c r="V34" s="12"/>
      <c r="W34" s="12"/>
      <c r="Z34" s="490"/>
      <c r="AA34" s="528" t="s">
        <v>603</v>
      </c>
      <c r="AB34" s="528" t="s">
        <v>604</v>
      </c>
      <c r="AC34" s="528" t="s">
        <v>605</v>
      </c>
      <c r="AD34" s="529"/>
      <c r="AG34" s="110"/>
      <c r="AH34" s="110"/>
    </row>
    <row r="35" spans="1:34" s="1" customFormat="1" ht="29.25" customHeight="1" x14ac:dyDescent="0.15">
      <c r="B35" s="1100"/>
      <c r="C35" s="1101"/>
      <c r="D35" s="1101"/>
      <c r="E35" s="1101"/>
      <c r="F35" s="1102"/>
      <c r="G35" s="490"/>
      <c r="I35" s="89" t="s">
        <v>381</v>
      </c>
      <c r="J35" s="1111" t="s">
        <v>382</v>
      </c>
      <c r="K35" s="1112"/>
      <c r="L35" s="1112"/>
      <c r="M35" s="1112"/>
      <c r="N35" s="1112"/>
      <c r="O35" s="1112"/>
      <c r="P35" s="1112"/>
      <c r="Q35" s="1112"/>
      <c r="R35" s="1112"/>
      <c r="S35" s="1112"/>
      <c r="T35" s="1112"/>
      <c r="U35" s="10"/>
      <c r="V35" s="725"/>
      <c r="W35" s="726"/>
      <c r="X35" s="11" t="s">
        <v>383</v>
      </c>
      <c r="Z35" s="490"/>
      <c r="AA35" s="502"/>
      <c r="AB35" s="12"/>
      <c r="AC35" s="502"/>
      <c r="AD35" s="503"/>
      <c r="AG35" s="110"/>
      <c r="AH35" s="110"/>
    </row>
    <row r="36" spans="1:34" s="1" customFormat="1" ht="15.75" customHeight="1" x14ac:dyDescent="0.15">
      <c r="B36" s="1100"/>
      <c r="C36" s="1101"/>
      <c r="D36" s="1101"/>
      <c r="E36" s="1101"/>
      <c r="F36" s="1102"/>
      <c r="G36" s="490"/>
      <c r="I36" s="530" t="s">
        <v>384</v>
      </c>
      <c r="J36" s="520" t="s">
        <v>385</v>
      </c>
      <c r="K36" s="8"/>
      <c r="L36" s="8"/>
      <c r="M36" s="8"/>
      <c r="N36" s="8"/>
      <c r="O36" s="8"/>
      <c r="P36" s="8"/>
      <c r="Q36" s="8"/>
      <c r="R36" s="8"/>
      <c r="S36" s="8"/>
      <c r="T36" s="8"/>
      <c r="U36" s="8"/>
      <c r="V36" s="785"/>
      <c r="W36" s="786"/>
      <c r="X36" s="500" t="s">
        <v>383</v>
      </c>
      <c r="Y36" s="532"/>
      <c r="Z36" s="523"/>
      <c r="AA36" s="368" t="s">
        <v>501</v>
      </c>
      <c r="AB36" s="368" t="s">
        <v>604</v>
      </c>
      <c r="AC36" s="368" t="s">
        <v>501</v>
      </c>
      <c r="AD36" s="503"/>
      <c r="AG36" s="110"/>
      <c r="AH36" s="110"/>
    </row>
    <row r="37" spans="1:34" s="1" customFormat="1" ht="24" customHeight="1" x14ac:dyDescent="0.15">
      <c r="B37" s="1100"/>
      <c r="C37" s="1101"/>
      <c r="D37" s="1101"/>
      <c r="E37" s="1101"/>
      <c r="F37" s="1102"/>
      <c r="G37" s="490"/>
      <c r="I37" s="1109" t="s">
        <v>386</v>
      </c>
      <c r="J37" s="1109"/>
      <c r="K37" s="1109"/>
      <c r="L37" s="1109"/>
      <c r="M37" s="1109"/>
      <c r="N37" s="1109"/>
      <c r="O37" s="1109"/>
      <c r="P37" s="1109"/>
      <c r="Q37" s="1109"/>
      <c r="R37" s="1109"/>
      <c r="S37" s="1109"/>
      <c r="T37" s="1109"/>
      <c r="U37" s="1109"/>
      <c r="V37" s="1109"/>
      <c r="W37" s="1109"/>
      <c r="X37" s="1109"/>
      <c r="Y37" s="532"/>
      <c r="Z37" s="492"/>
      <c r="AA37" s="12"/>
      <c r="AB37" s="12"/>
      <c r="AC37" s="12"/>
      <c r="AD37" s="88"/>
      <c r="AG37" s="110"/>
      <c r="AH37" s="110"/>
    </row>
    <row r="38" spans="1:34" s="1" customFormat="1" ht="4.5" customHeight="1" x14ac:dyDescent="0.15">
      <c r="A38" s="493"/>
      <c r="B38" s="1104"/>
      <c r="C38" s="1104"/>
      <c r="D38" s="1104"/>
      <c r="E38" s="1104"/>
      <c r="F38" s="1105"/>
      <c r="G38" s="498"/>
      <c r="H38" s="8"/>
      <c r="I38" s="8"/>
      <c r="J38" s="8"/>
      <c r="K38" s="8"/>
      <c r="L38" s="8"/>
      <c r="M38" s="8"/>
      <c r="N38" s="8"/>
      <c r="O38" s="8"/>
      <c r="P38" s="8"/>
      <c r="Q38" s="8"/>
      <c r="R38" s="8"/>
      <c r="S38" s="8"/>
      <c r="T38" s="533"/>
      <c r="U38" s="533"/>
      <c r="V38" s="8"/>
      <c r="W38" s="8"/>
      <c r="X38" s="8"/>
      <c r="Y38" s="8"/>
      <c r="Z38" s="498"/>
      <c r="AA38" s="8"/>
      <c r="AB38" s="8"/>
      <c r="AC38" s="518"/>
      <c r="AD38" s="526"/>
      <c r="AE38" s="490"/>
      <c r="AG38" s="110"/>
      <c r="AH38" s="110"/>
    </row>
    <row r="39" spans="1:34" s="1" customFormat="1" ht="7.5" customHeight="1" x14ac:dyDescent="0.15">
      <c r="B39" s="527"/>
      <c r="C39" s="360"/>
      <c r="D39" s="527"/>
      <c r="E39" s="527"/>
      <c r="F39" s="527"/>
      <c r="T39" s="532"/>
      <c r="U39" s="532"/>
      <c r="AG39" s="110"/>
      <c r="AH39" s="110"/>
    </row>
    <row r="40" spans="1:34" s="1" customFormat="1" ht="13.5" customHeight="1" x14ac:dyDescent="0.15">
      <c r="B40" s="1" t="s">
        <v>707</v>
      </c>
      <c r="C40" s="527"/>
      <c r="D40" s="527"/>
      <c r="E40" s="527"/>
      <c r="F40" s="527"/>
      <c r="T40" s="532"/>
      <c r="U40" s="532"/>
      <c r="AG40" s="110"/>
      <c r="AH40" s="110"/>
    </row>
    <row r="41" spans="1:34" s="1" customFormat="1" x14ac:dyDescent="0.15">
      <c r="B41" s="534" t="s">
        <v>393</v>
      </c>
      <c r="C41" s="535"/>
      <c r="D41" s="527"/>
      <c r="E41" s="527"/>
      <c r="F41" s="527"/>
      <c r="T41" s="532"/>
      <c r="U41" s="532"/>
      <c r="AG41" s="110"/>
      <c r="AH41" s="110"/>
    </row>
    <row r="42" spans="1:34" s="1" customFormat="1" ht="4.5" customHeight="1" x14ac:dyDescent="0.15">
      <c r="B42" s="756" t="s">
        <v>379</v>
      </c>
      <c r="C42" s="730"/>
      <c r="D42" s="730"/>
      <c r="E42" s="730"/>
      <c r="F42" s="731"/>
      <c r="G42" s="6"/>
      <c r="H42" s="7"/>
      <c r="I42" s="7"/>
      <c r="J42" s="7"/>
      <c r="K42" s="7"/>
      <c r="L42" s="7"/>
      <c r="M42" s="7"/>
      <c r="N42" s="7"/>
      <c r="O42" s="7"/>
      <c r="P42" s="7"/>
      <c r="Q42" s="7"/>
      <c r="R42" s="7"/>
      <c r="S42" s="7"/>
      <c r="T42" s="7"/>
      <c r="U42" s="7"/>
      <c r="V42" s="7"/>
      <c r="W42" s="7"/>
      <c r="X42" s="7"/>
      <c r="Y42" s="7"/>
      <c r="Z42" s="6"/>
      <c r="AA42" s="7"/>
      <c r="AB42" s="7"/>
      <c r="AC42" s="22"/>
      <c r="AD42" s="23"/>
      <c r="AG42" s="110"/>
      <c r="AH42" s="110"/>
    </row>
    <row r="43" spans="1:34" s="1" customFormat="1" ht="15.75" customHeight="1" x14ac:dyDescent="0.15">
      <c r="B43" s="1100"/>
      <c r="C43" s="1101"/>
      <c r="D43" s="1101"/>
      <c r="E43" s="1101"/>
      <c r="F43" s="1102"/>
      <c r="G43" s="490"/>
      <c r="H43" s="1" t="s">
        <v>394</v>
      </c>
      <c r="Z43" s="490"/>
      <c r="AA43" s="528" t="s">
        <v>603</v>
      </c>
      <c r="AB43" s="528" t="s">
        <v>604</v>
      </c>
      <c r="AC43" s="528" t="s">
        <v>605</v>
      </c>
      <c r="AD43" s="529"/>
      <c r="AG43" s="110"/>
      <c r="AH43" s="110"/>
    </row>
    <row r="44" spans="1:34" s="1" customFormat="1" ht="29.25" customHeight="1" x14ac:dyDescent="0.15">
      <c r="B44" s="1100"/>
      <c r="C44" s="1101"/>
      <c r="D44" s="1101"/>
      <c r="E44" s="1101"/>
      <c r="F44" s="1102"/>
      <c r="G44" s="490"/>
      <c r="I44" s="89" t="s">
        <v>381</v>
      </c>
      <c r="J44" s="1111" t="s">
        <v>382</v>
      </c>
      <c r="K44" s="1112"/>
      <c r="L44" s="1112"/>
      <c r="M44" s="1112"/>
      <c r="N44" s="1112"/>
      <c r="O44" s="1112"/>
      <c r="P44" s="1112"/>
      <c r="Q44" s="1112"/>
      <c r="R44" s="1112"/>
      <c r="S44" s="1112"/>
      <c r="T44" s="1112"/>
      <c r="U44" s="11"/>
      <c r="V44" s="1064"/>
      <c r="W44" s="725"/>
      <c r="X44" s="11" t="s">
        <v>383</v>
      </c>
      <c r="Z44" s="490"/>
      <c r="AA44" s="502"/>
      <c r="AB44" s="12"/>
      <c r="AC44" s="502"/>
      <c r="AD44" s="503"/>
      <c r="AG44" s="110"/>
      <c r="AH44" s="110"/>
    </row>
    <row r="45" spans="1:34" s="1" customFormat="1" ht="15.75" customHeight="1" x14ac:dyDescent="0.15">
      <c r="B45" s="1100"/>
      <c r="C45" s="1101"/>
      <c r="D45" s="1101"/>
      <c r="E45" s="1101"/>
      <c r="F45" s="1102"/>
      <c r="G45" s="490"/>
      <c r="I45" s="530" t="s">
        <v>384</v>
      </c>
      <c r="J45" s="520" t="s">
        <v>385</v>
      </c>
      <c r="K45" s="8"/>
      <c r="L45" s="8"/>
      <c r="M45" s="8"/>
      <c r="N45" s="8"/>
      <c r="O45" s="8"/>
      <c r="P45" s="8"/>
      <c r="Q45" s="8"/>
      <c r="R45" s="8"/>
      <c r="S45" s="8"/>
      <c r="T45" s="8"/>
      <c r="U45" s="500"/>
      <c r="V45" s="1064"/>
      <c r="W45" s="725"/>
      <c r="X45" s="500" t="s">
        <v>383</v>
      </c>
      <c r="Y45" s="532"/>
      <c r="Z45" s="523"/>
      <c r="AA45" s="368" t="s">
        <v>501</v>
      </c>
      <c r="AB45" s="368" t="s">
        <v>604</v>
      </c>
      <c r="AC45" s="368" t="s">
        <v>501</v>
      </c>
      <c r="AD45" s="503"/>
      <c r="AG45" s="110"/>
      <c r="AH45" s="110"/>
    </row>
    <row r="46" spans="1:34" s="1" customFormat="1" ht="24" customHeight="1" x14ac:dyDescent="0.15">
      <c r="B46" s="1100"/>
      <c r="C46" s="1101"/>
      <c r="D46" s="1101"/>
      <c r="E46" s="1101"/>
      <c r="F46" s="1102"/>
      <c r="G46" s="490"/>
      <c r="I46" s="1109" t="s">
        <v>386</v>
      </c>
      <c r="J46" s="1109"/>
      <c r="K46" s="1109"/>
      <c r="L46" s="1109"/>
      <c r="M46" s="1109"/>
      <c r="N46" s="1109"/>
      <c r="O46" s="1109"/>
      <c r="P46" s="1109"/>
      <c r="Q46" s="1109"/>
      <c r="R46" s="1109"/>
      <c r="S46" s="1109"/>
      <c r="T46" s="1109"/>
      <c r="U46" s="1109"/>
      <c r="V46" s="1109"/>
      <c r="W46" s="1109"/>
      <c r="X46" s="1109"/>
      <c r="Y46" s="532"/>
      <c r="Z46" s="492"/>
      <c r="AA46" s="12"/>
      <c r="AB46" s="12"/>
      <c r="AC46" s="12"/>
      <c r="AD46" s="88"/>
      <c r="AG46" s="110"/>
      <c r="AH46" s="110"/>
    </row>
    <row r="47" spans="1:34" s="1" customFormat="1" ht="4.5" customHeight="1" x14ac:dyDescent="0.15">
      <c r="B47" s="1103"/>
      <c r="C47" s="1104"/>
      <c r="D47" s="1104"/>
      <c r="E47" s="1104"/>
      <c r="F47" s="1105"/>
      <c r="G47" s="498"/>
      <c r="H47" s="8"/>
      <c r="I47" s="8"/>
      <c r="J47" s="8"/>
      <c r="K47" s="8"/>
      <c r="L47" s="8"/>
      <c r="M47" s="8"/>
      <c r="N47" s="8"/>
      <c r="O47" s="8"/>
      <c r="P47" s="8"/>
      <c r="Q47" s="8"/>
      <c r="R47" s="8"/>
      <c r="S47" s="8"/>
      <c r="T47" s="533"/>
      <c r="U47" s="533"/>
      <c r="V47" s="8"/>
      <c r="W47" s="8"/>
      <c r="X47" s="8"/>
      <c r="Y47" s="8"/>
      <c r="Z47" s="498"/>
      <c r="AA47" s="8"/>
      <c r="AB47" s="8"/>
      <c r="AC47" s="518"/>
      <c r="AD47" s="526"/>
      <c r="AG47" s="110"/>
      <c r="AH47" s="110"/>
    </row>
    <row r="48" spans="1:34" s="1" customFormat="1" ht="4.5" customHeight="1" x14ac:dyDescent="0.15">
      <c r="B48" s="756" t="s">
        <v>395</v>
      </c>
      <c r="C48" s="730"/>
      <c r="D48" s="730"/>
      <c r="E48" s="730"/>
      <c r="F48" s="731"/>
      <c r="G48" s="6"/>
      <c r="H48" s="7"/>
      <c r="I48" s="7"/>
      <c r="J48" s="7"/>
      <c r="K48" s="7"/>
      <c r="L48" s="7"/>
      <c r="M48" s="7"/>
      <c r="N48" s="7"/>
      <c r="O48" s="7"/>
      <c r="P48" s="7"/>
      <c r="Q48" s="7"/>
      <c r="R48" s="7"/>
      <c r="S48" s="7"/>
      <c r="T48" s="7"/>
      <c r="U48" s="7"/>
      <c r="V48" s="7"/>
      <c r="W48" s="7"/>
      <c r="X48" s="7"/>
      <c r="Y48" s="7"/>
      <c r="Z48" s="6"/>
      <c r="AA48" s="7"/>
      <c r="AB48" s="7"/>
      <c r="AC48" s="22"/>
      <c r="AD48" s="23"/>
      <c r="AG48" s="110"/>
      <c r="AH48" s="110"/>
    </row>
    <row r="49" spans="2:34" s="1" customFormat="1" ht="15.75" customHeight="1" x14ac:dyDescent="0.15">
      <c r="B49" s="1100"/>
      <c r="C49" s="1101"/>
      <c r="D49" s="1101"/>
      <c r="E49" s="1101"/>
      <c r="F49" s="1102"/>
      <c r="G49" s="490"/>
      <c r="H49" s="1" t="s">
        <v>396</v>
      </c>
      <c r="Z49" s="490"/>
      <c r="AA49" s="528" t="s">
        <v>603</v>
      </c>
      <c r="AB49" s="528" t="s">
        <v>604</v>
      </c>
      <c r="AC49" s="528" t="s">
        <v>605</v>
      </c>
      <c r="AD49" s="529"/>
      <c r="AG49" s="110"/>
      <c r="AH49" s="110"/>
    </row>
    <row r="50" spans="2:34" s="1" customFormat="1" ht="18" customHeight="1" x14ac:dyDescent="0.15">
      <c r="B50" s="1100"/>
      <c r="C50" s="1101"/>
      <c r="D50" s="1101"/>
      <c r="E50" s="1101"/>
      <c r="F50" s="1102"/>
      <c r="G50" s="490"/>
      <c r="I50" s="89" t="s">
        <v>381</v>
      </c>
      <c r="J50" s="1106" t="s">
        <v>397</v>
      </c>
      <c r="K50" s="1107"/>
      <c r="L50" s="1107"/>
      <c r="M50" s="1107"/>
      <c r="N50" s="1107"/>
      <c r="O50" s="1107"/>
      <c r="P50" s="1107"/>
      <c r="Q50" s="1107"/>
      <c r="R50" s="1107"/>
      <c r="S50" s="1107"/>
      <c r="T50" s="1107"/>
      <c r="U50" s="11"/>
      <c r="V50" s="1064"/>
      <c r="W50" s="725"/>
      <c r="X50" s="11" t="s">
        <v>383</v>
      </c>
      <c r="Z50" s="490"/>
      <c r="AA50" s="502"/>
      <c r="AB50" s="12"/>
      <c r="AC50" s="502"/>
      <c r="AD50" s="503"/>
      <c r="AG50" s="110"/>
      <c r="AH50" s="110"/>
    </row>
    <row r="51" spans="2:34" s="1" customFormat="1" ht="18" customHeight="1" x14ac:dyDescent="0.15">
      <c r="B51" s="1100"/>
      <c r="C51" s="1101"/>
      <c r="D51" s="1101"/>
      <c r="E51" s="1101"/>
      <c r="F51" s="1102"/>
      <c r="G51" s="490"/>
      <c r="I51" s="530" t="s">
        <v>384</v>
      </c>
      <c r="J51" s="1116" t="s">
        <v>398</v>
      </c>
      <c r="K51" s="1117"/>
      <c r="L51" s="1117"/>
      <c r="M51" s="1117"/>
      <c r="N51" s="1117"/>
      <c r="O51" s="1117"/>
      <c r="P51" s="1117"/>
      <c r="Q51" s="1117"/>
      <c r="R51" s="1117"/>
      <c r="S51" s="1117"/>
      <c r="T51" s="1117"/>
      <c r="U51" s="500"/>
      <c r="V51" s="1118"/>
      <c r="W51" s="785"/>
      <c r="X51" s="500" t="s">
        <v>383</v>
      </c>
      <c r="Y51" s="532"/>
      <c r="Z51" s="523"/>
      <c r="AA51" s="368" t="s">
        <v>501</v>
      </c>
      <c r="AB51" s="368" t="s">
        <v>604</v>
      </c>
      <c r="AC51" s="368" t="s">
        <v>501</v>
      </c>
      <c r="AD51" s="503"/>
      <c r="AG51" s="110"/>
      <c r="AH51" s="110"/>
    </row>
    <row r="52" spans="2:34" s="1" customFormat="1" ht="4.5" customHeight="1" x14ac:dyDescent="0.15">
      <c r="B52" s="1103"/>
      <c r="C52" s="1104"/>
      <c r="D52" s="1104"/>
      <c r="E52" s="1104"/>
      <c r="F52" s="1105"/>
      <c r="G52" s="498"/>
      <c r="H52" s="8"/>
      <c r="I52" s="8"/>
      <c r="J52" s="8"/>
      <c r="K52" s="8"/>
      <c r="L52" s="8"/>
      <c r="M52" s="8"/>
      <c r="N52" s="8"/>
      <c r="O52" s="8"/>
      <c r="P52" s="8"/>
      <c r="Q52" s="8"/>
      <c r="R52" s="8"/>
      <c r="S52" s="8"/>
      <c r="T52" s="533"/>
      <c r="U52" s="533"/>
      <c r="V52" s="359"/>
      <c r="W52" s="359"/>
      <c r="X52" s="8"/>
      <c r="Y52" s="8"/>
      <c r="Z52" s="498"/>
      <c r="AA52" s="8"/>
      <c r="AB52" s="8"/>
      <c r="AC52" s="518"/>
      <c r="AD52" s="526"/>
      <c r="AG52" s="110"/>
      <c r="AH52" s="110"/>
    </row>
    <row r="53" spans="2:34" s="1" customFormat="1" ht="4.5" customHeight="1" x14ac:dyDescent="0.15">
      <c r="B53" s="756" t="s">
        <v>399</v>
      </c>
      <c r="C53" s="730"/>
      <c r="D53" s="730"/>
      <c r="E53" s="730"/>
      <c r="F53" s="731"/>
      <c r="G53" s="6"/>
      <c r="H53" s="7"/>
      <c r="I53" s="7"/>
      <c r="J53" s="7"/>
      <c r="K53" s="7"/>
      <c r="L53" s="7"/>
      <c r="M53" s="7"/>
      <c r="N53" s="7"/>
      <c r="O53" s="7"/>
      <c r="P53" s="7"/>
      <c r="Q53" s="7"/>
      <c r="R53" s="7"/>
      <c r="S53" s="7"/>
      <c r="T53" s="7"/>
      <c r="U53" s="7"/>
      <c r="V53" s="357"/>
      <c r="W53" s="357"/>
      <c r="X53" s="7"/>
      <c r="Y53" s="7"/>
      <c r="Z53" s="6"/>
      <c r="AA53" s="7"/>
      <c r="AB53" s="7"/>
      <c r="AC53" s="22"/>
      <c r="AD53" s="23"/>
      <c r="AG53" s="110"/>
      <c r="AH53" s="110"/>
    </row>
    <row r="54" spans="2:34" s="1" customFormat="1" ht="15.75" customHeight="1" x14ac:dyDescent="0.15">
      <c r="B54" s="1100"/>
      <c r="C54" s="1101"/>
      <c r="D54" s="1101"/>
      <c r="E54" s="1101"/>
      <c r="F54" s="1102"/>
      <c r="G54" s="490"/>
      <c r="H54" s="1" t="s">
        <v>400</v>
      </c>
      <c r="V54" s="12"/>
      <c r="W54" s="12"/>
      <c r="Z54" s="490"/>
      <c r="AA54" s="528" t="s">
        <v>603</v>
      </c>
      <c r="AB54" s="528" t="s">
        <v>604</v>
      </c>
      <c r="AC54" s="528" t="s">
        <v>605</v>
      </c>
      <c r="AD54" s="529"/>
      <c r="AG54" s="110"/>
      <c r="AH54" s="110"/>
    </row>
    <row r="55" spans="2:34" s="1" customFormat="1" ht="18.75" customHeight="1" x14ac:dyDescent="0.15">
      <c r="B55" s="1100"/>
      <c r="C55" s="1101"/>
      <c r="D55" s="1101"/>
      <c r="E55" s="1101"/>
      <c r="F55" s="1102"/>
      <c r="G55" s="490"/>
      <c r="I55" s="89" t="s">
        <v>381</v>
      </c>
      <c r="J55" s="1106" t="s">
        <v>401</v>
      </c>
      <c r="K55" s="1107"/>
      <c r="L55" s="1107"/>
      <c r="M55" s="1107"/>
      <c r="N55" s="1107"/>
      <c r="O55" s="1107"/>
      <c r="P55" s="1107"/>
      <c r="Q55" s="1107"/>
      <c r="R55" s="1107"/>
      <c r="S55" s="1107"/>
      <c r="T55" s="1107"/>
      <c r="U55" s="11"/>
      <c r="V55" s="1064"/>
      <c r="W55" s="725"/>
      <c r="X55" s="11" t="s">
        <v>383</v>
      </c>
      <c r="Z55" s="490"/>
      <c r="AA55" s="502"/>
      <c r="AB55" s="12"/>
      <c r="AC55" s="502"/>
      <c r="AD55" s="503"/>
      <c r="AG55" s="110"/>
      <c r="AH55" s="110"/>
    </row>
    <row r="56" spans="2:34" s="1" customFormat="1" ht="29.25" customHeight="1" x14ac:dyDescent="0.15">
      <c r="B56" s="1100"/>
      <c r="C56" s="1101"/>
      <c r="D56" s="1101"/>
      <c r="E56" s="1101"/>
      <c r="F56" s="1102"/>
      <c r="G56" s="490"/>
      <c r="I56" s="530" t="s">
        <v>384</v>
      </c>
      <c r="J56" s="1116" t="s">
        <v>402</v>
      </c>
      <c r="K56" s="1117"/>
      <c r="L56" s="1117"/>
      <c r="M56" s="1117"/>
      <c r="N56" s="1117"/>
      <c r="O56" s="1117"/>
      <c r="P56" s="1117"/>
      <c r="Q56" s="1117"/>
      <c r="R56" s="1117"/>
      <c r="S56" s="1117"/>
      <c r="T56" s="1117"/>
      <c r="U56" s="500"/>
      <c r="V56" s="1118"/>
      <c r="W56" s="785"/>
      <c r="X56" s="500" t="s">
        <v>383</v>
      </c>
      <c r="Y56" s="532"/>
      <c r="Z56" s="523"/>
      <c r="AA56" s="368" t="s">
        <v>501</v>
      </c>
      <c r="AB56" s="368" t="s">
        <v>604</v>
      </c>
      <c r="AC56" s="368" t="s">
        <v>501</v>
      </c>
      <c r="AD56" s="503"/>
      <c r="AG56" s="110"/>
      <c r="AH56" s="110"/>
    </row>
    <row r="57" spans="2:34" s="1" customFormat="1" ht="4.5" customHeight="1" x14ac:dyDescent="0.15">
      <c r="B57" s="1103"/>
      <c r="C57" s="1104"/>
      <c r="D57" s="1104"/>
      <c r="E57" s="1104"/>
      <c r="F57" s="1105"/>
      <c r="G57" s="498"/>
      <c r="H57" s="8"/>
      <c r="I57" s="8"/>
      <c r="J57" s="8"/>
      <c r="K57" s="8"/>
      <c r="L57" s="8"/>
      <c r="M57" s="8"/>
      <c r="N57" s="8"/>
      <c r="O57" s="8"/>
      <c r="P57" s="8"/>
      <c r="Q57" s="8"/>
      <c r="R57" s="8"/>
      <c r="S57" s="8"/>
      <c r="T57" s="533"/>
      <c r="U57" s="533"/>
      <c r="V57" s="8"/>
      <c r="W57" s="8"/>
      <c r="X57" s="8"/>
      <c r="Y57" s="8"/>
      <c r="Z57" s="498"/>
      <c r="AA57" s="8"/>
      <c r="AB57" s="8"/>
      <c r="AC57" s="518"/>
      <c r="AD57" s="526"/>
      <c r="AG57" s="110"/>
      <c r="AH57" s="110"/>
    </row>
    <row r="58" spans="2:34" s="1" customFormat="1" ht="4.5" customHeight="1" x14ac:dyDescent="0.15">
      <c r="B58" s="527"/>
      <c r="C58" s="527"/>
      <c r="D58" s="527"/>
      <c r="E58" s="527"/>
      <c r="F58" s="527"/>
      <c r="T58" s="532"/>
      <c r="U58" s="532"/>
      <c r="AG58" s="110"/>
      <c r="AH58" s="110"/>
    </row>
    <row r="59" spans="2:34" s="1" customFormat="1" ht="13.5" customHeight="1" x14ac:dyDescent="0.15">
      <c r="B59" s="1113" t="s">
        <v>403</v>
      </c>
      <c r="C59" s="1114"/>
      <c r="D59" s="536" t="s">
        <v>404</v>
      </c>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G59" s="110"/>
      <c r="AH59" s="110"/>
    </row>
    <row r="60" spans="2:34" s="1" customFormat="1" ht="34.5" customHeight="1" x14ac:dyDescent="0.15">
      <c r="B60" s="1113" t="s">
        <v>405</v>
      </c>
      <c r="C60" s="1114"/>
      <c r="D60" s="1115" t="s">
        <v>406</v>
      </c>
      <c r="E60" s="1115"/>
      <c r="F60" s="1115"/>
      <c r="G60" s="1115"/>
      <c r="H60" s="1115"/>
      <c r="I60" s="1115"/>
      <c r="J60" s="1115"/>
      <c r="K60" s="1115"/>
      <c r="L60" s="1115"/>
      <c r="M60" s="1115"/>
      <c r="N60" s="1115"/>
      <c r="O60" s="1115"/>
      <c r="P60" s="1115"/>
      <c r="Q60" s="1115"/>
      <c r="R60" s="1115"/>
      <c r="S60" s="1115"/>
      <c r="T60" s="1115"/>
      <c r="U60" s="1115"/>
      <c r="V60" s="1115"/>
      <c r="W60" s="1115"/>
      <c r="X60" s="1115"/>
      <c r="Y60" s="1115"/>
      <c r="Z60" s="1115"/>
      <c r="AA60" s="1115"/>
      <c r="AB60" s="1115"/>
      <c r="AC60" s="1115"/>
      <c r="AD60" s="1115"/>
      <c r="AG60" s="110"/>
      <c r="AH60" s="110"/>
    </row>
    <row r="61" spans="2:34" s="1" customFormat="1" ht="71.25" customHeight="1" x14ac:dyDescent="0.15">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G61" s="110"/>
      <c r="AH61" s="110"/>
    </row>
    <row r="62" spans="2:34"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G62" s="110"/>
      <c r="AH62" s="110"/>
    </row>
    <row r="63" spans="2:34" s="14" customFormat="1" x14ac:dyDescent="0.15">
      <c r="AG63" s="110"/>
      <c r="AH63" s="110"/>
    </row>
    <row r="64" spans="2:34"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4"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4" s="14" customFormat="1" x14ac:dyDescent="0.15">
      <c r="B66" s="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G66" s="110"/>
      <c r="AH66" s="110"/>
    </row>
    <row r="67" spans="2:34" s="14" customFormat="1" ht="13.5" customHeight="1" x14ac:dyDescent="0.15">
      <c r="B67" s="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G67" s="110"/>
      <c r="AH67" s="110"/>
    </row>
    <row r="68" spans="2:34" s="14" customFormat="1" ht="13.5" customHeight="1" x14ac:dyDescent="0.15">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G68" s="110"/>
      <c r="AH68" s="110"/>
    </row>
    <row r="69" spans="2:34" s="14" customFormat="1" x14ac:dyDescent="0.15">
      <c r="B69" s="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G69" s="110"/>
      <c r="AH69" s="110"/>
    </row>
    <row r="70" spans="2:34" s="14" customFormat="1" x14ac:dyDescent="0.15">
      <c r="B70" s="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G70" s="110"/>
      <c r="AH70" s="110"/>
    </row>
    <row r="71" spans="2:34" s="14" customFormat="1" x14ac:dyDescent="0.15">
      <c r="B71" s="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G71" s="110"/>
      <c r="AH71" s="110"/>
    </row>
    <row r="72" spans="2:34" ht="156" customHeight="1" x14ac:dyDescent="0.15"/>
    <row r="75" spans="2:34" ht="13.5" x14ac:dyDescent="0.15">
      <c r="AG75" s="173"/>
      <c r="AH75" s="173"/>
    </row>
    <row r="122" spans="3:7" x14ac:dyDescent="0.15">
      <c r="C122" s="59"/>
      <c r="D122" s="59"/>
      <c r="E122" s="59"/>
      <c r="F122" s="59"/>
      <c r="G122" s="59"/>
    </row>
    <row r="123" spans="3:7" x14ac:dyDescent="0.15">
      <c r="C123" s="57"/>
    </row>
  </sheetData>
  <mergeCells count="45">
    <mergeCell ref="B59:C59"/>
    <mergeCell ref="B60:C60"/>
    <mergeCell ref="D60:AD60"/>
    <mergeCell ref="AG3:AH4"/>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hyperlinks>
    <hyperlink ref="AG3" location="添付書類一覧!A1" display="添付書類一覧に戻る" xr:uid="{50451110-3EE0-43B3-A367-20CB5D5E3E95}"/>
  </hyperlinks>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09024E2-1941-4C85-A385-58EDD307E4C4}">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33B9-589C-4BD8-A16B-8775C8304D12}">
  <sheetPr>
    <tabColor theme="7" tint="0.79998168889431442"/>
    <pageSetUpPr fitToPage="1"/>
  </sheetPr>
  <dimension ref="A1:AM60"/>
  <sheetViews>
    <sheetView showGridLines="0" workbookViewId="0">
      <selection activeCell="AL2" sqref="AL2:AM3"/>
    </sheetView>
  </sheetViews>
  <sheetFormatPr defaultRowHeight="13.5" x14ac:dyDescent="0.15"/>
  <cols>
    <col min="1" max="1" width="21.625" style="279" customWidth="1"/>
    <col min="2" max="2" width="14.875" style="279" customWidth="1"/>
    <col min="3" max="3" width="2.875" style="279" customWidth="1"/>
    <col min="4" max="4" width="19" style="279" customWidth="1"/>
    <col min="5" max="5" width="3" style="279" customWidth="1"/>
    <col min="6" max="6" width="7.125" style="279" customWidth="1"/>
    <col min="7" max="7" width="3.375" style="279" customWidth="1"/>
    <col min="8" max="8" width="7.125" style="279" customWidth="1"/>
    <col min="9" max="9" width="3.375" style="279" customWidth="1"/>
    <col min="10" max="10" width="7.125" style="279" customWidth="1"/>
    <col min="11" max="11" width="3.375" style="279" customWidth="1"/>
    <col min="12" max="12" width="7.125" style="279" customWidth="1"/>
    <col min="13" max="13" width="3.375" style="279" customWidth="1"/>
    <col min="14" max="14" width="7.125" style="279" customWidth="1"/>
    <col min="15" max="15" width="3.375" style="279" customWidth="1"/>
    <col min="16" max="16" width="7.125" style="279" customWidth="1"/>
    <col min="17" max="17" width="3.375" style="279" customWidth="1"/>
    <col min="18" max="18" width="7.125" style="279" customWidth="1"/>
    <col min="19" max="19" width="3.375" style="279" customWidth="1"/>
    <col min="20" max="20" width="7.125" style="279" customWidth="1"/>
    <col min="21" max="21" width="3.375" style="279" customWidth="1"/>
    <col min="22" max="22" width="7.125" style="279" customWidth="1"/>
    <col min="23" max="23" width="3.375" style="279" customWidth="1"/>
    <col min="24" max="24" width="7.125" style="279" customWidth="1"/>
    <col min="25" max="25" width="3.375" style="279" customWidth="1"/>
    <col min="26" max="26" width="7.125" style="279" customWidth="1"/>
    <col min="27" max="27" width="3.375" style="279" customWidth="1"/>
    <col min="28" max="28" width="12.5" style="279" customWidth="1"/>
    <col min="29" max="36" width="0" style="279" hidden="1" customWidth="1"/>
    <col min="37" max="37" width="6.125" style="279" customWidth="1"/>
    <col min="38" max="38" width="25.875" style="332" customWidth="1"/>
    <col min="39" max="16384" width="9" style="279"/>
  </cols>
  <sheetData>
    <row r="1" spans="1:39" ht="16.5" customHeight="1" thickBot="1" x14ac:dyDescent="0.2">
      <c r="A1" s="278" t="s">
        <v>407</v>
      </c>
      <c r="L1" s="279" t="s">
        <v>408</v>
      </c>
      <c r="O1" s="280" t="s">
        <v>409</v>
      </c>
      <c r="P1" s="1119"/>
      <c r="Q1" s="1119"/>
      <c r="R1" s="1119"/>
      <c r="S1" s="1119"/>
      <c r="T1" s="1119"/>
      <c r="U1" s="1119"/>
      <c r="V1" s="1119"/>
      <c r="W1" s="1119"/>
      <c r="X1" s="1119"/>
      <c r="Y1" s="279" t="s">
        <v>410</v>
      </c>
      <c r="AL1" s="1"/>
    </row>
    <row r="2" spans="1:39" ht="16.5" customHeight="1" thickTop="1" x14ac:dyDescent="0.15">
      <c r="A2" s="281" t="s">
        <v>411</v>
      </c>
      <c r="B2" s="1120"/>
      <c r="C2" s="1120"/>
      <c r="D2" s="1120"/>
      <c r="E2" s="1120"/>
      <c r="F2" s="1120"/>
      <c r="G2" s="1120"/>
      <c r="H2" s="282"/>
      <c r="I2" s="282"/>
      <c r="L2" s="279" t="s">
        <v>412</v>
      </c>
      <c r="O2" s="280" t="s">
        <v>409</v>
      </c>
      <c r="P2" s="1119"/>
      <c r="Q2" s="1119"/>
      <c r="R2" s="1119"/>
      <c r="S2" s="1119"/>
      <c r="T2" s="1119"/>
      <c r="U2" s="1119"/>
      <c r="V2" s="1119"/>
      <c r="W2" s="1119"/>
      <c r="X2" s="1119"/>
      <c r="Y2" s="279" t="s">
        <v>410</v>
      </c>
      <c r="AA2" s="281" t="s">
        <v>413</v>
      </c>
      <c r="AB2" s="283"/>
      <c r="AL2" s="866" t="s">
        <v>468</v>
      </c>
      <c r="AM2" s="867"/>
    </row>
    <row r="3" spans="1:39" ht="16.5" customHeight="1" thickBot="1" x14ac:dyDescent="0.2">
      <c r="A3" s="1121"/>
      <c r="B3" s="1121"/>
      <c r="C3" s="1121"/>
      <c r="D3" s="1121"/>
      <c r="E3" s="1121"/>
      <c r="F3" s="1121"/>
      <c r="G3" s="1121"/>
      <c r="H3" s="1121"/>
      <c r="I3" s="1121"/>
      <c r="L3" s="279" t="s">
        <v>414</v>
      </c>
      <c r="O3" s="280" t="s">
        <v>409</v>
      </c>
      <c r="P3" s="1122"/>
      <c r="Q3" s="1122"/>
      <c r="R3" s="1122"/>
      <c r="S3" s="279" t="s">
        <v>410</v>
      </c>
      <c r="AL3" s="868"/>
      <c r="AM3" s="869"/>
    </row>
    <row r="4" spans="1:39" ht="16.5" customHeight="1" thickTop="1" thickBot="1" x14ac:dyDescent="0.2">
      <c r="A4" s="284"/>
      <c r="G4" s="278"/>
      <c r="L4" s="279" t="s">
        <v>415</v>
      </c>
      <c r="O4" s="280" t="s">
        <v>409</v>
      </c>
      <c r="P4" s="1123"/>
      <c r="Q4" s="1123"/>
      <c r="R4" s="279" t="s">
        <v>416</v>
      </c>
      <c r="S4" s="279" t="s">
        <v>410</v>
      </c>
      <c r="T4" s="279" t="s">
        <v>417</v>
      </c>
      <c r="V4" s="280"/>
      <c r="W4" s="280" t="s">
        <v>409</v>
      </c>
      <c r="X4" s="1123"/>
      <c r="Y4" s="1123"/>
      <c r="Z4" s="279" t="s">
        <v>418</v>
      </c>
      <c r="AA4" s="279" t="s">
        <v>410</v>
      </c>
      <c r="AD4" s="279" t="s">
        <v>410</v>
      </c>
      <c r="AL4" s="331"/>
    </row>
    <row r="5" spans="1:39" ht="18" customHeight="1" x14ac:dyDescent="0.15">
      <c r="A5" s="1124" t="s">
        <v>419</v>
      </c>
      <c r="B5" s="285"/>
      <c r="C5" s="286"/>
      <c r="D5" s="287" t="s">
        <v>420</v>
      </c>
      <c r="E5" s="288"/>
      <c r="F5" s="1127" t="s">
        <v>421</v>
      </c>
      <c r="G5" s="1128"/>
      <c r="H5" s="1128"/>
      <c r="I5" s="1128"/>
      <c r="J5" s="1128"/>
      <c r="K5" s="1128"/>
      <c r="L5" s="1128"/>
      <c r="M5" s="1128"/>
      <c r="N5" s="1128"/>
      <c r="O5" s="1128"/>
      <c r="P5" s="1128"/>
      <c r="Q5" s="1128"/>
      <c r="R5" s="1128"/>
      <c r="S5" s="1128"/>
      <c r="T5" s="1128"/>
      <c r="U5" s="1128"/>
      <c r="V5" s="1128"/>
      <c r="W5" s="1128"/>
      <c r="X5" s="1128"/>
      <c r="Y5" s="1128"/>
      <c r="Z5" s="1128"/>
      <c r="AA5" s="1129"/>
      <c r="AB5" s="1130" t="s">
        <v>422</v>
      </c>
      <c r="AC5" s="289" t="s">
        <v>423</v>
      </c>
      <c r="AL5" s="331"/>
    </row>
    <row r="6" spans="1:39" ht="18" customHeight="1" x14ac:dyDescent="0.15">
      <c r="A6" s="1125"/>
      <c r="B6" s="290" t="s">
        <v>424</v>
      </c>
      <c r="C6" s="291"/>
      <c r="D6" s="292" t="s">
        <v>425</v>
      </c>
      <c r="E6" s="293"/>
      <c r="F6" s="1133" t="s">
        <v>426</v>
      </c>
      <c r="G6" s="1134"/>
      <c r="H6" s="1134" t="s">
        <v>427</v>
      </c>
      <c r="I6" s="1134"/>
      <c r="J6" s="1134" t="s">
        <v>428</v>
      </c>
      <c r="K6" s="1134"/>
      <c r="L6" s="1134" t="s">
        <v>429</v>
      </c>
      <c r="M6" s="1134"/>
      <c r="N6" s="1134" t="s">
        <v>430</v>
      </c>
      <c r="O6" s="1134"/>
      <c r="P6" s="1134" t="s">
        <v>431</v>
      </c>
      <c r="Q6" s="1134"/>
      <c r="R6" s="1134" t="s">
        <v>432</v>
      </c>
      <c r="S6" s="1134"/>
      <c r="T6" s="1134" t="s">
        <v>433</v>
      </c>
      <c r="U6" s="1134"/>
      <c r="V6" s="1134" t="s">
        <v>434</v>
      </c>
      <c r="W6" s="1134"/>
      <c r="X6" s="1134" t="s">
        <v>435</v>
      </c>
      <c r="Y6" s="1134"/>
      <c r="Z6" s="1134" t="s">
        <v>436</v>
      </c>
      <c r="AA6" s="1135"/>
      <c r="AB6" s="1131"/>
      <c r="AC6" s="289"/>
      <c r="AL6" s="331"/>
    </row>
    <row r="7" spans="1:39" ht="18" customHeight="1" thickBot="1" x14ac:dyDescent="0.2">
      <c r="A7" s="1126"/>
      <c r="B7" s="294"/>
      <c r="C7" s="295" t="s">
        <v>409</v>
      </c>
      <c r="D7" s="296" t="s">
        <v>437</v>
      </c>
      <c r="E7" s="297" t="s">
        <v>410</v>
      </c>
      <c r="F7" s="298" t="s">
        <v>438</v>
      </c>
      <c r="G7" s="299" t="s">
        <v>439</v>
      </c>
      <c r="H7" s="300" t="s">
        <v>438</v>
      </c>
      <c r="I7" s="299" t="s">
        <v>439</v>
      </c>
      <c r="J7" s="300" t="s">
        <v>438</v>
      </c>
      <c r="K7" s="299" t="s">
        <v>439</v>
      </c>
      <c r="L7" s="300" t="s">
        <v>438</v>
      </c>
      <c r="M7" s="299" t="s">
        <v>439</v>
      </c>
      <c r="N7" s="300" t="s">
        <v>438</v>
      </c>
      <c r="O7" s="299" t="s">
        <v>439</v>
      </c>
      <c r="P7" s="300" t="s">
        <v>438</v>
      </c>
      <c r="Q7" s="299" t="s">
        <v>439</v>
      </c>
      <c r="R7" s="300" t="s">
        <v>438</v>
      </c>
      <c r="S7" s="299" t="s">
        <v>439</v>
      </c>
      <c r="T7" s="301" t="s">
        <v>438</v>
      </c>
      <c r="U7" s="299" t="s">
        <v>439</v>
      </c>
      <c r="V7" s="300" t="s">
        <v>438</v>
      </c>
      <c r="W7" s="299" t="s">
        <v>439</v>
      </c>
      <c r="X7" s="300" t="s">
        <v>438</v>
      </c>
      <c r="Y7" s="302" t="s">
        <v>439</v>
      </c>
      <c r="Z7" s="300" t="s">
        <v>438</v>
      </c>
      <c r="AA7" s="303" t="s">
        <v>439</v>
      </c>
      <c r="AB7" s="1132"/>
      <c r="AC7" s="304"/>
      <c r="AL7" s="331"/>
    </row>
    <row r="8" spans="1:39" ht="18" customHeight="1" x14ac:dyDescent="0.15">
      <c r="A8" s="305"/>
      <c r="B8" s="1136"/>
      <c r="C8" s="306"/>
      <c r="D8" s="307" t="s">
        <v>440</v>
      </c>
      <c r="E8" s="308"/>
      <c r="F8" s="1138"/>
      <c r="G8" s="1140"/>
      <c r="H8" s="1142"/>
      <c r="I8" s="1140"/>
      <c r="J8" s="1142"/>
      <c r="K8" s="1140"/>
      <c r="L8" s="1142"/>
      <c r="M8" s="1140"/>
      <c r="N8" s="1142"/>
      <c r="O8" s="1140"/>
      <c r="P8" s="1142"/>
      <c r="Q8" s="1140"/>
      <c r="R8" s="1142"/>
      <c r="S8" s="1140"/>
      <c r="T8" s="1150"/>
      <c r="U8" s="1140"/>
      <c r="V8" s="1142"/>
      <c r="W8" s="1140"/>
      <c r="X8" s="1142"/>
      <c r="Y8" s="1140"/>
      <c r="Z8" s="1142"/>
      <c r="AA8" s="1152"/>
      <c r="AB8" s="1144"/>
      <c r="AC8" s="309"/>
      <c r="AD8" s="310"/>
      <c r="AE8" s="310"/>
      <c r="AF8" s="310"/>
      <c r="AG8" s="310"/>
      <c r="AH8" s="310"/>
      <c r="AI8" s="310"/>
      <c r="AJ8" s="310"/>
      <c r="AK8" s="310"/>
      <c r="AL8" s="331"/>
    </row>
    <row r="9" spans="1:39" ht="18" customHeight="1" x14ac:dyDescent="0.15">
      <c r="A9" s="311"/>
      <c r="B9" s="1137"/>
      <c r="C9" s="312" t="s">
        <v>409</v>
      </c>
      <c r="D9" s="313" t="s">
        <v>440</v>
      </c>
      <c r="E9" s="314" t="s">
        <v>410</v>
      </c>
      <c r="F9" s="1139"/>
      <c r="G9" s="1141"/>
      <c r="H9" s="1143"/>
      <c r="I9" s="1141"/>
      <c r="J9" s="1143"/>
      <c r="K9" s="1141"/>
      <c r="L9" s="1143"/>
      <c r="M9" s="1141"/>
      <c r="N9" s="1143"/>
      <c r="O9" s="1141"/>
      <c r="P9" s="1143"/>
      <c r="Q9" s="1141"/>
      <c r="R9" s="1143"/>
      <c r="S9" s="1141"/>
      <c r="T9" s="1151"/>
      <c r="U9" s="1141"/>
      <c r="V9" s="1143"/>
      <c r="W9" s="1141"/>
      <c r="X9" s="1143"/>
      <c r="Y9" s="1141"/>
      <c r="Z9" s="1143"/>
      <c r="AA9" s="1153"/>
      <c r="AB9" s="1145"/>
      <c r="AC9" s="309"/>
      <c r="AD9" s="310"/>
      <c r="AE9" s="310"/>
      <c r="AF9" s="310"/>
      <c r="AG9" s="310"/>
      <c r="AH9" s="310"/>
      <c r="AI9" s="310"/>
      <c r="AJ9" s="310"/>
      <c r="AK9" s="310"/>
    </row>
    <row r="10" spans="1:39" ht="18" customHeight="1" x14ac:dyDescent="0.15">
      <c r="A10" s="315"/>
      <c r="B10" s="1156"/>
      <c r="C10" s="291"/>
      <c r="D10" s="316" t="s">
        <v>440</v>
      </c>
      <c r="E10" s="317"/>
      <c r="F10" s="1157"/>
      <c r="G10" s="1146"/>
      <c r="H10" s="1148"/>
      <c r="I10" s="1146"/>
      <c r="J10" s="1148"/>
      <c r="K10" s="1146"/>
      <c r="L10" s="1148"/>
      <c r="M10" s="1146"/>
      <c r="N10" s="1148"/>
      <c r="O10" s="1146"/>
      <c r="P10" s="1148"/>
      <c r="Q10" s="1146"/>
      <c r="R10" s="1148"/>
      <c r="S10" s="1146"/>
      <c r="T10" s="1148"/>
      <c r="U10" s="1146"/>
      <c r="V10" s="1148"/>
      <c r="W10" s="1146"/>
      <c r="X10" s="1148"/>
      <c r="Y10" s="1146"/>
      <c r="Z10" s="1148"/>
      <c r="AA10" s="1154"/>
      <c r="AB10" s="1145"/>
      <c r="AC10" s="309"/>
      <c r="AD10" s="310"/>
      <c r="AE10" s="310"/>
      <c r="AF10" s="310"/>
      <c r="AG10" s="310"/>
      <c r="AH10" s="310"/>
      <c r="AI10" s="310"/>
      <c r="AJ10" s="310"/>
      <c r="AK10" s="310"/>
    </row>
    <row r="11" spans="1:39" ht="18" customHeight="1" x14ac:dyDescent="0.15">
      <c r="A11" s="311"/>
      <c r="B11" s="1137"/>
      <c r="C11" s="312" t="s">
        <v>409</v>
      </c>
      <c r="D11" s="313" t="s">
        <v>440</v>
      </c>
      <c r="E11" s="314" t="s">
        <v>410</v>
      </c>
      <c r="F11" s="1158"/>
      <c r="G11" s="1147"/>
      <c r="H11" s="1149"/>
      <c r="I11" s="1147"/>
      <c r="J11" s="1149"/>
      <c r="K11" s="1147"/>
      <c r="L11" s="1149"/>
      <c r="M11" s="1147"/>
      <c r="N11" s="1149"/>
      <c r="O11" s="1147"/>
      <c r="P11" s="1149"/>
      <c r="Q11" s="1147"/>
      <c r="R11" s="1149"/>
      <c r="S11" s="1147"/>
      <c r="T11" s="1149"/>
      <c r="U11" s="1147"/>
      <c r="V11" s="1149"/>
      <c r="W11" s="1147"/>
      <c r="X11" s="1149"/>
      <c r="Y11" s="1147"/>
      <c r="Z11" s="1149"/>
      <c r="AA11" s="1155"/>
      <c r="AB11" s="1145"/>
      <c r="AC11" s="309"/>
      <c r="AD11" s="310"/>
      <c r="AE11" s="310"/>
      <c r="AF11" s="310"/>
      <c r="AG11" s="310"/>
      <c r="AH11" s="310"/>
      <c r="AI11" s="310"/>
      <c r="AJ11" s="310"/>
      <c r="AK11" s="310"/>
    </row>
    <row r="12" spans="1:39" ht="18" customHeight="1" x14ac:dyDescent="0.15">
      <c r="A12" s="315"/>
      <c r="B12" s="1156"/>
      <c r="C12" s="291"/>
      <c r="D12" s="316" t="s">
        <v>440</v>
      </c>
      <c r="E12" s="317"/>
      <c r="F12" s="1157"/>
      <c r="G12" s="1159"/>
      <c r="H12" s="1148"/>
      <c r="I12" s="1159"/>
      <c r="J12" s="1148"/>
      <c r="K12" s="1159"/>
      <c r="L12" s="1148"/>
      <c r="M12" s="1159"/>
      <c r="N12" s="1148"/>
      <c r="O12" s="1159"/>
      <c r="P12" s="1148"/>
      <c r="Q12" s="1159"/>
      <c r="R12" s="1148"/>
      <c r="S12" s="1159"/>
      <c r="T12" s="1148"/>
      <c r="U12" s="1159"/>
      <c r="V12" s="1148"/>
      <c r="W12" s="1159"/>
      <c r="X12" s="1148"/>
      <c r="Y12" s="1159"/>
      <c r="Z12" s="1148"/>
      <c r="AA12" s="1153"/>
      <c r="AB12" s="1145"/>
      <c r="AC12" s="309"/>
      <c r="AD12" s="310"/>
      <c r="AE12" s="310"/>
      <c r="AF12" s="310"/>
      <c r="AG12" s="310"/>
      <c r="AH12" s="310"/>
      <c r="AI12" s="310"/>
      <c r="AJ12" s="310"/>
      <c r="AK12" s="310"/>
    </row>
    <row r="13" spans="1:39" ht="18" customHeight="1" x14ac:dyDescent="0.15">
      <c r="A13" s="311"/>
      <c r="B13" s="1137"/>
      <c r="C13" s="312" t="s">
        <v>409</v>
      </c>
      <c r="D13" s="313" t="s">
        <v>440</v>
      </c>
      <c r="E13" s="314" t="s">
        <v>410</v>
      </c>
      <c r="F13" s="1158"/>
      <c r="G13" s="1141"/>
      <c r="H13" s="1149"/>
      <c r="I13" s="1141"/>
      <c r="J13" s="1149"/>
      <c r="K13" s="1141"/>
      <c r="L13" s="1149"/>
      <c r="M13" s="1141"/>
      <c r="N13" s="1149"/>
      <c r="O13" s="1141"/>
      <c r="P13" s="1149"/>
      <c r="Q13" s="1141"/>
      <c r="R13" s="1149"/>
      <c r="S13" s="1141"/>
      <c r="T13" s="1149"/>
      <c r="U13" s="1141"/>
      <c r="V13" s="1149"/>
      <c r="W13" s="1141"/>
      <c r="X13" s="1149"/>
      <c r="Y13" s="1141"/>
      <c r="Z13" s="1149"/>
      <c r="AA13" s="1153"/>
      <c r="AB13" s="1145"/>
      <c r="AC13" s="309"/>
      <c r="AD13" s="310"/>
      <c r="AE13" s="310"/>
      <c r="AF13" s="310"/>
      <c r="AG13" s="310"/>
      <c r="AH13" s="310"/>
      <c r="AI13" s="310"/>
      <c r="AJ13" s="310"/>
      <c r="AK13" s="310"/>
    </row>
    <row r="14" spans="1:39" ht="18" customHeight="1" x14ac:dyDescent="0.15">
      <c r="A14" s="315"/>
      <c r="B14" s="1156"/>
      <c r="C14" s="291"/>
      <c r="D14" s="316" t="s">
        <v>440</v>
      </c>
      <c r="E14" s="317"/>
      <c r="F14" s="1157"/>
      <c r="G14" s="1159"/>
      <c r="H14" s="1148"/>
      <c r="I14" s="1159"/>
      <c r="J14" s="1148"/>
      <c r="K14" s="1159"/>
      <c r="L14" s="1148"/>
      <c r="M14" s="1159"/>
      <c r="N14" s="1148"/>
      <c r="O14" s="1159"/>
      <c r="P14" s="1148"/>
      <c r="Q14" s="1159"/>
      <c r="R14" s="1148"/>
      <c r="S14" s="1159"/>
      <c r="T14" s="1148"/>
      <c r="U14" s="1159"/>
      <c r="V14" s="1148"/>
      <c r="W14" s="1159"/>
      <c r="X14" s="1148"/>
      <c r="Y14" s="1159"/>
      <c r="Z14" s="1148"/>
      <c r="AA14" s="1153"/>
      <c r="AB14" s="1145"/>
      <c r="AC14" s="309"/>
      <c r="AD14" s="310"/>
      <c r="AE14" s="310"/>
      <c r="AF14" s="310"/>
      <c r="AG14" s="310"/>
      <c r="AH14" s="310"/>
      <c r="AI14" s="310"/>
      <c r="AJ14" s="310"/>
      <c r="AK14" s="310"/>
    </row>
    <row r="15" spans="1:39" ht="18" customHeight="1" x14ac:dyDescent="0.15">
      <c r="A15" s="311"/>
      <c r="B15" s="1137"/>
      <c r="C15" s="312" t="s">
        <v>409</v>
      </c>
      <c r="D15" s="313" t="s">
        <v>440</v>
      </c>
      <c r="E15" s="314" t="s">
        <v>410</v>
      </c>
      <c r="F15" s="1158"/>
      <c r="G15" s="1141"/>
      <c r="H15" s="1149"/>
      <c r="I15" s="1141"/>
      <c r="J15" s="1149"/>
      <c r="K15" s="1141"/>
      <c r="L15" s="1149"/>
      <c r="M15" s="1141"/>
      <c r="N15" s="1149"/>
      <c r="O15" s="1141"/>
      <c r="P15" s="1149"/>
      <c r="Q15" s="1141"/>
      <c r="R15" s="1149"/>
      <c r="S15" s="1141"/>
      <c r="T15" s="1149"/>
      <c r="U15" s="1141"/>
      <c r="V15" s="1149"/>
      <c r="W15" s="1141"/>
      <c r="X15" s="1149"/>
      <c r="Y15" s="1141"/>
      <c r="Z15" s="1149"/>
      <c r="AA15" s="1153"/>
      <c r="AB15" s="1145"/>
      <c r="AC15" s="309"/>
      <c r="AD15" s="310"/>
      <c r="AE15" s="310"/>
      <c r="AF15" s="310"/>
      <c r="AG15" s="310"/>
      <c r="AH15" s="310"/>
      <c r="AI15" s="310"/>
      <c r="AJ15" s="310"/>
      <c r="AK15" s="310"/>
    </row>
    <row r="16" spans="1:39" ht="18" customHeight="1" x14ac:dyDescent="0.15">
      <c r="A16" s="315"/>
      <c r="B16" s="1156"/>
      <c r="C16" s="291"/>
      <c r="D16" s="316" t="s">
        <v>440</v>
      </c>
      <c r="E16" s="317"/>
      <c r="F16" s="1157"/>
      <c r="G16" s="1146"/>
      <c r="H16" s="1148"/>
      <c r="I16" s="1146"/>
      <c r="J16" s="1148"/>
      <c r="K16" s="1146"/>
      <c r="L16" s="1148"/>
      <c r="M16" s="1146"/>
      <c r="N16" s="1148"/>
      <c r="O16" s="1146"/>
      <c r="P16" s="1148"/>
      <c r="Q16" s="1146"/>
      <c r="R16" s="1148"/>
      <c r="S16" s="1146"/>
      <c r="T16" s="1148"/>
      <c r="U16" s="1146"/>
      <c r="V16" s="1148"/>
      <c r="W16" s="1146"/>
      <c r="X16" s="1148"/>
      <c r="Y16" s="1146"/>
      <c r="Z16" s="1148"/>
      <c r="AA16" s="1154"/>
      <c r="AB16" s="1145"/>
      <c r="AC16" s="309"/>
      <c r="AD16" s="310"/>
      <c r="AE16" s="310"/>
      <c r="AF16" s="310"/>
      <c r="AG16" s="310"/>
      <c r="AH16" s="310"/>
      <c r="AI16" s="310"/>
      <c r="AJ16" s="310"/>
      <c r="AK16" s="310"/>
    </row>
    <row r="17" spans="1:37" ht="18" customHeight="1" x14ac:dyDescent="0.15">
      <c r="A17" s="311"/>
      <c r="B17" s="1137"/>
      <c r="C17" s="312" t="s">
        <v>409</v>
      </c>
      <c r="D17" s="313" t="s">
        <v>440</v>
      </c>
      <c r="E17" s="314" t="s">
        <v>410</v>
      </c>
      <c r="F17" s="1158"/>
      <c r="G17" s="1147"/>
      <c r="H17" s="1149"/>
      <c r="I17" s="1147"/>
      <c r="J17" s="1149"/>
      <c r="K17" s="1147"/>
      <c r="L17" s="1149"/>
      <c r="M17" s="1147"/>
      <c r="N17" s="1149"/>
      <c r="O17" s="1147"/>
      <c r="P17" s="1149"/>
      <c r="Q17" s="1147"/>
      <c r="R17" s="1149"/>
      <c r="S17" s="1147"/>
      <c r="T17" s="1149"/>
      <c r="U17" s="1147"/>
      <c r="V17" s="1149"/>
      <c r="W17" s="1147"/>
      <c r="X17" s="1149"/>
      <c r="Y17" s="1147"/>
      <c r="Z17" s="1149"/>
      <c r="AA17" s="1155"/>
      <c r="AB17" s="1145"/>
      <c r="AC17" s="309"/>
      <c r="AD17" s="310"/>
      <c r="AE17" s="310"/>
      <c r="AF17" s="310"/>
      <c r="AG17" s="310"/>
      <c r="AH17" s="310"/>
      <c r="AI17" s="310"/>
      <c r="AJ17" s="310"/>
      <c r="AK17" s="310"/>
    </row>
    <row r="18" spans="1:37" ht="18" customHeight="1" x14ac:dyDescent="0.15">
      <c r="A18" s="315"/>
      <c r="B18" s="1156"/>
      <c r="C18" s="291"/>
      <c r="D18" s="316" t="s">
        <v>440</v>
      </c>
      <c r="E18" s="317"/>
      <c r="F18" s="1157"/>
      <c r="G18" s="1146"/>
      <c r="H18" s="1148"/>
      <c r="I18" s="1146"/>
      <c r="J18" s="1148"/>
      <c r="K18" s="1146"/>
      <c r="L18" s="1148"/>
      <c r="M18" s="1146"/>
      <c r="N18" s="1148"/>
      <c r="O18" s="1146"/>
      <c r="P18" s="1148"/>
      <c r="Q18" s="1146"/>
      <c r="R18" s="1148"/>
      <c r="S18" s="1146"/>
      <c r="T18" s="1148"/>
      <c r="U18" s="1146"/>
      <c r="V18" s="1148"/>
      <c r="W18" s="1146"/>
      <c r="X18" s="1148"/>
      <c r="Y18" s="1146"/>
      <c r="Z18" s="1148"/>
      <c r="AA18" s="1154"/>
      <c r="AB18" s="1145"/>
      <c r="AC18" s="309"/>
      <c r="AD18" s="310"/>
      <c r="AE18" s="310"/>
      <c r="AF18" s="310"/>
      <c r="AG18" s="310"/>
      <c r="AH18" s="310"/>
      <c r="AI18" s="310"/>
      <c r="AJ18" s="310"/>
      <c r="AK18" s="310"/>
    </row>
    <row r="19" spans="1:37" ht="18" customHeight="1" x14ac:dyDescent="0.15">
      <c r="A19" s="311"/>
      <c r="B19" s="1137"/>
      <c r="C19" s="312" t="s">
        <v>409</v>
      </c>
      <c r="D19" s="313" t="s">
        <v>440</v>
      </c>
      <c r="E19" s="314" t="s">
        <v>410</v>
      </c>
      <c r="F19" s="1158"/>
      <c r="G19" s="1147"/>
      <c r="H19" s="1149"/>
      <c r="I19" s="1147"/>
      <c r="J19" s="1149"/>
      <c r="K19" s="1147"/>
      <c r="L19" s="1149"/>
      <c r="M19" s="1147"/>
      <c r="N19" s="1149"/>
      <c r="O19" s="1147"/>
      <c r="P19" s="1149"/>
      <c r="Q19" s="1147"/>
      <c r="R19" s="1149"/>
      <c r="S19" s="1147"/>
      <c r="T19" s="1149"/>
      <c r="U19" s="1147"/>
      <c r="V19" s="1149"/>
      <c r="W19" s="1147"/>
      <c r="X19" s="1149"/>
      <c r="Y19" s="1147"/>
      <c r="Z19" s="1149"/>
      <c r="AA19" s="1155"/>
      <c r="AB19" s="1145"/>
      <c r="AC19" s="309"/>
      <c r="AD19" s="310"/>
      <c r="AE19" s="310"/>
      <c r="AF19" s="310"/>
      <c r="AG19" s="310"/>
      <c r="AH19" s="310"/>
      <c r="AI19" s="310"/>
      <c r="AJ19" s="310"/>
      <c r="AK19" s="310"/>
    </row>
    <row r="20" spans="1:37" ht="18" customHeight="1" x14ac:dyDescent="0.15">
      <c r="A20" s="315"/>
      <c r="B20" s="1156"/>
      <c r="C20" s="291"/>
      <c r="D20" s="316" t="s">
        <v>440</v>
      </c>
      <c r="E20" s="317"/>
      <c r="F20" s="1157"/>
      <c r="G20" s="1146"/>
      <c r="H20" s="1148"/>
      <c r="I20" s="1146"/>
      <c r="J20" s="1148"/>
      <c r="K20" s="1146"/>
      <c r="L20" s="1148"/>
      <c r="M20" s="1146"/>
      <c r="N20" s="1148"/>
      <c r="O20" s="1146"/>
      <c r="P20" s="1148"/>
      <c r="Q20" s="1146"/>
      <c r="R20" s="1148"/>
      <c r="S20" s="1146"/>
      <c r="T20" s="1148"/>
      <c r="U20" s="1146"/>
      <c r="V20" s="1148"/>
      <c r="W20" s="1146"/>
      <c r="X20" s="1148"/>
      <c r="Y20" s="1146"/>
      <c r="Z20" s="1148"/>
      <c r="AA20" s="1154"/>
      <c r="AB20" s="1145"/>
      <c r="AC20" s="309"/>
      <c r="AD20" s="310"/>
      <c r="AE20" s="310"/>
      <c r="AF20" s="310"/>
      <c r="AG20" s="310"/>
      <c r="AH20" s="310"/>
      <c r="AI20" s="310"/>
      <c r="AJ20" s="310"/>
      <c r="AK20" s="310"/>
    </row>
    <row r="21" spans="1:37" ht="18" customHeight="1" x14ac:dyDescent="0.15">
      <c r="A21" s="311"/>
      <c r="B21" s="1137"/>
      <c r="C21" s="312" t="s">
        <v>409</v>
      </c>
      <c r="D21" s="313" t="s">
        <v>440</v>
      </c>
      <c r="E21" s="314" t="s">
        <v>410</v>
      </c>
      <c r="F21" s="1158"/>
      <c r="G21" s="1147"/>
      <c r="H21" s="1149"/>
      <c r="I21" s="1147"/>
      <c r="J21" s="1149"/>
      <c r="K21" s="1147"/>
      <c r="L21" s="1149"/>
      <c r="M21" s="1147"/>
      <c r="N21" s="1149"/>
      <c r="O21" s="1147"/>
      <c r="P21" s="1149"/>
      <c r="Q21" s="1147"/>
      <c r="R21" s="1149"/>
      <c r="S21" s="1147"/>
      <c r="T21" s="1149"/>
      <c r="U21" s="1147"/>
      <c r="V21" s="1149"/>
      <c r="W21" s="1147"/>
      <c r="X21" s="1149"/>
      <c r="Y21" s="1147"/>
      <c r="Z21" s="1149"/>
      <c r="AA21" s="1155"/>
      <c r="AB21" s="1145"/>
      <c r="AC21" s="309"/>
      <c r="AD21" s="310"/>
      <c r="AE21" s="310"/>
      <c r="AF21" s="310"/>
      <c r="AG21" s="310"/>
      <c r="AH21" s="310"/>
      <c r="AI21" s="310"/>
      <c r="AJ21" s="310"/>
      <c r="AK21" s="310"/>
    </row>
    <row r="22" spans="1:37" ht="18" customHeight="1" x14ac:dyDescent="0.15">
      <c r="A22" s="315"/>
      <c r="B22" s="1156"/>
      <c r="C22" s="291"/>
      <c r="D22" s="316" t="s">
        <v>440</v>
      </c>
      <c r="E22" s="317"/>
      <c r="F22" s="1157"/>
      <c r="G22" s="1146"/>
      <c r="H22" s="1148"/>
      <c r="I22" s="1146"/>
      <c r="J22" s="1148"/>
      <c r="K22" s="1146"/>
      <c r="L22" s="1148"/>
      <c r="M22" s="1146"/>
      <c r="N22" s="1148"/>
      <c r="O22" s="1146"/>
      <c r="P22" s="1148"/>
      <c r="Q22" s="1146"/>
      <c r="R22" s="1148"/>
      <c r="S22" s="1146"/>
      <c r="T22" s="1148"/>
      <c r="U22" s="1146"/>
      <c r="V22" s="1148"/>
      <c r="W22" s="1146"/>
      <c r="X22" s="1148"/>
      <c r="Y22" s="1146"/>
      <c r="Z22" s="1148"/>
      <c r="AA22" s="1154"/>
      <c r="AB22" s="1145"/>
      <c r="AC22" s="309"/>
      <c r="AD22" s="310"/>
      <c r="AE22" s="310"/>
      <c r="AF22" s="310"/>
      <c r="AG22" s="310"/>
      <c r="AH22" s="310"/>
      <c r="AI22" s="310"/>
      <c r="AJ22" s="310"/>
      <c r="AK22" s="310"/>
    </row>
    <row r="23" spans="1:37" ht="18" customHeight="1" x14ac:dyDescent="0.15">
      <c r="A23" s="311"/>
      <c r="B23" s="1137"/>
      <c r="C23" s="312" t="s">
        <v>409</v>
      </c>
      <c r="D23" s="313" t="s">
        <v>440</v>
      </c>
      <c r="E23" s="314" t="s">
        <v>410</v>
      </c>
      <c r="F23" s="1158"/>
      <c r="G23" s="1147"/>
      <c r="H23" s="1149"/>
      <c r="I23" s="1147"/>
      <c r="J23" s="1149"/>
      <c r="K23" s="1147"/>
      <c r="L23" s="1149"/>
      <c r="M23" s="1147"/>
      <c r="N23" s="1149"/>
      <c r="O23" s="1147"/>
      <c r="P23" s="1149"/>
      <c r="Q23" s="1147"/>
      <c r="R23" s="1149"/>
      <c r="S23" s="1147"/>
      <c r="T23" s="1149"/>
      <c r="U23" s="1147"/>
      <c r="V23" s="1149"/>
      <c r="W23" s="1147"/>
      <c r="X23" s="1149"/>
      <c r="Y23" s="1147"/>
      <c r="Z23" s="1149"/>
      <c r="AA23" s="1155"/>
      <c r="AB23" s="1145"/>
      <c r="AC23" s="309"/>
      <c r="AD23" s="310"/>
      <c r="AE23" s="310"/>
      <c r="AF23" s="310"/>
      <c r="AG23" s="310"/>
      <c r="AH23" s="310"/>
      <c r="AI23" s="310"/>
      <c r="AJ23" s="310"/>
      <c r="AK23" s="310"/>
    </row>
    <row r="24" spans="1:37" ht="18" customHeight="1" x14ac:dyDescent="0.15">
      <c r="A24" s="315"/>
      <c r="B24" s="1156"/>
      <c r="C24" s="291"/>
      <c r="D24" s="316" t="s">
        <v>440</v>
      </c>
      <c r="E24" s="317"/>
      <c r="F24" s="1157"/>
      <c r="G24" s="1159"/>
      <c r="H24" s="1148"/>
      <c r="I24" s="1159"/>
      <c r="J24" s="1148"/>
      <c r="K24" s="1159"/>
      <c r="L24" s="1148"/>
      <c r="M24" s="1146"/>
      <c r="N24" s="1148"/>
      <c r="O24" s="1146"/>
      <c r="P24" s="1148"/>
      <c r="Q24" s="1146"/>
      <c r="R24" s="1148"/>
      <c r="S24" s="1146"/>
      <c r="T24" s="1148"/>
      <c r="U24" s="1146"/>
      <c r="V24" s="1148"/>
      <c r="W24" s="1146"/>
      <c r="X24" s="1148"/>
      <c r="Y24" s="1146"/>
      <c r="Z24" s="1148"/>
      <c r="AA24" s="1154"/>
      <c r="AB24" s="1145"/>
      <c r="AC24" s="309"/>
      <c r="AD24" s="310"/>
      <c r="AE24" s="310"/>
      <c r="AF24" s="310"/>
      <c r="AG24" s="310"/>
      <c r="AH24" s="310"/>
      <c r="AI24" s="310"/>
      <c r="AJ24" s="310"/>
      <c r="AK24" s="310"/>
    </row>
    <row r="25" spans="1:37" ht="18" customHeight="1" x14ac:dyDescent="0.15">
      <c r="A25" s="311"/>
      <c r="B25" s="1137"/>
      <c r="C25" s="312" t="s">
        <v>409</v>
      </c>
      <c r="D25" s="313" t="s">
        <v>440</v>
      </c>
      <c r="E25" s="314" t="s">
        <v>410</v>
      </c>
      <c r="F25" s="1139"/>
      <c r="G25" s="1141"/>
      <c r="H25" s="1143"/>
      <c r="I25" s="1141"/>
      <c r="J25" s="1143"/>
      <c r="K25" s="1141"/>
      <c r="L25" s="1149"/>
      <c r="M25" s="1147"/>
      <c r="N25" s="1149"/>
      <c r="O25" s="1147"/>
      <c r="P25" s="1149"/>
      <c r="Q25" s="1147"/>
      <c r="R25" s="1149"/>
      <c r="S25" s="1147"/>
      <c r="T25" s="1149"/>
      <c r="U25" s="1147"/>
      <c r="V25" s="1149"/>
      <c r="W25" s="1147"/>
      <c r="X25" s="1149"/>
      <c r="Y25" s="1147"/>
      <c r="Z25" s="1149"/>
      <c r="AA25" s="1155"/>
      <c r="AB25" s="1145"/>
      <c r="AC25" s="309"/>
      <c r="AD25" s="310"/>
      <c r="AE25" s="310"/>
      <c r="AF25" s="310"/>
      <c r="AG25" s="310"/>
      <c r="AH25" s="310"/>
      <c r="AI25" s="310"/>
      <c r="AJ25" s="310"/>
      <c r="AK25" s="310"/>
    </row>
    <row r="26" spans="1:37" ht="18" customHeight="1" x14ac:dyDescent="0.15">
      <c r="A26" s="315"/>
      <c r="B26" s="1156"/>
      <c r="C26" s="291"/>
      <c r="D26" s="316" t="s">
        <v>440</v>
      </c>
      <c r="E26" s="317"/>
      <c r="F26" s="1157"/>
      <c r="G26" s="1159"/>
      <c r="H26" s="1148"/>
      <c r="I26" s="1159"/>
      <c r="J26" s="1148"/>
      <c r="K26" s="1159"/>
      <c r="L26" s="1148"/>
      <c r="M26" s="1159"/>
      <c r="N26" s="1148"/>
      <c r="O26" s="1159"/>
      <c r="P26" s="1148"/>
      <c r="Q26" s="1159"/>
      <c r="R26" s="1148"/>
      <c r="S26" s="1159"/>
      <c r="T26" s="1160"/>
      <c r="U26" s="1159"/>
      <c r="V26" s="1148"/>
      <c r="W26" s="1159"/>
      <c r="X26" s="1148"/>
      <c r="Y26" s="1159"/>
      <c r="Z26" s="1148"/>
      <c r="AA26" s="1159"/>
      <c r="AB26" s="1145"/>
      <c r="AC26" s="309"/>
      <c r="AD26" s="310"/>
      <c r="AE26" s="310"/>
      <c r="AF26" s="310"/>
      <c r="AG26" s="310"/>
      <c r="AH26" s="310"/>
      <c r="AI26" s="310"/>
      <c r="AJ26" s="310"/>
      <c r="AK26" s="310"/>
    </row>
    <row r="27" spans="1:37" ht="18" customHeight="1" x14ac:dyDescent="0.15">
      <c r="A27" s="311"/>
      <c r="B27" s="1137"/>
      <c r="C27" s="312" t="s">
        <v>409</v>
      </c>
      <c r="D27" s="313" t="s">
        <v>440</v>
      </c>
      <c r="E27" s="314" t="s">
        <v>410</v>
      </c>
      <c r="F27" s="1139"/>
      <c r="G27" s="1141"/>
      <c r="H27" s="1143"/>
      <c r="I27" s="1141"/>
      <c r="J27" s="1143"/>
      <c r="K27" s="1141"/>
      <c r="L27" s="1143"/>
      <c r="M27" s="1141"/>
      <c r="N27" s="1143"/>
      <c r="O27" s="1141"/>
      <c r="P27" s="1143"/>
      <c r="Q27" s="1141"/>
      <c r="R27" s="1143"/>
      <c r="S27" s="1141"/>
      <c r="T27" s="1151"/>
      <c r="U27" s="1141"/>
      <c r="V27" s="1143"/>
      <c r="W27" s="1141"/>
      <c r="X27" s="1143"/>
      <c r="Y27" s="1141"/>
      <c r="Z27" s="1143"/>
      <c r="AA27" s="1141"/>
      <c r="AB27" s="1145"/>
      <c r="AC27" s="309"/>
      <c r="AD27" s="310"/>
      <c r="AE27" s="310"/>
      <c r="AF27" s="310"/>
      <c r="AG27" s="310"/>
      <c r="AH27" s="310"/>
      <c r="AI27" s="310"/>
      <c r="AJ27" s="310"/>
      <c r="AK27" s="310"/>
    </row>
    <row r="28" spans="1:37" ht="18" customHeight="1" x14ac:dyDescent="0.15">
      <c r="A28" s="315"/>
      <c r="B28" s="1156"/>
      <c r="C28" s="291"/>
      <c r="D28" s="316" t="s">
        <v>440</v>
      </c>
      <c r="E28" s="317"/>
      <c r="F28" s="1157"/>
      <c r="G28" s="1159"/>
      <c r="H28" s="1148"/>
      <c r="I28" s="1159"/>
      <c r="J28" s="1148"/>
      <c r="K28" s="1159"/>
      <c r="L28" s="1148"/>
      <c r="M28" s="1159"/>
      <c r="N28" s="1148"/>
      <c r="O28" s="1159"/>
      <c r="P28" s="1148"/>
      <c r="Q28" s="1159"/>
      <c r="R28" s="1148"/>
      <c r="S28" s="1159"/>
      <c r="T28" s="1160"/>
      <c r="U28" s="1159"/>
      <c r="V28" s="1148"/>
      <c r="W28" s="1159"/>
      <c r="X28" s="1148"/>
      <c r="Y28" s="1159"/>
      <c r="Z28" s="1148"/>
      <c r="AA28" s="1159"/>
      <c r="AB28" s="1145"/>
      <c r="AC28" s="309"/>
      <c r="AD28" s="310"/>
      <c r="AE28" s="310"/>
      <c r="AF28" s="310"/>
      <c r="AG28" s="310"/>
      <c r="AH28" s="310"/>
      <c r="AI28" s="310"/>
      <c r="AJ28" s="310"/>
      <c r="AK28" s="310"/>
    </row>
    <row r="29" spans="1:37" ht="18" customHeight="1" x14ac:dyDescent="0.15">
      <c r="A29" s="311"/>
      <c r="B29" s="1137"/>
      <c r="C29" s="312" t="s">
        <v>409</v>
      </c>
      <c r="D29" s="313" t="s">
        <v>440</v>
      </c>
      <c r="E29" s="314" t="s">
        <v>410</v>
      </c>
      <c r="F29" s="1139"/>
      <c r="G29" s="1141"/>
      <c r="H29" s="1143"/>
      <c r="I29" s="1141"/>
      <c r="J29" s="1143"/>
      <c r="K29" s="1141"/>
      <c r="L29" s="1143"/>
      <c r="M29" s="1141"/>
      <c r="N29" s="1143"/>
      <c r="O29" s="1141"/>
      <c r="P29" s="1143"/>
      <c r="Q29" s="1141"/>
      <c r="R29" s="1143"/>
      <c r="S29" s="1141"/>
      <c r="T29" s="1151"/>
      <c r="U29" s="1141"/>
      <c r="V29" s="1143"/>
      <c r="W29" s="1141"/>
      <c r="X29" s="1143"/>
      <c r="Y29" s="1141"/>
      <c r="Z29" s="1143"/>
      <c r="AA29" s="1141"/>
      <c r="AB29" s="1145"/>
      <c r="AC29" s="309"/>
      <c r="AD29" s="310"/>
      <c r="AE29" s="310"/>
      <c r="AF29" s="310"/>
      <c r="AG29" s="310"/>
      <c r="AH29" s="310"/>
      <c r="AI29" s="310"/>
      <c r="AJ29" s="310"/>
      <c r="AK29" s="310"/>
    </row>
    <row r="30" spans="1:37" ht="18" customHeight="1" x14ac:dyDescent="0.15">
      <c r="A30" s="315"/>
      <c r="B30" s="1156"/>
      <c r="C30" s="291"/>
      <c r="D30" s="316" t="s">
        <v>440</v>
      </c>
      <c r="E30" s="317"/>
      <c r="F30" s="1157"/>
      <c r="G30" s="1159"/>
      <c r="H30" s="1148"/>
      <c r="I30" s="1159"/>
      <c r="J30" s="1148"/>
      <c r="K30" s="1159"/>
      <c r="L30" s="1148"/>
      <c r="M30" s="1159"/>
      <c r="N30" s="1148"/>
      <c r="O30" s="1159"/>
      <c r="P30" s="1148"/>
      <c r="Q30" s="1159"/>
      <c r="R30" s="1148"/>
      <c r="S30" s="1159"/>
      <c r="T30" s="1160"/>
      <c r="U30" s="1159"/>
      <c r="V30" s="1148"/>
      <c r="W30" s="1159"/>
      <c r="X30" s="1148"/>
      <c r="Y30" s="1159"/>
      <c r="Z30" s="1148"/>
      <c r="AA30" s="1159"/>
      <c r="AB30" s="1145"/>
      <c r="AC30" s="309"/>
      <c r="AD30" s="310"/>
      <c r="AE30" s="310"/>
      <c r="AF30" s="310"/>
      <c r="AG30" s="310"/>
      <c r="AH30" s="310"/>
      <c r="AI30" s="310"/>
      <c r="AJ30" s="310"/>
      <c r="AK30" s="310"/>
    </row>
    <row r="31" spans="1:37" ht="18" customHeight="1" thickBot="1" x14ac:dyDescent="0.2">
      <c r="A31" s="318"/>
      <c r="B31" s="1162"/>
      <c r="C31" s="312" t="s">
        <v>409</v>
      </c>
      <c r="D31" s="313" t="s">
        <v>440</v>
      </c>
      <c r="E31" s="314" t="s">
        <v>410</v>
      </c>
      <c r="F31" s="1139"/>
      <c r="G31" s="1161"/>
      <c r="H31" s="1143"/>
      <c r="I31" s="1161"/>
      <c r="J31" s="1143"/>
      <c r="K31" s="1161"/>
      <c r="L31" s="1143"/>
      <c r="M31" s="1161"/>
      <c r="N31" s="1143"/>
      <c r="O31" s="1161"/>
      <c r="P31" s="1143"/>
      <c r="Q31" s="1161"/>
      <c r="R31" s="1143"/>
      <c r="S31" s="1161"/>
      <c r="T31" s="1151"/>
      <c r="U31" s="1161"/>
      <c r="V31" s="1143"/>
      <c r="W31" s="1161"/>
      <c r="X31" s="1143"/>
      <c r="Y31" s="1161"/>
      <c r="Z31" s="1143"/>
      <c r="AA31" s="1161"/>
      <c r="AB31" s="1145"/>
      <c r="AC31" s="309"/>
      <c r="AD31" s="310"/>
      <c r="AE31" s="310"/>
      <c r="AF31" s="310"/>
      <c r="AG31" s="310"/>
      <c r="AH31" s="310"/>
      <c r="AI31" s="310"/>
      <c r="AJ31" s="310"/>
      <c r="AK31" s="310"/>
    </row>
    <row r="32" spans="1:37" ht="30" customHeight="1" x14ac:dyDescent="0.15">
      <c r="A32" s="1173" t="s">
        <v>441</v>
      </c>
      <c r="B32" s="1174"/>
      <c r="C32" s="1174"/>
      <c r="D32" s="1174"/>
      <c r="E32" s="1175"/>
      <c r="F32" s="1176">
        <f>ROUNDDOWN(SUM(F8:F31),1)</f>
        <v>0</v>
      </c>
      <c r="G32" s="1164"/>
      <c r="H32" s="1163">
        <f>ROUNDDOWN(SUM(H8:H31),1)</f>
        <v>0</v>
      </c>
      <c r="I32" s="1164"/>
      <c r="J32" s="1163">
        <f>ROUNDDOWN(SUM(J8:J31),1)</f>
        <v>0</v>
      </c>
      <c r="K32" s="1164"/>
      <c r="L32" s="1163">
        <f>ROUNDDOWN(SUM(L8:L31),1)</f>
        <v>0</v>
      </c>
      <c r="M32" s="1164"/>
      <c r="N32" s="1163">
        <f>ROUNDDOWN(SUM(N8:N31),1)</f>
        <v>0</v>
      </c>
      <c r="O32" s="1164"/>
      <c r="P32" s="1163">
        <f>ROUNDDOWN(SUM(P8:P31),1)</f>
        <v>0</v>
      </c>
      <c r="Q32" s="1164"/>
      <c r="R32" s="1163">
        <f>ROUNDDOWN(SUM(R8:R31),1)</f>
        <v>0</v>
      </c>
      <c r="S32" s="1164"/>
      <c r="T32" s="1163">
        <f>ROUNDDOWN(SUM(T8:T31),1)</f>
        <v>0</v>
      </c>
      <c r="U32" s="1164"/>
      <c r="V32" s="1163">
        <f>ROUNDDOWN(SUM(V8:V31),1)</f>
        <v>0</v>
      </c>
      <c r="W32" s="1164"/>
      <c r="X32" s="1163">
        <f>ROUNDDOWN(SUM(X8:X31),1)</f>
        <v>0</v>
      </c>
      <c r="Y32" s="1164"/>
      <c r="Z32" s="1163">
        <f>ROUNDDOWN(SUM(Z8:Z31),1)</f>
        <v>0</v>
      </c>
      <c r="AA32" s="1168"/>
      <c r="AB32" s="319">
        <f>IF(SUM(F32:AA32)&gt;0,SUM(F32:AA32)/COUNTIF(F32:AA32,"&gt;0"),)</f>
        <v>0</v>
      </c>
      <c r="AC32" s="309"/>
      <c r="AD32" s="310"/>
      <c r="AE32" s="310"/>
      <c r="AF32" s="310"/>
      <c r="AG32" s="310"/>
      <c r="AH32" s="310"/>
      <c r="AI32" s="310"/>
      <c r="AJ32" s="310"/>
      <c r="AK32" s="310"/>
    </row>
    <row r="33" spans="1:38" ht="30" customHeight="1" thickBot="1" x14ac:dyDescent="0.2">
      <c r="A33" s="1169" t="s">
        <v>442</v>
      </c>
      <c r="B33" s="1170"/>
      <c r="C33" s="1170"/>
      <c r="D33" s="1170"/>
      <c r="E33" s="1171"/>
      <c r="F33" s="1172">
        <f>ROUNDDOWN(SUMIF(G8:G31,"○",F8:F31),1)</f>
        <v>0</v>
      </c>
      <c r="G33" s="1166"/>
      <c r="H33" s="1165">
        <f>ROUNDDOWN(SUMIF(I8:I31,"○",H8:H31),1)</f>
        <v>0</v>
      </c>
      <c r="I33" s="1166"/>
      <c r="J33" s="1165">
        <f>ROUNDDOWN(SUMIF(K8:K31,"○",J8:J31),1)</f>
        <v>0</v>
      </c>
      <c r="K33" s="1166"/>
      <c r="L33" s="1165">
        <f>ROUNDDOWN(SUMIF(M8:M31,"○",L8:L31),1)</f>
        <v>0</v>
      </c>
      <c r="M33" s="1166"/>
      <c r="N33" s="1165">
        <f>ROUNDDOWN(SUMIF(O8:O31,"○",N8:N31),1)</f>
        <v>0</v>
      </c>
      <c r="O33" s="1166"/>
      <c r="P33" s="1165">
        <f>ROUNDDOWN(SUMIF(Q8:Q31,"○",P8:P31),1)</f>
        <v>0</v>
      </c>
      <c r="Q33" s="1166"/>
      <c r="R33" s="1165">
        <f>ROUNDDOWN(SUMIF(S8:S31,"○",R8:R31),1)</f>
        <v>0</v>
      </c>
      <c r="S33" s="1166"/>
      <c r="T33" s="1165">
        <f>ROUNDDOWN(SUMIF(U8:U31,"○",T8:T31),1)</f>
        <v>0</v>
      </c>
      <c r="U33" s="1166"/>
      <c r="V33" s="1165">
        <f>ROUNDDOWN(SUMIF(W8:W31,"○",V8:V31),1)</f>
        <v>0</v>
      </c>
      <c r="W33" s="1166"/>
      <c r="X33" s="1165">
        <f>ROUNDDOWN(SUMIF(Y8:Y31,"○",X8:X31),1)</f>
        <v>0</v>
      </c>
      <c r="Y33" s="1166"/>
      <c r="Z33" s="1165">
        <f>ROUNDDOWN(SUMIF(AA8:AA31,"○",Z8:Z31),1)</f>
        <v>0</v>
      </c>
      <c r="AA33" s="1167"/>
      <c r="AB33" s="320">
        <f>IF(SUM(F33:AA33)&gt;0,SUM(F33:AA33)/COUNTIF(F33:AA33,"&gt;0"),)</f>
        <v>0</v>
      </c>
      <c r="AC33" s="309"/>
      <c r="AD33" s="310"/>
      <c r="AE33" s="310"/>
      <c r="AF33" s="310"/>
      <c r="AG33" s="310"/>
      <c r="AH33" s="310"/>
      <c r="AI33" s="310"/>
      <c r="AJ33" s="310"/>
      <c r="AK33" s="310"/>
    </row>
    <row r="34" spans="1:38" s="322" customFormat="1" ht="16.5" customHeight="1" x14ac:dyDescent="0.15">
      <c r="A34" s="321" t="s">
        <v>443</v>
      </c>
      <c r="D34" s="323"/>
      <c r="E34" s="323"/>
      <c r="F34" s="324"/>
      <c r="G34" s="324"/>
      <c r="H34" s="324"/>
      <c r="I34" s="324"/>
      <c r="J34" s="324"/>
      <c r="K34" s="324"/>
      <c r="L34" s="324"/>
      <c r="M34" s="324"/>
      <c r="N34" s="324"/>
      <c r="O34" s="324"/>
      <c r="P34" s="324"/>
      <c r="Q34" s="324"/>
      <c r="R34" s="324"/>
      <c r="S34" s="324"/>
      <c r="T34" s="324"/>
      <c r="U34" s="324"/>
      <c r="V34" s="324"/>
      <c r="W34" s="324"/>
      <c r="X34" s="324"/>
      <c r="Y34" s="324"/>
      <c r="Z34" s="324"/>
      <c r="AA34" s="324"/>
      <c r="AB34" s="325"/>
      <c r="AC34" s="325"/>
      <c r="AD34" s="325"/>
      <c r="AE34" s="325"/>
      <c r="AF34" s="325"/>
      <c r="AG34" s="325"/>
      <c r="AH34" s="325"/>
      <c r="AI34" s="325"/>
      <c r="AJ34" s="325"/>
      <c r="AK34" s="325"/>
      <c r="AL34" s="332"/>
    </row>
    <row r="35" spans="1:38" s="322" customFormat="1" ht="16.5" customHeight="1" x14ac:dyDescent="0.15">
      <c r="A35" s="321" t="s">
        <v>444</v>
      </c>
      <c r="D35" s="323"/>
      <c r="E35" s="323"/>
      <c r="F35" s="324"/>
      <c r="G35" s="324"/>
      <c r="H35" s="324"/>
      <c r="I35" s="324"/>
      <c r="J35" s="324"/>
      <c r="K35" s="324"/>
      <c r="L35" s="324"/>
      <c r="M35" s="324"/>
      <c r="N35" s="324"/>
      <c r="O35" s="324"/>
      <c r="P35" s="324"/>
      <c r="Q35" s="324"/>
      <c r="R35" s="324"/>
      <c r="S35" s="324"/>
      <c r="T35" s="324"/>
      <c r="U35" s="324"/>
      <c r="V35" s="324"/>
      <c r="W35" s="324"/>
      <c r="X35" s="324"/>
      <c r="Y35" s="324"/>
      <c r="Z35" s="324"/>
      <c r="AA35" s="324"/>
      <c r="AB35" s="325"/>
      <c r="AC35" s="325"/>
      <c r="AD35" s="325"/>
      <c r="AE35" s="325"/>
      <c r="AF35" s="325"/>
      <c r="AG35" s="325"/>
      <c r="AH35" s="325"/>
      <c r="AI35" s="325"/>
      <c r="AJ35" s="325"/>
      <c r="AK35" s="325"/>
      <c r="AL35" s="332"/>
    </row>
    <row r="36" spans="1:38" s="322" customFormat="1" ht="16.5" customHeight="1" x14ac:dyDescent="0.15">
      <c r="A36" s="321" t="s">
        <v>445</v>
      </c>
      <c r="D36" s="323"/>
      <c r="E36" s="323"/>
      <c r="F36" s="324"/>
      <c r="G36" s="324"/>
      <c r="H36" s="324"/>
      <c r="I36" s="324"/>
      <c r="J36" s="324"/>
      <c r="K36" s="324"/>
      <c r="L36" s="324"/>
      <c r="M36" s="324"/>
      <c r="N36" s="324"/>
      <c r="O36" s="324"/>
      <c r="P36" s="324"/>
      <c r="Q36" s="324"/>
      <c r="R36" s="324"/>
      <c r="S36" s="324"/>
      <c r="T36" s="324"/>
      <c r="U36" s="324"/>
      <c r="V36" s="324"/>
      <c r="W36" s="324"/>
      <c r="X36" s="324"/>
      <c r="Y36" s="324"/>
      <c r="Z36" s="324"/>
      <c r="AA36" s="324"/>
      <c r="AB36" s="325"/>
      <c r="AC36" s="325"/>
      <c r="AD36" s="325"/>
      <c r="AE36" s="325"/>
      <c r="AF36" s="325"/>
      <c r="AG36" s="325"/>
      <c r="AH36" s="325"/>
      <c r="AI36" s="325"/>
      <c r="AJ36" s="325"/>
      <c r="AK36" s="325"/>
      <c r="AL36" s="332"/>
    </row>
    <row r="37" spans="1:38" s="322" customFormat="1" ht="16.5" customHeight="1" x14ac:dyDescent="0.15">
      <c r="A37" s="321" t="s">
        <v>446</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L37" s="332"/>
    </row>
    <row r="38" spans="1:38" s="322" customFormat="1" ht="16.5" customHeight="1" x14ac:dyDescent="0.15">
      <c r="A38" s="321" t="s">
        <v>447</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L38" s="332"/>
    </row>
    <row r="39" spans="1:38" s="322" customFormat="1" ht="16.5" customHeight="1" x14ac:dyDescent="0.15">
      <c r="A39" s="321" t="s">
        <v>448</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L39" s="332"/>
    </row>
    <row r="40" spans="1:38" s="322" customFormat="1" ht="14.25" customHeight="1" x14ac:dyDescent="0.15">
      <c r="A40" s="321"/>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L40" s="332"/>
    </row>
    <row r="41" spans="1:38" s="322" customFormat="1" ht="14.25" customHeight="1" x14ac:dyDescent="0.15">
      <c r="A41" s="321"/>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L41" s="332"/>
    </row>
    <row r="42" spans="1:38" s="322" customFormat="1" ht="14.25" customHeight="1" x14ac:dyDescent="0.15">
      <c r="A42" s="321" t="s">
        <v>442</v>
      </c>
      <c r="B42" s="326"/>
      <c r="C42" s="326"/>
      <c r="D42" s="326"/>
      <c r="E42" s="326"/>
      <c r="F42" s="326"/>
      <c r="G42" s="326"/>
      <c r="H42" s="326" t="s">
        <v>449</v>
      </c>
      <c r="I42" s="326"/>
      <c r="J42" s="326"/>
      <c r="K42" s="326"/>
      <c r="L42" s="326"/>
      <c r="M42" s="326"/>
      <c r="N42" s="326" t="s">
        <v>450</v>
      </c>
      <c r="O42" s="326"/>
      <c r="P42" s="326"/>
      <c r="Q42" s="326"/>
      <c r="R42" s="326"/>
      <c r="S42" s="326"/>
      <c r="T42" s="326"/>
      <c r="U42" s="326"/>
      <c r="V42" s="326"/>
      <c r="W42" s="326"/>
      <c r="X42" s="326"/>
      <c r="Y42" s="326"/>
      <c r="Z42" s="326"/>
      <c r="AA42" s="326"/>
      <c r="AB42" s="326"/>
      <c r="AL42" s="332"/>
    </row>
    <row r="43" spans="1:38" s="322" customFormat="1" ht="14.25" customHeight="1" x14ac:dyDescent="0.15">
      <c r="A43" s="321" t="s">
        <v>451</v>
      </c>
      <c r="B43" s="326"/>
      <c r="C43" s="326"/>
      <c r="D43" s="326"/>
      <c r="E43" s="326"/>
      <c r="F43" s="326"/>
      <c r="G43" s="326"/>
      <c r="H43" s="326" t="s">
        <v>452</v>
      </c>
      <c r="I43" s="326"/>
      <c r="J43" s="326"/>
      <c r="K43" s="326"/>
      <c r="L43" s="326"/>
      <c r="M43" s="326"/>
      <c r="N43" s="326" t="s">
        <v>453</v>
      </c>
      <c r="O43" s="326"/>
      <c r="P43" s="326"/>
      <c r="Q43" s="326"/>
      <c r="R43" s="326"/>
      <c r="S43" s="326"/>
      <c r="T43" s="326"/>
      <c r="U43" s="326"/>
      <c r="V43" s="326"/>
      <c r="W43" s="326"/>
      <c r="X43" s="326"/>
      <c r="Y43" s="326"/>
      <c r="Z43" s="326"/>
      <c r="AA43" s="326"/>
      <c r="AB43" s="326"/>
      <c r="AL43" s="332"/>
    </row>
    <row r="44" spans="1:38" s="322" customFormat="1" ht="14.25" customHeight="1" x14ac:dyDescent="0.15">
      <c r="A44" s="321" t="s">
        <v>454</v>
      </c>
      <c r="B44" s="326"/>
      <c r="C44" s="326"/>
      <c r="D44" s="326"/>
      <c r="E44" s="326"/>
      <c r="F44" s="326"/>
      <c r="G44" s="326"/>
      <c r="H44" s="326" t="s">
        <v>455</v>
      </c>
      <c r="I44" s="326"/>
      <c r="J44" s="326"/>
      <c r="K44" s="326"/>
      <c r="L44" s="326"/>
      <c r="M44" s="326"/>
      <c r="N44" s="326" t="s">
        <v>456</v>
      </c>
      <c r="O44" s="326"/>
      <c r="P44" s="326"/>
      <c r="Q44" s="326"/>
      <c r="R44" s="326"/>
      <c r="S44" s="326"/>
      <c r="T44" s="326"/>
      <c r="U44" s="326"/>
      <c r="V44" s="326"/>
      <c r="W44" s="326"/>
      <c r="X44" s="326"/>
      <c r="Y44" s="326"/>
      <c r="Z44" s="326"/>
      <c r="AA44" s="326"/>
      <c r="AB44" s="326"/>
      <c r="AL44" s="332"/>
    </row>
    <row r="45" spans="1:38" ht="15.95" customHeight="1" x14ac:dyDescent="0.15">
      <c r="A45" s="321" t="s">
        <v>457</v>
      </c>
      <c r="B45" s="326"/>
      <c r="C45" s="326"/>
      <c r="D45" s="326"/>
      <c r="E45" s="326"/>
      <c r="F45" s="326"/>
      <c r="G45" s="327"/>
      <c r="H45" s="327"/>
      <c r="I45" s="327"/>
      <c r="J45" s="327"/>
      <c r="K45" s="327"/>
      <c r="L45" s="327"/>
      <c r="M45" s="327"/>
      <c r="N45" s="327" t="s">
        <v>458</v>
      </c>
      <c r="O45" s="327"/>
      <c r="P45" s="327"/>
      <c r="Q45" s="327"/>
      <c r="R45" s="327"/>
      <c r="S45" s="327"/>
      <c r="T45" s="327"/>
      <c r="U45" s="327"/>
      <c r="V45" s="327"/>
      <c r="W45" s="327"/>
      <c r="X45" s="327"/>
      <c r="Y45" s="327"/>
      <c r="Z45" s="327"/>
      <c r="AA45" s="327"/>
      <c r="AB45" s="327"/>
    </row>
    <row r="46" spans="1:38" ht="15.95" customHeight="1" x14ac:dyDescent="0.15">
      <c r="A46" s="321" t="s">
        <v>459</v>
      </c>
      <c r="B46" s="326"/>
      <c r="C46" s="326"/>
      <c r="D46" s="326"/>
      <c r="E46" s="327"/>
      <c r="F46" s="327"/>
      <c r="G46" s="327"/>
      <c r="H46" s="327"/>
      <c r="I46" s="327"/>
      <c r="J46" s="327"/>
      <c r="K46" s="327"/>
      <c r="L46" s="327"/>
      <c r="M46" s="327"/>
      <c r="N46" s="327" t="s">
        <v>460</v>
      </c>
      <c r="O46" s="327"/>
      <c r="P46" s="327"/>
      <c r="Q46" s="327"/>
      <c r="R46" s="327"/>
      <c r="S46" s="327"/>
      <c r="T46" s="327"/>
      <c r="U46" s="327"/>
      <c r="V46" s="327"/>
      <c r="W46" s="327"/>
      <c r="X46" s="327"/>
      <c r="Y46" s="327"/>
      <c r="Z46" s="327"/>
      <c r="AA46" s="327"/>
      <c r="AB46" s="327"/>
    </row>
    <row r="47" spans="1:38" ht="15.95" customHeight="1" x14ac:dyDescent="0.15">
      <c r="A47" s="321"/>
      <c r="B47" s="326"/>
      <c r="C47" s="326"/>
      <c r="D47" s="326"/>
      <c r="E47" s="327"/>
      <c r="F47" s="327"/>
      <c r="G47" s="327"/>
      <c r="H47" s="327"/>
      <c r="I47" s="327"/>
      <c r="J47" s="327"/>
      <c r="K47" s="327"/>
      <c r="L47" s="327"/>
      <c r="M47" s="327"/>
      <c r="N47" s="327" t="s">
        <v>461</v>
      </c>
      <c r="O47" s="327"/>
      <c r="P47" s="327"/>
      <c r="Q47" s="327"/>
      <c r="R47" s="327"/>
      <c r="S47" s="327"/>
      <c r="T47" s="327"/>
      <c r="U47" s="327"/>
      <c r="V47" s="327"/>
      <c r="W47" s="327"/>
      <c r="X47" s="327"/>
      <c r="Y47" s="327"/>
      <c r="Z47" s="327"/>
      <c r="AA47" s="327"/>
      <c r="AB47" s="327"/>
    </row>
    <row r="48" spans="1:38" ht="15.95" customHeight="1" x14ac:dyDescent="0.15">
      <c r="A48" s="321"/>
      <c r="B48" s="327"/>
      <c r="C48" s="327"/>
      <c r="D48" s="327"/>
      <c r="E48" s="327"/>
      <c r="F48" s="327"/>
      <c r="G48" s="328"/>
      <c r="H48" s="327"/>
      <c r="I48" s="327"/>
      <c r="J48" s="327"/>
      <c r="K48" s="327"/>
      <c r="L48" s="327"/>
      <c r="M48" s="327"/>
      <c r="N48" s="327" t="s">
        <v>462</v>
      </c>
      <c r="O48" s="327"/>
      <c r="P48" s="327"/>
      <c r="Q48" s="327"/>
      <c r="R48" s="327"/>
      <c r="S48" s="327"/>
      <c r="T48" s="327"/>
      <c r="U48" s="327"/>
      <c r="V48" s="327"/>
      <c r="W48" s="327"/>
      <c r="X48" s="327"/>
      <c r="Y48" s="327"/>
      <c r="Z48" s="327"/>
      <c r="AA48" s="327"/>
      <c r="AB48" s="327"/>
    </row>
    <row r="49" spans="1:28" ht="15.95" customHeight="1" x14ac:dyDescent="0.15">
      <c r="B49" s="327"/>
      <c r="C49" s="327"/>
      <c r="D49" s="327"/>
      <c r="E49" s="328"/>
      <c r="F49" s="328"/>
      <c r="G49" s="327"/>
      <c r="H49" s="327"/>
      <c r="I49" s="327"/>
      <c r="J49" s="327"/>
      <c r="K49" s="327"/>
      <c r="L49" s="327"/>
      <c r="M49" s="327"/>
      <c r="N49" s="327" t="s">
        <v>463</v>
      </c>
      <c r="O49" s="327"/>
      <c r="P49" s="327"/>
      <c r="Q49" s="327"/>
      <c r="R49" s="327"/>
      <c r="S49" s="327"/>
      <c r="T49" s="327"/>
      <c r="U49" s="327"/>
      <c r="V49" s="327"/>
      <c r="W49" s="327"/>
      <c r="X49" s="327"/>
      <c r="Y49" s="327"/>
      <c r="Z49" s="327"/>
      <c r="AA49" s="327"/>
      <c r="AB49" s="327"/>
    </row>
    <row r="50" spans="1:28" ht="15.95" customHeight="1" x14ac:dyDescent="0.15">
      <c r="A50" s="327" t="s">
        <v>464</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row>
    <row r="51" spans="1:28" ht="15.95" customHeight="1" x14ac:dyDescent="0.15">
      <c r="A51" s="327" t="s">
        <v>465</v>
      </c>
      <c r="B51" s="328"/>
      <c r="C51" s="328"/>
      <c r="D51" s="328"/>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row>
    <row r="52" spans="1:28" ht="18" customHeight="1" x14ac:dyDescent="0.15">
      <c r="A52" s="327" t="s">
        <v>466</v>
      </c>
      <c r="B52" s="327"/>
      <c r="C52" s="327"/>
      <c r="D52" s="327"/>
      <c r="E52" s="327"/>
      <c r="F52" s="327"/>
    </row>
    <row r="53" spans="1:28" ht="18" customHeight="1" x14ac:dyDescent="0.15">
      <c r="A53" s="327"/>
      <c r="B53" s="327"/>
      <c r="C53" s="327"/>
      <c r="D53" s="327"/>
    </row>
    <row r="54" spans="1:28" ht="18" customHeight="1" x14ac:dyDescent="0.15">
      <c r="A54" s="327"/>
      <c r="B54" s="327"/>
      <c r="C54" s="327"/>
      <c r="D54" s="327"/>
    </row>
    <row r="55" spans="1:28" ht="18" customHeight="1" x14ac:dyDescent="0.15">
      <c r="A55" s="327"/>
    </row>
    <row r="56" spans="1:28" ht="18" customHeight="1" x14ac:dyDescent="0.15">
      <c r="A56" s="327"/>
    </row>
    <row r="57" spans="1:28" ht="18" customHeight="1" x14ac:dyDescent="0.15">
      <c r="A57" s="327"/>
    </row>
    <row r="58" spans="1:28" ht="18" customHeight="1" x14ac:dyDescent="0.15"/>
    <row r="59" spans="1:28" ht="18" customHeight="1" x14ac:dyDescent="0.15"/>
    <row r="60" spans="1:28" ht="18" customHeight="1" x14ac:dyDescent="0.15"/>
  </sheetData>
  <mergeCells count="323">
    <mergeCell ref="AL2:AM3"/>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AA30:AA31"/>
    <mergeCell ref="A32:E32"/>
    <mergeCell ref="F32:G32"/>
    <mergeCell ref="H32:I32"/>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B30:B31"/>
    <mergeCell ref="F30:F31"/>
    <mergeCell ref="G30:G31"/>
    <mergeCell ref="H30:H31"/>
    <mergeCell ref="I30:I31"/>
    <mergeCell ref="J30:J31"/>
    <mergeCell ref="V28:V29"/>
    <mergeCell ref="W28:W29"/>
    <mergeCell ref="X28:X29"/>
    <mergeCell ref="J28:J29"/>
    <mergeCell ref="K28:K29"/>
    <mergeCell ref="L28:L29"/>
    <mergeCell ref="M28:M29"/>
    <mergeCell ref="N28:N29"/>
    <mergeCell ref="O28:O29"/>
    <mergeCell ref="Y28:Y29"/>
    <mergeCell ref="Z28:Z29"/>
    <mergeCell ref="W30:W31"/>
    <mergeCell ref="X30:X31"/>
    <mergeCell ref="Y30:Y31"/>
    <mergeCell ref="Z30:Z31"/>
    <mergeCell ref="S28:S29"/>
    <mergeCell ref="T28:T29"/>
    <mergeCell ref="U28:U29"/>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V20:V21"/>
    <mergeCell ref="W20:W21"/>
    <mergeCell ref="X20:X21"/>
    <mergeCell ref="Y20:Y21"/>
    <mergeCell ref="Z20:Z21"/>
    <mergeCell ref="W22:W23"/>
    <mergeCell ref="X22:X23"/>
    <mergeCell ref="Y22:Y23"/>
    <mergeCell ref="Z22:Z23"/>
    <mergeCell ref="U20:U21"/>
    <mergeCell ref="J20:J21"/>
    <mergeCell ref="K20:K21"/>
    <mergeCell ref="L20:L21"/>
    <mergeCell ref="M20:M21"/>
    <mergeCell ref="N20:N21"/>
    <mergeCell ref="O20:O21"/>
    <mergeCell ref="G22:G23"/>
    <mergeCell ref="H22:H23"/>
    <mergeCell ref="I22:I23"/>
    <mergeCell ref="J22:J23"/>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B12:B13"/>
    <mergeCell ref="F12:F13"/>
    <mergeCell ref="G12:G13"/>
    <mergeCell ref="H12:H13"/>
    <mergeCell ref="I12:I13"/>
    <mergeCell ref="J12:J13"/>
    <mergeCell ref="K12:K13"/>
    <mergeCell ref="L12:L13"/>
    <mergeCell ref="M12:M13"/>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AB5:AB7"/>
    <mergeCell ref="F6:G6"/>
    <mergeCell ref="H6:I6"/>
    <mergeCell ref="J6:K6"/>
    <mergeCell ref="L6:M6"/>
    <mergeCell ref="N6:O6"/>
    <mergeCell ref="P6:Q6"/>
    <mergeCell ref="R6:S6"/>
    <mergeCell ref="T6:U6"/>
    <mergeCell ref="V6:W6"/>
    <mergeCell ref="X6:Y6"/>
    <mergeCell ref="Z6:AA6"/>
    <mergeCell ref="P1:X1"/>
    <mergeCell ref="B2:G2"/>
    <mergeCell ref="P2:X2"/>
    <mergeCell ref="A3:I3"/>
    <mergeCell ref="P3:R3"/>
    <mergeCell ref="P4:Q4"/>
    <mergeCell ref="X4:Y4"/>
    <mergeCell ref="A5:A7"/>
    <mergeCell ref="F5:AA5"/>
  </mergeCells>
  <phoneticPr fontId="2"/>
  <dataValidations count="5">
    <dataValidation type="list" allowBlank="1" showInputMessage="1" showErrorMessage="1" sqref="A33:E33" xr:uid="{C9970DF7-12E8-4037-8776-8FB683EBE6A5}">
      <formula1>$A$42:$A$48</formula1>
    </dataValidation>
    <dataValidation type="list" allowBlank="1" showInputMessage="1" showErrorMessage="1" sqref="A9 A11 A13 A15 A17 A19 A21 A23 A25 A27 A29 A31" xr:uid="{9C688F9A-FF1C-4F5A-98C9-9F4E7D4BF50F}">
      <formula1>$A$50:$A$52</formula1>
    </dataValidation>
    <dataValidation type="list" allowBlank="1" showInputMessage="1" showErrorMessage="1" sqref="B2:G2" xr:uid="{F80EFFA9-FBE1-40A1-AD5C-22F4DDA8FAB4}">
      <formula1>$H$42:$H$44</formula1>
    </dataValidation>
    <dataValidation type="list" allowBlank="1" showInputMessage="1" showErrorMessage="1" sqref="P1:X1" xr:uid="{D68BD658-666C-449B-A979-BAB3BB68F83B}">
      <formula1>$N$42:$N$49</formula1>
    </dataValidation>
    <dataValidation type="list" showInputMessage="1" showErrorMessage="1" sqref="G8:G31 I8:I31 K8:K31 M8:M31 O8:O31 Q8:Q31 S8:S31 U8:U31 W8:W31 Y8:Y31 AA8:AA31" xr:uid="{DD9FD523-4A86-450D-B2B5-AAB7A52C87F2}">
      <formula1>"○,　"</formula1>
    </dataValidation>
  </dataValidations>
  <hyperlinks>
    <hyperlink ref="AL2" location="添付書類一覧!A1" display="添付書類一覧に戻る" xr:uid="{A8074EE0-9A69-4427-84A9-503152203224}"/>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3C18-EAE8-4073-90A3-7E9DC16AA520}">
  <sheetPr>
    <tabColor rgb="FFFF0000"/>
    <pageSetUpPr fitToPage="1"/>
  </sheetPr>
  <dimension ref="B2:AL89"/>
  <sheetViews>
    <sheetView view="pageBreakPreview" zoomScale="85" zoomScaleNormal="100" zoomScaleSheetLayoutView="85" workbookViewId="0">
      <selection activeCell="AD16" sqref="AD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38" width="15.625" style="3" customWidth="1"/>
    <col min="39" max="256" width="9" style="3"/>
    <col min="257" max="257" width="1.5" style="3" customWidth="1"/>
    <col min="258" max="258" width="10" style="3" customWidth="1"/>
    <col min="259" max="259" width="6.75" style="3" customWidth="1"/>
    <col min="260" max="260" width="10" style="3" customWidth="1"/>
    <col min="261" max="288" width="3.875" style="3" customWidth="1"/>
    <col min="289" max="291" width="9" style="3"/>
    <col min="292" max="292" width="2.5" style="3" customWidth="1"/>
    <col min="293" max="512" width="9" style="3"/>
    <col min="513" max="513" width="1.5" style="3" customWidth="1"/>
    <col min="514" max="514" width="10" style="3" customWidth="1"/>
    <col min="515" max="515" width="6.75" style="3" customWidth="1"/>
    <col min="516" max="516" width="10" style="3" customWidth="1"/>
    <col min="517" max="544" width="3.875" style="3" customWidth="1"/>
    <col min="545" max="547" width="9" style="3"/>
    <col min="548" max="548" width="2.5" style="3" customWidth="1"/>
    <col min="549" max="768" width="9" style="3"/>
    <col min="769" max="769" width="1.5" style="3" customWidth="1"/>
    <col min="770" max="770" width="10" style="3" customWidth="1"/>
    <col min="771" max="771" width="6.75" style="3" customWidth="1"/>
    <col min="772" max="772" width="10" style="3" customWidth="1"/>
    <col min="773" max="800" width="3.875" style="3" customWidth="1"/>
    <col min="801" max="803" width="9" style="3"/>
    <col min="804" max="804" width="2.5" style="3" customWidth="1"/>
    <col min="805" max="1024" width="9" style="3"/>
    <col min="1025" max="1025" width="1.5" style="3" customWidth="1"/>
    <col min="1026" max="1026" width="10" style="3" customWidth="1"/>
    <col min="1027" max="1027" width="6.75" style="3" customWidth="1"/>
    <col min="1028" max="1028" width="10" style="3" customWidth="1"/>
    <col min="1029" max="1056" width="3.875" style="3" customWidth="1"/>
    <col min="1057" max="1059" width="9" style="3"/>
    <col min="1060" max="1060" width="2.5" style="3" customWidth="1"/>
    <col min="1061" max="1280" width="9" style="3"/>
    <col min="1281" max="1281" width="1.5" style="3" customWidth="1"/>
    <col min="1282" max="1282" width="10" style="3" customWidth="1"/>
    <col min="1283" max="1283" width="6.75" style="3" customWidth="1"/>
    <col min="1284" max="1284" width="10" style="3" customWidth="1"/>
    <col min="1285" max="1312" width="3.875" style="3" customWidth="1"/>
    <col min="1313" max="1315" width="9" style="3"/>
    <col min="1316" max="1316" width="2.5" style="3" customWidth="1"/>
    <col min="1317" max="1536" width="9" style="3"/>
    <col min="1537" max="1537" width="1.5" style="3" customWidth="1"/>
    <col min="1538" max="1538" width="10" style="3" customWidth="1"/>
    <col min="1539" max="1539" width="6.75" style="3" customWidth="1"/>
    <col min="1540" max="1540" width="10" style="3" customWidth="1"/>
    <col min="1541" max="1568" width="3.875" style="3" customWidth="1"/>
    <col min="1569" max="1571" width="9" style="3"/>
    <col min="1572" max="1572" width="2.5" style="3" customWidth="1"/>
    <col min="1573" max="1792" width="9" style="3"/>
    <col min="1793" max="1793" width="1.5" style="3" customWidth="1"/>
    <col min="1794" max="1794" width="10" style="3" customWidth="1"/>
    <col min="1795" max="1795" width="6.75" style="3" customWidth="1"/>
    <col min="1796" max="1796" width="10" style="3" customWidth="1"/>
    <col min="1797" max="1824" width="3.875" style="3" customWidth="1"/>
    <col min="1825" max="1827" width="9" style="3"/>
    <col min="1828" max="1828" width="2.5" style="3" customWidth="1"/>
    <col min="1829" max="2048" width="9" style="3"/>
    <col min="2049" max="2049" width="1.5" style="3" customWidth="1"/>
    <col min="2050" max="2050" width="10" style="3" customWidth="1"/>
    <col min="2051" max="2051" width="6.75" style="3" customWidth="1"/>
    <col min="2052" max="2052" width="10" style="3" customWidth="1"/>
    <col min="2053" max="2080" width="3.875" style="3" customWidth="1"/>
    <col min="2081" max="2083" width="9" style="3"/>
    <col min="2084" max="2084" width="2.5" style="3" customWidth="1"/>
    <col min="2085" max="2304" width="9" style="3"/>
    <col min="2305" max="2305" width="1.5" style="3" customWidth="1"/>
    <col min="2306" max="2306" width="10" style="3" customWidth="1"/>
    <col min="2307" max="2307" width="6.75" style="3" customWidth="1"/>
    <col min="2308" max="2308" width="10" style="3" customWidth="1"/>
    <col min="2309" max="2336" width="3.875" style="3" customWidth="1"/>
    <col min="2337" max="2339" width="9" style="3"/>
    <col min="2340" max="2340" width="2.5" style="3" customWidth="1"/>
    <col min="2341" max="2560" width="9" style="3"/>
    <col min="2561" max="2561" width="1.5" style="3" customWidth="1"/>
    <col min="2562" max="2562" width="10" style="3" customWidth="1"/>
    <col min="2563" max="2563" width="6.75" style="3" customWidth="1"/>
    <col min="2564" max="2564" width="10" style="3" customWidth="1"/>
    <col min="2565" max="2592" width="3.875" style="3" customWidth="1"/>
    <col min="2593" max="2595" width="9" style="3"/>
    <col min="2596" max="2596" width="2.5" style="3" customWidth="1"/>
    <col min="2597" max="2816" width="9" style="3"/>
    <col min="2817" max="2817" width="1.5" style="3" customWidth="1"/>
    <col min="2818" max="2818" width="10" style="3" customWidth="1"/>
    <col min="2819" max="2819" width="6.75" style="3" customWidth="1"/>
    <col min="2820" max="2820" width="10" style="3" customWidth="1"/>
    <col min="2821" max="2848" width="3.875" style="3" customWidth="1"/>
    <col min="2849" max="2851" width="9" style="3"/>
    <col min="2852" max="2852" width="2.5" style="3" customWidth="1"/>
    <col min="2853" max="3072" width="9" style="3"/>
    <col min="3073" max="3073" width="1.5" style="3" customWidth="1"/>
    <col min="3074" max="3074" width="10" style="3" customWidth="1"/>
    <col min="3075" max="3075" width="6.75" style="3" customWidth="1"/>
    <col min="3076" max="3076" width="10" style="3" customWidth="1"/>
    <col min="3077" max="3104" width="3.875" style="3" customWidth="1"/>
    <col min="3105" max="3107" width="9" style="3"/>
    <col min="3108" max="3108" width="2.5" style="3" customWidth="1"/>
    <col min="3109" max="3328" width="9" style="3"/>
    <col min="3329" max="3329" width="1.5" style="3" customWidth="1"/>
    <col min="3330" max="3330" width="10" style="3" customWidth="1"/>
    <col min="3331" max="3331" width="6.75" style="3" customWidth="1"/>
    <col min="3332" max="3332" width="10" style="3" customWidth="1"/>
    <col min="3333" max="3360" width="3.875" style="3" customWidth="1"/>
    <col min="3361" max="3363" width="9" style="3"/>
    <col min="3364" max="3364" width="2.5" style="3" customWidth="1"/>
    <col min="3365" max="3584" width="9" style="3"/>
    <col min="3585" max="3585" width="1.5" style="3" customWidth="1"/>
    <col min="3586" max="3586" width="10" style="3" customWidth="1"/>
    <col min="3587" max="3587" width="6.75" style="3" customWidth="1"/>
    <col min="3588" max="3588" width="10" style="3" customWidth="1"/>
    <col min="3589" max="3616" width="3.875" style="3" customWidth="1"/>
    <col min="3617" max="3619" width="9" style="3"/>
    <col min="3620" max="3620" width="2.5" style="3" customWidth="1"/>
    <col min="3621" max="3840" width="9" style="3"/>
    <col min="3841" max="3841" width="1.5" style="3" customWidth="1"/>
    <col min="3842" max="3842" width="10" style="3" customWidth="1"/>
    <col min="3843" max="3843" width="6.75" style="3" customWidth="1"/>
    <col min="3844" max="3844" width="10" style="3" customWidth="1"/>
    <col min="3845" max="3872" width="3.875" style="3" customWidth="1"/>
    <col min="3873" max="3875" width="9" style="3"/>
    <col min="3876" max="3876" width="2.5" style="3" customWidth="1"/>
    <col min="3877" max="4096" width="9" style="3"/>
    <col min="4097" max="4097" width="1.5" style="3" customWidth="1"/>
    <col min="4098" max="4098" width="10" style="3" customWidth="1"/>
    <col min="4099" max="4099" width="6.75" style="3" customWidth="1"/>
    <col min="4100" max="4100" width="10" style="3" customWidth="1"/>
    <col min="4101" max="4128" width="3.875" style="3" customWidth="1"/>
    <col min="4129" max="4131" width="9" style="3"/>
    <col min="4132" max="4132" width="2.5" style="3" customWidth="1"/>
    <col min="4133" max="4352" width="9" style="3"/>
    <col min="4353" max="4353" width="1.5" style="3" customWidth="1"/>
    <col min="4354" max="4354" width="10" style="3" customWidth="1"/>
    <col min="4355" max="4355" width="6.75" style="3" customWidth="1"/>
    <col min="4356" max="4356" width="10" style="3" customWidth="1"/>
    <col min="4357" max="4384" width="3.875" style="3" customWidth="1"/>
    <col min="4385" max="4387" width="9" style="3"/>
    <col min="4388" max="4388" width="2.5" style="3" customWidth="1"/>
    <col min="4389" max="4608" width="9" style="3"/>
    <col min="4609" max="4609" width="1.5" style="3" customWidth="1"/>
    <col min="4610" max="4610" width="10" style="3" customWidth="1"/>
    <col min="4611" max="4611" width="6.75" style="3" customWidth="1"/>
    <col min="4612" max="4612" width="10" style="3" customWidth="1"/>
    <col min="4613" max="4640" width="3.875" style="3" customWidth="1"/>
    <col min="4641" max="4643" width="9" style="3"/>
    <col min="4644" max="4644" width="2.5" style="3" customWidth="1"/>
    <col min="4645" max="4864" width="9" style="3"/>
    <col min="4865" max="4865" width="1.5" style="3" customWidth="1"/>
    <col min="4866" max="4866" width="10" style="3" customWidth="1"/>
    <col min="4867" max="4867" width="6.75" style="3" customWidth="1"/>
    <col min="4868" max="4868" width="10" style="3" customWidth="1"/>
    <col min="4869" max="4896" width="3.875" style="3" customWidth="1"/>
    <col min="4897" max="4899" width="9" style="3"/>
    <col min="4900" max="4900" width="2.5" style="3" customWidth="1"/>
    <col min="4901" max="5120" width="9" style="3"/>
    <col min="5121" max="5121" width="1.5" style="3" customWidth="1"/>
    <col min="5122" max="5122" width="10" style="3" customWidth="1"/>
    <col min="5123" max="5123" width="6.75" style="3" customWidth="1"/>
    <col min="5124" max="5124" width="10" style="3" customWidth="1"/>
    <col min="5125" max="5152" width="3.875" style="3" customWidth="1"/>
    <col min="5153" max="5155" width="9" style="3"/>
    <col min="5156" max="5156" width="2.5" style="3" customWidth="1"/>
    <col min="5157" max="5376" width="9" style="3"/>
    <col min="5377" max="5377" width="1.5" style="3" customWidth="1"/>
    <col min="5378" max="5378" width="10" style="3" customWidth="1"/>
    <col min="5379" max="5379" width="6.75" style="3" customWidth="1"/>
    <col min="5380" max="5380" width="10" style="3" customWidth="1"/>
    <col min="5381" max="5408" width="3.875" style="3" customWidth="1"/>
    <col min="5409" max="5411" width="9" style="3"/>
    <col min="5412" max="5412" width="2.5" style="3" customWidth="1"/>
    <col min="5413" max="5632" width="9" style="3"/>
    <col min="5633" max="5633" width="1.5" style="3" customWidth="1"/>
    <col min="5634" max="5634" width="10" style="3" customWidth="1"/>
    <col min="5635" max="5635" width="6.75" style="3" customWidth="1"/>
    <col min="5636" max="5636" width="10" style="3" customWidth="1"/>
    <col min="5637" max="5664" width="3.875" style="3" customWidth="1"/>
    <col min="5665" max="5667" width="9" style="3"/>
    <col min="5668" max="5668" width="2.5" style="3" customWidth="1"/>
    <col min="5669" max="5888" width="9" style="3"/>
    <col min="5889" max="5889" width="1.5" style="3" customWidth="1"/>
    <col min="5890" max="5890" width="10" style="3" customWidth="1"/>
    <col min="5891" max="5891" width="6.75" style="3" customWidth="1"/>
    <col min="5892" max="5892" width="10" style="3" customWidth="1"/>
    <col min="5893" max="5920" width="3.875" style="3" customWidth="1"/>
    <col min="5921" max="5923" width="9" style="3"/>
    <col min="5924" max="5924" width="2.5" style="3" customWidth="1"/>
    <col min="5925" max="6144" width="9" style="3"/>
    <col min="6145" max="6145" width="1.5" style="3" customWidth="1"/>
    <col min="6146" max="6146" width="10" style="3" customWidth="1"/>
    <col min="6147" max="6147" width="6.75" style="3" customWidth="1"/>
    <col min="6148" max="6148" width="10" style="3" customWidth="1"/>
    <col min="6149" max="6176" width="3.875" style="3" customWidth="1"/>
    <col min="6177" max="6179" width="9" style="3"/>
    <col min="6180" max="6180" width="2.5" style="3" customWidth="1"/>
    <col min="6181" max="6400" width="9" style="3"/>
    <col min="6401" max="6401" width="1.5" style="3" customWidth="1"/>
    <col min="6402" max="6402" width="10" style="3" customWidth="1"/>
    <col min="6403" max="6403" width="6.75" style="3" customWidth="1"/>
    <col min="6404" max="6404" width="10" style="3" customWidth="1"/>
    <col min="6405" max="6432" width="3.875" style="3" customWidth="1"/>
    <col min="6433" max="6435" width="9" style="3"/>
    <col min="6436" max="6436" width="2.5" style="3" customWidth="1"/>
    <col min="6437" max="6656" width="9" style="3"/>
    <col min="6657" max="6657" width="1.5" style="3" customWidth="1"/>
    <col min="6658" max="6658" width="10" style="3" customWidth="1"/>
    <col min="6659" max="6659" width="6.75" style="3" customWidth="1"/>
    <col min="6660" max="6660" width="10" style="3" customWidth="1"/>
    <col min="6661" max="6688" width="3.875" style="3" customWidth="1"/>
    <col min="6689" max="6691" width="9" style="3"/>
    <col min="6692" max="6692" width="2.5" style="3" customWidth="1"/>
    <col min="6693" max="6912" width="9" style="3"/>
    <col min="6913" max="6913" width="1.5" style="3" customWidth="1"/>
    <col min="6914" max="6914" width="10" style="3" customWidth="1"/>
    <col min="6915" max="6915" width="6.75" style="3" customWidth="1"/>
    <col min="6916" max="6916" width="10" style="3" customWidth="1"/>
    <col min="6917" max="6944" width="3.875" style="3" customWidth="1"/>
    <col min="6945" max="6947" width="9" style="3"/>
    <col min="6948" max="6948" width="2.5" style="3" customWidth="1"/>
    <col min="6949" max="7168" width="9" style="3"/>
    <col min="7169" max="7169" width="1.5" style="3" customWidth="1"/>
    <col min="7170" max="7170" width="10" style="3" customWidth="1"/>
    <col min="7171" max="7171" width="6.75" style="3" customWidth="1"/>
    <col min="7172" max="7172" width="10" style="3" customWidth="1"/>
    <col min="7173" max="7200" width="3.875" style="3" customWidth="1"/>
    <col min="7201" max="7203" width="9" style="3"/>
    <col min="7204" max="7204" width="2.5" style="3" customWidth="1"/>
    <col min="7205" max="7424" width="9" style="3"/>
    <col min="7425" max="7425" width="1.5" style="3" customWidth="1"/>
    <col min="7426" max="7426" width="10" style="3" customWidth="1"/>
    <col min="7427" max="7427" width="6.75" style="3" customWidth="1"/>
    <col min="7428" max="7428" width="10" style="3" customWidth="1"/>
    <col min="7429" max="7456" width="3.875" style="3" customWidth="1"/>
    <col min="7457" max="7459" width="9" style="3"/>
    <col min="7460" max="7460" width="2.5" style="3" customWidth="1"/>
    <col min="7461" max="7680" width="9" style="3"/>
    <col min="7681" max="7681" width="1.5" style="3" customWidth="1"/>
    <col min="7682" max="7682" width="10" style="3" customWidth="1"/>
    <col min="7683" max="7683" width="6.75" style="3" customWidth="1"/>
    <col min="7684" max="7684" width="10" style="3" customWidth="1"/>
    <col min="7685" max="7712" width="3.875" style="3" customWidth="1"/>
    <col min="7713" max="7715" width="9" style="3"/>
    <col min="7716" max="7716" width="2.5" style="3" customWidth="1"/>
    <col min="7717" max="7936" width="9" style="3"/>
    <col min="7937" max="7937" width="1.5" style="3" customWidth="1"/>
    <col min="7938" max="7938" width="10" style="3" customWidth="1"/>
    <col min="7939" max="7939" width="6.75" style="3" customWidth="1"/>
    <col min="7940" max="7940" width="10" style="3" customWidth="1"/>
    <col min="7941" max="7968" width="3.875" style="3" customWidth="1"/>
    <col min="7969" max="7971" width="9" style="3"/>
    <col min="7972" max="7972" width="2.5" style="3" customWidth="1"/>
    <col min="7973" max="8192" width="9" style="3"/>
    <col min="8193" max="8193" width="1.5" style="3" customWidth="1"/>
    <col min="8194" max="8194" width="10" style="3" customWidth="1"/>
    <col min="8195" max="8195" width="6.75" style="3" customWidth="1"/>
    <col min="8196" max="8196" width="10" style="3" customWidth="1"/>
    <col min="8197" max="8224" width="3.875" style="3" customWidth="1"/>
    <col min="8225" max="8227" width="9" style="3"/>
    <col min="8228" max="8228" width="2.5" style="3" customWidth="1"/>
    <col min="8229" max="8448" width="9" style="3"/>
    <col min="8449" max="8449" width="1.5" style="3" customWidth="1"/>
    <col min="8450" max="8450" width="10" style="3" customWidth="1"/>
    <col min="8451" max="8451" width="6.75" style="3" customWidth="1"/>
    <col min="8452" max="8452" width="10" style="3" customWidth="1"/>
    <col min="8453" max="8480" width="3.875" style="3" customWidth="1"/>
    <col min="8481" max="8483" width="9" style="3"/>
    <col min="8484" max="8484" width="2.5" style="3" customWidth="1"/>
    <col min="8485" max="8704" width="9" style="3"/>
    <col min="8705" max="8705" width="1.5" style="3" customWidth="1"/>
    <col min="8706" max="8706" width="10" style="3" customWidth="1"/>
    <col min="8707" max="8707" width="6.75" style="3" customWidth="1"/>
    <col min="8708" max="8708" width="10" style="3" customWidth="1"/>
    <col min="8709" max="8736" width="3.875" style="3" customWidth="1"/>
    <col min="8737" max="8739" width="9" style="3"/>
    <col min="8740" max="8740" width="2.5" style="3" customWidth="1"/>
    <col min="8741" max="8960" width="9" style="3"/>
    <col min="8961" max="8961" width="1.5" style="3" customWidth="1"/>
    <col min="8962" max="8962" width="10" style="3" customWidth="1"/>
    <col min="8963" max="8963" width="6.75" style="3" customWidth="1"/>
    <col min="8964" max="8964" width="10" style="3" customWidth="1"/>
    <col min="8965" max="8992" width="3.875" style="3" customWidth="1"/>
    <col min="8993" max="8995" width="9" style="3"/>
    <col min="8996" max="8996" width="2.5" style="3" customWidth="1"/>
    <col min="8997" max="9216" width="9" style="3"/>
    <col min="9217" max="9217" width="1.5" style="3" customWidth="1"/>
    <col min="9218" max="9218" width="10" style="3" customWidth="1"/>
    <col min="9219" max="9219" width="6.75" style="3" customWidth="1"/>
    <col min="9220" max="9220" width="10" style="3" customWidth="1"/>
    <col min="9221" max="9248" width="3.875" style="3" customWidth="1"/>
    <col min="9249" max="9251" width="9" style="3"/>
    <col min="9252" max="9252" width="2.5" style="3" customWidth="1"/>
    <col min="9253" max="9472" width="9" style="3"/>
    <col min="9473" max="9473" width="1.5" style="3" customWidth="1"/>
    <col min="9474" max="9474" width="10" style="3" customWidth="1"/>
    <col min="9475" max="9475" width="6.75" style="3" customWidth="1"/>
    <col min="9476" max="9476" width="10" style="3" customWidth="1"/>
    <col min="9477" max="9504" width="3.875" style="3" customWidth="1"/>
    <col min="9505" max="9507" width="9" style="3"/>
    <col min="9508" max="9508" width="2.5" style="3" customWidth="1"/>
    <col min="9509" max="9728" width="9" style="3"/>
    <col min="9729" max="9729" width="1.5" style="3" customWidth="1"/>
    <col min="9730" max="9730" width="10" style="3" customWidth="1"/>
    <col min="9731" max="9731" width="6.75" style="3" customWidth="1"/>
    <col min="9732" max="9732" width="10" style="3" customWidth="1"/>
    <col min="9733" max="9760" width="3.875" style="3" customWidth="1"/>
    <col min="9761" max="9763" width="9" style="3"/>
    <col min="9764" max="9764" width="2.5" style="3" customWidth="1"/>
    <col min="9765" max="9984" width="9" style="3"/>
    <col min="9985" max="9985" width="1.5" style="3" customWidth="1"/>
    <col min="9986" max="9986" width="10" style="3" customWidth="1"/>
    <col min="9987" max="9987" width="6.75" style="3" customWidth="1"/>
    <col min="9988" max="9988" width="10" style="3" customWidth="1"/>
    <col min="9989" max="10016" width="3.875" style="3" customWidth="1"/>
    <col min="10017" max="10019" width="9" style="3"/>
    <col min="10020" max="10020" width="2.5" style="3" customWidth="1"/>
    <col min="10021" max="10240" width="9" style="3"/>
    <col min="10241" max="10241" width="1.5" style="3" customWidth="1"/>
    <col min="10242" max="10242" width="10" style="3" customWidth="1"/>
    <col min="10243" max="10243" width="6.75" style="3" customWidth="1"/>
    <col min="10244" max="10244" width="10" style="3" customWidth="1"/>
    <col min="10245" max="10272" width="3.875" style="3" customWidth="1"/>
    <col min="10273" max="10275" width="9" style="3"/>
    <col min="10276" max="10276" width="2.5" style="3" customWidth="1"/>
    <col min="10277" max="10496" width="9" style="3"/>
    <col min="10497" max="10497" width="1.5" style="3" customWidth="1"/>
    <col min="10498" max="10498" width="10" style="3" customWidth="1"/>
    <col min="10499" max="10499" width="6.75" style="3" customWidth="1"/>
    <col min="10500" max="10500" width="10" style="3" customWidth="1"/>
    <col min="10501" max="10528" width="3.875" style="3" customWidth="1"/>
    <col min="10529" max="10531" width="9" style="3"/>
    <col min="10532" max="10532" width="2.5" style="3" customWidth="1"/>
    <col min="10533" max="10752" width="9" style="3"/>
    <col min="10753" max="10753" width="1.5" style="3" customWidth="1"/>
    <col min="10754" max="10754" width="10" style="3" customWidth="1"/>
    <col min="10755" max="10755" width="6.75" style="3" customWidth="1"/>
    <col min="10756" max="10756" width="10" style="3" customWidth="1"/>
    <col min="10757" max="10784" width="3.875" style="3" customWidth="1"/>
    <col min="10785" max="10787" width="9" style="3"/>
    <col min="10788" max="10788" width="2.5" style="3" customWidth="1"/>
    <col min="10789" max="11008" width="9" style="3"/>
    <col min="11009" max="11009" width="1.5" style="3" customWidth="1"/>
    <col min="11010" max="11010" width="10" style="3" customWidth="1"/>
    <col min="11011" max="11011" width="6.75" style="3" customWidth="1"/>
    <col min="11012" max="11012" width="10" style="3" customWidth="1"/>
    <col min="11013" max="11040" width="3.875" style="3" customWidth="1"/>
    <col min="11041" max="11043" width="9" style="3"/>
    <col min="11044" max="11044" width="2.5" style="3" customWidth="1"/>
    <col min="11045" max="11264" width="9" style="3"/>
    <col min="11265" max="11265" width="1.5" style="3" customWidth="1"/>
    <col min="11266" max="11266" width="10" style="3" customWidth="1"/>
    <col min="11267" max="11267" width="6.75" style="3" customWidth="1"/>
    <col min="11268" max="11268" width="10" style="3" customWidth="1"/>
    <col min="11269" max="11296" width="3.875" style="3" customWidth="1"/>
    <col min="11297" max="11299" width="9" style="3"/>
    <col min="11300" max="11300" width="2.5" style="3" customWidth="1"/>
    <col min="11301" max="11520" width="9" style="3"/>
    <col min="11521" max="11521" width="1.5" style="3" customWidth="1"/>
    <col min="11522" max="11522" width="10" style="3" customWidth="1"/>
    <col min="11523" max="11523" width="6.75" style="3" customWidth="1"/>
    <col min="11524" max="11524" width="10" style="3" customWidth="1"/>
    <col min="11525" max="11552" width="3.875" style="3" customWidth="1"/>
    <col min="11553" max="11555" width="9" style="3"/>
    <col min="11556" max="11556" width="2.5" style="3" customWidth="1"/>
    <col min="11557" max="11776" width="9" style="3"/>
    <col min="11777" max="11777" width="1.5" style="3" customWidth="1"/>
    <col min="11778" max="11778" width="10" style="3" customWidth="1"/>
    <col min="11779" max="11779" width="6.75" style="3" customWidth="1"/>
    <col min="11780" max="11780" width="10" style="3" customWidth="1"/>
    <col min="11781" max="11808" width="3.875" style="3" customWidth="1"/>
    <col min="11809" max="11811" width="9" style="3"/>
    <col min="11812" max="11812" width="2.5" style="3" customWidth="1"/>
    <col min="11813" max="12032" width="9" style="3"/>
    <col min="12033" max="12033" width="1.5" style="3" customWidth="1"/>
    <col min="12034" max="12034" width="10" style="3" customWidth="1"/>
    <col min="12035" max="12035" width="6.75" style="3" customWidth="1"/>
    <col min="12036" max="12036" width="10" style="3" customWidth="1"/>
    <col min="12037" max="12064" width="3.875" style="3" customWidth="1"/>
    <col min="12065" max="12067" width="9" style="3"/>
    <col min="12068" max="12068" width="2.5" style="3" customWidth="1"/>
    <col min="12069" max="12288" width="9" style="3"/>
    <col min="12289" max="12289" width="1.5" style="3" customWidth="1"/>
    <col min="12290" max="12290" width="10" style="3" customWidth="1"/>
    <col min="12291" max="12291" width="6.75" style="3" customWidth="1"/>
    <col min="12292" max="12292" width="10" style="3" customWidth="1"/>
    <col min="12293" max="12320" width="3.875" style="3" customWidth="1"/>
    <col min="12321" max="12323" width="9" style="3"/>
    <col min="12324" max="12324" width="2.5" style="3" customWidth="1"/>
    <col min="12325" max="12544" width="9" style="3"/>
    <col min="12545" max="12545" width="1.5" style="3" customWidth="1"/>
    <col min="12546" max="12546" width="10" style="3" customWidth="1"/>
    <col min="12547" max="12547" width="6.75" style="3" customWidth="1"/>
    <col min="12548" max="12548" width="10" style="3" customWidth="1"/>
    <col min="12549" max="12576" width="3.875" style="3" customWidth="1"/>
    <col min="12577" max="12579" width="9" style="3"/>
    <col min="12580" max="12580" width="2.5" style="3" customWidth="1"/>
    <col min="12581" max="12800" width="9" style="3"/>
    <col min="12801" max="12801" width="1.5" style="3" customWidth="1"/>
    <col min="12802" max="12802" width="10" style="3" customWidth="1"/>
    <col min="12803" max="12803" width="6.75" style="3" customWidth="1"/>
    <col min="12804" max="12804" width="10" style="3" customWidth="1"/>
    <col min="12805" max="12832" width="3.875" style="3" customWidth="1"/>
    <col min="12833" max="12835" width="9" style="3"/>
    <col min="12836" max="12836" width="2.5" style="3" customWidth="1"/>
    <col min="12837" max="13056" width="9" style="3"/>
    <col min="13057" max="13057" width="1.5" style="3" customWidth="1"/>
    <col min="13058" max="13058" width="10" style="3" customWidth="1"/>
    <col min="13059" max="13059" width="6.75" style="3" customWidth="1"/>
    <col min="13060" max="13060" width="10" style="3" customWidth="1"/>
    <col min="13061" max="13088" width="3.875" style="3" customWidth="1"/>
    <col min="13089" max="13091" width="9" style="3"/>
    <col min="13092" max="13092" width="2.5" style="3" customWidth="1"/>
    <col min="13093" max="13312" width="9" style="3"/>
    <col min="13313" max="13313" width="1.5" style="3" customWidth="1"/>
    <col min="13314" max="13314" width="10" style="3" customWidth="1"/>
    <col min="13315" max="13315" width="6.75" style="3" customWidth="1"/>
    <col min="13316" max="13316" width="10" style="3" customWidth="1"/>
    <col min="13317" max="13344" width="3.875" style="3" customWidth="1"/>
    <col min="13345" max="13347" width="9" style="3"/>
    <col min="13348" max="13348" width="2.5" style="3" customWidth="1"/>
    <col min="13349" max="13568" width="9" style="3"/>
    <col min="13569" max="13569" width="1.5" style="3" customWidth="1"/>
    <col min="13570" max="13570" width="10" style="3" customWidth="1"/>
    <col min="13571" max="13571" width="6.75" style="3" customWidth="1"/>
    <col min="13572" max="13572" width="10" style="3" customWidth="1"/>
    <col min="13573" max="13600" width="3.875" style="3" customWidth="1"/>
    <col min="13601" max="13603" width="9" style="3"/>
    <col min="13604" max="13604" width="2.5" style="3" customWidth="1"/>
    <col min="13605" max="13824" width="9" style="3"/>
    <col min="13825" max="13825" width="1.5" style="3" customWidth="1"/>
    <col min="13826" max="13826" width="10" style="3" customWidth="1"/>
    <col min="13827" max="13827" width="6.75" style="3" customWidth="1"/>
    <col min="13828" max="13828" width="10" style="3" customWidth="1"/>
    <col min="13829" max="13856" width="3.875" style="3" customWidth="1"/>
    <col min="13857" max="13859" width="9" style="3"/>
    <col min="13860" max="13860" width="2.5" style="3" customWidth="1"/>
    <col min="13861" max="14080" width="9" style="3"/>
    <col min="14081" max="14081" width="1.5" style="3" customWidth="1"/>
    <col min="14082" max="14082" width="10" style="3" customWidth="1"/>
    <col min="14083" max="14083" width="6.75" style="3" customWidth="1"/>
    <col min="14084" max="14084" width="10" style="3" customWidth="1"/>
    <col min="14085" max="14112" width="3.875" style="3" customWidth="1"/>
    <col min="14113" max="14115" width="9" style="3"/>
    <col min="14116" max="14116" width="2.5" style="3" customWidth="1"/>
    <col min="14117" max="14336" width="9" style="3"/>
    <col min="14337" max="14337" width="1.5" style="3" customWidth="1"/>
    <col min="14338" max="14338" width="10" style="3" customWidth="1"/>
    <col min="14339" max="14339" width="6.75" style="3" customWidth="1"/>
    <col min="14340" max="14340" width="10" style="3" customWidth="1"/>
    <col min="14341" max="14368" width="3.875" style="3" customWidth="1"/>
    <col min="14369" max="14371" width="9" style="3"/>
    <col min="14372" max="14372" width="2.5" style="3" customWidth="1"/>
    <col min="14373" max="14592" width="9" style="3"/>
    <col min="14593" max="14593" width="1.5" style="3" customWidth="1"/>
    <col min="14594" max="14594" width="10" style="3" customWidth="1"/>
    <col min="14595" max="14595" width="6.75" style="3" customWidth="1"/>
    <col min="14596" max="14596" width="10" style="3" customWidth="1"/>
    <col min="14597" max="14624" width="3.875" style="3" customWidth="1"/>
    <col min="14625" max="14627" width="9" style="3"/>
    <col min="14628" max="14628" width="2.5" style="3" customWidth="1"/>
    <col min="14629" max="14848" width="9" style="3"/>
    <col min="14849" max="14849" width="1.5" style="3" customWidth="1"/>
    <col min="14850" max="14850" width="10" style="3" customWidth="1"/>
    <col min="14851" max="14851" width="6.75" style="3" customWidth="1"/>
    <col min="14852" max="14852" width="10" style="3" customWidth="1"/>
    <col min="14853" max="14880" width="3.875" style="3" customWidth="1"/>
    <col min="14881" max="14883" width="9" style="3"/>
    <col min="14884" max="14884" width="2.5" style="3" customWidth="1"/>
    <col min="14885" max="15104" width="9" style="3"/>
    <col min="15105" max="15105" width="1.5" style="3" customWidth="1"/>
    <col min="15106" max="15106" width="10" style="3" customWidth="1"/>
    <col min="15107" max="15107" width="6.75" style="3" customWidth="1"/>
    <col min="15108" max="15108" width="10" style="3" customWidth="1"/>
    <col min="15109" max="15136" width="3.875" style="3" customWidth="1"/>
    <col min="15137" max="15139" width="9" style="3"/>
    <col min="15140" max="15140" width="2.5" style="3" customWidth="1"/>
    <col min="15141" max="15360" width="9" style="3"/>
    <col min="15361" max="15361" width="1.5" style="3" customWidth="1"/>
    <col min="15362" max="15362" width="10" style="3" customWidth="1"/>
    <col min="15363" max="15363" width="6.75" style="3" customWidth="1"/>
    <col min="15364" max="15364" width="10" style="3" customWidth="1"/>
    <col min="15365" max="15392" width="3.875" style="3" customWidth="1"/>
    <col min="15393" max="15395" width="9" style="3"/>
    <col min="15396" max="15396" width="2.5" style="3" customWidth="1"/>
    <col min="15397" max="15616" width="9" style="3"/>
    <col min="15617" max="15617" width="1.5" style="3" customWidth="1"/>
    <col min="15618" max="15618" width="10" style="3" customWidth="1"/>
    <col min="15619" max="15619" width="6.75" style="3" customWidth="1"/>
    <col min="15620" max="15620" width="10" style="3" customWidth="1"/>
    <col min="15621" max="15648" width="3.875" style="3" customWidth="1"/>
    <col min="15649" max="15651" width="9" style="3"/>
    <col min="15652" max="15652" width="2.5" style="3" customWidth="1"/>
    <col min="15653" max="15872" width="9" style="3"/>
    <col min="15873" max="15873" width="1.5" style="3" customWidth="1"/>
    <col min="15874" max="15874" width="10" style="3" customWidth="1"/>
    <col min="15875" max="15875" width="6.75" style="3" customWidth="1"/>
    <col min="15876" max="15876" width="10" style="3" customWidth="1"/>
    <col min="15877" max="15904" width="3.875" style="3" customWidth="1"/>
    <col min="15905" max="15907" width="9" style="3"/>
    <col min="15908" max="15908" width="2.5" style="3" customWidth="1"/>
    <col min="15909" max="16128" width="9" style="3"/>
    <col min="16129" max="16129" width="1.5" style="3" customWidth="1"/>
    <col min="16130" max="16130" width="10" style="3" customWidth="1"/>
    <col min="16131" max="16131" width="6.75" style="3" customWidth="1"/>
    <col min="16132" max="16132" width="10" style="3" customWidth="1"/>
    <col min="16133" max="16160" width="3.875" style="3" customWidth="1"/>
    <col min="16161" max="16163" width="9" style="3"/>
    <col min="16164" max="16164" width="2.5" style="3" customWidth="1"/>
    <col min="16165" max="16384" width="9" style="3"/>
  </cols>
  <sheetData>
    <row r="2" spans="2:38" x14ac:dyDescent="0.15">
      <c r="B2" s="537" t="s">
        <v>708</v>
      </c>
    </row>
    <row r="3" spans="2:38" ht="14.25" thickBot="1" x14ac:dyDescent="0.2">
      <c r="B3" s="538"/>
      <c r="AK3" s="1"/>
      <c r="AL3" s="279"/>
    </row>
    <row r="4" spans="2:38" ht="13.5" customHeight="1" thickTop="1" x14ac:dyDescent="0.15">
      <c r="B4" s="537" t="s">
        <v>709</v>
      </c>
      <c r="X4" s="539" t="s">
        <v>710</v>
      </c>
      <c r="AK4" s="866" t="s">
        <v>468</v>
      </c>
      <c r="AL4" s="867"/>
    </row>
    <row r="5" spans="2:38" ht="6.75" customHeight="1" thickBot="1" x14ac:dyDescent="0.2">
      <c r="B5" s="537"/>
      <c r="W5" s="539"/>
      <c r="AJ5" s="540"/>
      <c r="AK5" s="868"/>
      <c r="AL5" s="869"/>
    </row>
    <row r="6" spans="2:38" ht="13.5" customHeight="1" thickTop="1" x14ac:dyDescent="0.15">
      <c r="X6" s="537" t="s">
        <v>711</v>
      </c>
      <c r="AJ6" s="540"/>
      <c r="AK6" s="540"/>
    </row>
    <row r="7" spans="2:38" ht="6.75" customHeight="1" x14ac:dyDescent="0.15">
      <c r="W7" s="537"/>
      <c r="AJ7" s="540"/>
      <c r="AK7" s="540"/>
    </row>
    <row r="8" spans="2:38" ht="14.25" customHeight="1" x14ac:dyDescent="0.15">
      <c r="B8" s="537" t="s">
        <v>712</v>
      </c>
      <c r="AB8" s="537" t="s">
        <v>713</v>
      </c>
      <c r="AJ8" s="540"/>
      <c r="AK8" s="540"/>
    </row>
    <row r="9" spans="2:38" ht="14.25" customHeight="1" x14ac:dyDescent="0.15">
      <c r="B9" s="538"/>
      <c r="AJ9" s="540"/>
      <c r="AK9" s="540"/>
    </row>
    <row r="10" spans="2:38" ht="39" customHeight="1" x14ac:dyDescent="0.15">
      <c r="B10" s="541" t="s">
        <v>714</v>
      </c>
      <c r="C10" s="541" t="s">
        <v>715</v>
      </c>
      <c r="D10" s="541" t="s">
        <v>716</v>
      </c>
      <c r="E10" s="542" t="s">
        <v>717</v>
      </c>
      <c r="F10" s="543"/>
      <c r="G10" s="543"/>
      <c r="H10" s="543"/>
      <c r="I10" s="543"/>
      <c r="J10" s="543"/>
      <c r="K10" s="544"/>
      <c r="L10" s="542" t="s">
        <v>718</v>
      </c>
      <c r="M10" s="543"/>
      <c r="N10" s="543"/>
      <c r="O10" s="543"/>
      <c r="P10" s="543"/>
      <c r="Q10" s="543"/>
      <c r="R10" s="544"/>
      <c r="S10" s="542" t="s">
        <v>719</v>
      </c>
      <c r="T10" s="543"/>
      <c r="U10" s="543"/>
      <c r="V10" s="543"/>
      <c r="W10" s="543"/>
      <c r="X10" s="543"/>
      <c r="Y10" s="544"/>
      <c r="Z10" s="542" t="s">
        <v>720</v>
      </c>
      <c r="AA10" s="543"/>
      <c r="AB10" s="543"/>
      <c r="AC10" s="543"/>
      <c r="AD10" s="543"/>
      <c r="AE10" s="543"/>
      <c r="AF10" s="545"/>
      <c r="AG10" s="546" t="s">
        <v>721</v>
      </c>
      <c r="AH10" s="541" t="s">
        <v>722</v>
      </c>
      <c r="AI10" s="541" t="s">
        <v>723</v>
      </c>
      <c r="AJ10" s="540"/>
      <c r="AK10" s="540"/>
    </row>
    <row r="11" spans="2:38" ht="18" customHeight="1" x14ac:dyDescent="0.15">
      <c r="B11" s="547"/>
      <c r="C11" s="547"/>
      <c r="D11" s="547"/>
      <c r="E11" s="548">
        <v>1</v>
      </c>
      <c r="F11" s="548">
        <v>2</v>
      </c>
      <c r="G11" s="548">
        <v>3</v>
      </c>
      <c r="H11" s="548">
        <v>4</v>
      </c>
      <c r="I11" s="548">
        <v>5</v>
      </c>
      <c r="J11" s="548">
        <v>6</v>
      </c>
      <c r="K11" s="548">
        <v>7</v>
      </c>
      <c r="L11" s="548">
        <v>8</v>
      </c>
      <c r="M11" s="548">
        <v>9</v>
      </c>
      <c r="N11" s="548">
        <v>10</v>
      </c>
      <c r="O11" s="548">
        <v>11</v>
      </c>
      <c r="P11" s="548">
        <v>12</v>
      </c>
      <c r="Q11" s="548">
        <v>13</v>
      </c>
      <c r="R11" s="548">
        <v>14</v>
      </c>
      <c r="S11" s="548">
        <v>15</v>
      </c>
      <c r="T11" s="548">
        <v>16</v>
      </c>
      <c r="U11" s="548">
        <v>17</v>
      </c>
      <c r="V11" s="548">
        <v>18</v>
      </c>
      <c r="W11" s="548">
        <v>19</v>
      </c>
      <c r="X11" s="548">
        <v>20</v>
      </c>
      <c r="Y11" s="548">
        <v>21</v>
      </c>
      <c r="Z11" s="548">
        <v>22</v>
      </c>
      <c r="AA11" s="548">
        <v>23</v>
      </c>
      <c r="AB11" s="548">
        <v>24</v>
      </c>
      <c r="AC11" s="548">
        <v>25</v>
      </c>
      <c r="AD11" s="548">
        <v>26</v>
      </c>
      <c r="AE11" s="548">
        <v>27</v>
      </c>
      <c r="AF11" s="542">
        <v>28</v>
      </c>
      <c r="AG11" s="549"/>
      <c r="AH11" s="550"/>
      <c r="AI11" s="550"/>
      <c r="AJ11" s="540"/>
      <c r="AK11" s="540"/>
    </row>
    <row r="12" spans="2:38" ht="18" customHeight="1" x14ac:dyDescent="0.15">
      <c r="B12" s="551"/>
      <c r="C12" s="551"/>
      <c r="D12" s="551"/>
      <c r="E12" s="548" t="s">
        <v>724</v>
      </c>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3"/>
      <c r="AG12" s="554"/>
      <c r="AH12" s="555"/>
      <c r="AI12" s="555"/>
      <c r="AJ12" s="540"/>
      <c r="AK12" s="540"/>
    </row>
    <row r="13" spans="2:38" ht="34.5" customHeight="1" x14ac:dyDescent="0.15">
      <c r="B13" s="556" t="s">
        <v>725</v>
      </c>
      <c r="C13" s="556"/>
      <c r="D13" s="556"/>
      <c r="E13" s="556" t="s">
        <v>726</v>
      </c>
      <c r="F13" s="556" t="s">
        <v>726</v>
      </c>
      <c r="G13" s="556" t="s">
        <v>727</v>
      </c>
      <c r="H13" s="556" t="s">
        <v>728</v>
      </c>
      <c r="I13" s="556" t="s">
        <v>729</v>
      </c>
      <c r="J13" s="556" t="s">
        <v>726</v>
      </c>
      <c r="K13" s="556" t="s">
        <v>729</v>
      </c>
      <c r="L13" s="557"/>
      <c r="M13" s="557"/>
      <c r="N13" s="557"/>
      <c r="O13" s="557"/>
      <c r="P13" s="557"/>
      <c r="Q13" s="557"/>
      <c r="R13" s="557"/>
      <c r="S13" s="557"/>
      <c r="T13" s="557"/>
      <c r="U13" s="557"/>
      <c r="V13" s="557"/>
      <c r="W13" s="557"/>
      <c r="X13" s="557"/>
      <c r="Y13" s="557"/>
      <c r="Z13" s="557"/>
      <c r="AA13" s="557"/>
      <c r="AB13" s="557"/>
      <c r="AC13" s="557"/>
      <c r="AD13" s="557"/>
      <c r="AE13" s="557"/>
      <c r="AF13" s="558"/>
      <c r="AG13" s="559"/>
      <c r="AH13" s="560"/>
      <c r="AI13" s="560"/>
    </row>
    <row r="14" spans="2:38" ht="36" customHeight="1" x14ac:dyDescent="0.15">
      <c r="B14" s="556" t="s">
        <v>730</v>
      </c>
      <c r="C14" s="556"/>
      <c r="D14" s="556"/>
      <c r="E14" s="556" t="s">
        <v>731</v>
      </c>
      <c r="F14" s="556" t="s">
        <v>731</v>
      </c>
      <c r="G14" s="556" t="s">
        <v>731</v>
      </c>
      <c r="H14" s="556" t="s">
        <v>732</v>
      </c>
      <c r="I14" s="556" t="s">
        <v>732</v>
      </c>
      <c r="J14" s="556" t="s">
        <v>214</v>
      </c>
      <c r="K14" s="556" t="s">
        <v>214</v>
      </c>
      <c r="L14" s="557"/>
      <c r="M14" s="557"/>
      <c r="N14" s="557"/>
      <c r="O14" s="557"/>
      <c r="P14" s="557"/>
      <c r="Q14" s="557"/>
      <c r="R14" s="557"/>
      <c r="S14" s="557"/>
      <c r="T14" s="557"/>
      <c r="U14" s="557"/>
      <c r="V14" s="557"/>
      <c r="W14" s="557"/>
      <c r="X14" s="557"/>
      <c r="Y14" s="557"/>
      <c r="Z14" s="557"/>
      <c r="AA14" s="557"/>
      <c r="AB14" s="557"/>
      <c r="AC14" s="557"/>
      <c r="AD14" s="557"/>
      <c r="AE14" s="557"/>
      <c r="AF14" s="558"/>
      <c r="AG14" s="559"/>
      <c r="AH14" s="560"/>
      <c r="AI14" s="560"/>
    </row>
    <row r="15" spans="2:38" ht="18" customHeight="1" x14ac:dyDescent="0.15">
      <c r="B15" s="560"/>
      <c r="C15" s="560"/>
      <c r="D15" s="560"/>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61"/>
      <c r="AG15" s="559"/>
      <c r="AH15" s="560"/>
      <c r="AI15" s="560"/>
    </row>
    <row r="16" spans="2:38" ht="18" customHeight="1" x14ac:dyDescent="0.15">
      <c r="B16" s="560"/>
      <c r="C16" s="560"/>
      <c r="D16" s="560"/>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61"/>
      <c r="AG16" s="559"/>
      <c r="AH16" s="560"/>
      <c r="AI16" s="560"/>
    </row>
    <row r="17" spans="2:37" ht="18" customHeight="1" x14ac:dyDescent="0.15">
      <c r="B17" s="560"/>
      <c r="C17" s="560"/>
      <c r="D17" s="560"/>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61"/>
      <c r="AG17" s="559"/>
      <c r="AH17" s="560"/>
      <c r="AI17" s="560"/>
    </row>
    <row r="18" spans="2:37" ht="18" customHeight="1" x14ac:dyDescent="0.15">
      <c r="B18" s="560"/>
      <c r="C18" s="560"/>
      <c r="D18" s="560"/>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61"/>
      <c r="AG18" s="559"/>
      <c r="AH18" s="560"/>
      <c r="AI18" s="560"/>
    </row>
    <row r="19" spans="2:37" ht="18" customHeight="1" x14ac:dyDescent="0.15">
      <c r="B19" s="560"/>
      <c r="C19" s="560"/>
      <c r="D19" s="560"/>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61"/>
      <c r="AG19" s="559"/>
      <c r="AH19" s="560"/>
      <c r="AI19" s="560"/>
    </row>
    <row r="20" spans="2:37" ht="18" customHeight="1" x14ac:dyDescent="0.15">
      <c r="B20" s="560"/>
      <c r="C20" s="560"/>
      <c r="D20" s="560"/>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61"/>
      <c r="AG20" s="559"/>
      <c r="AH20" s="560"/>
      <c r="AI20" s="560"/>
    </row>
    <row r="21" spans="2:37" ht="18" customHeight="1" x14ac:dyDescent="0.15">
      <c r="B21" s="560"/>
      <c r="C21" s="560"/>
      <c r="D21" s="560"/>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61"/>
      <c r="AG21" s="559"/>
      <c r="AH21" s="560"/>
      <c r="AI21" s="560"/>
    </row>
    <row r="22" spans="2:37" ht="18" customHeight="1" x14ac:dyDescent="0.15">
      <c r="B22" s="560"/>
      <c r="C22" s="560"/>
      <c r="D22" s="560"/>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9"/>
      <c r="AH22" s="560"/>
      <c r="AI22" s="560"/>
    </row>
    <row r="23" spans="2:37" ht="18" customHeight="1" x14ac:dyDescent="0.15">
      <c r="B23" s="560"/>
      <c r="C23" s="560"/>
      <c r="D23" s="560"/>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9"/>
      <c r="AH23" s="560"/>
      <c r="AI23" s="560"/>
    </row>
    <row r="24" spans="2:37" ht="18" customHeight="1" thickBot="1" x14ac:dyDescent="0.2">
      <c r="B24" s="562"/>
      <c r="D24" s="56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59"/>
      <c r="AH24" s="560"/>
      <c r="AI24" s="560"/>
    </row>
    <row r="25" spans="2:37" ht="59.25" customHeight="1" thickTop="1" x14ac:dyDescent="0.15">
      <c r="B25" s="563" t="s">
        <v>733</v>
      </c>
      <c r="C25" s="564" t="s">
        <v>734</v>
      </c>
      <c r="D25" s="565"/>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I25" s="58"/>
    </row>
    <row r="26" spans="2:37" ht="65.25" customHeight="1" x14ac:dyDescent="0.15">
      <c r="B26" s="556"/>
      <c r="C26" s="556" t="s">
        <v>735</v>
      </c>
      <c r="D26" s="55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I26" s="567"/>
    </row>
    <row r="27" spans="2:37" ht="8.25" customHeight="1" x14ac:dyDescent="0.15">
      <c r="B27" s="568"/>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I27" s="567"/>
    </row>
    <row r="28" spans="2:37" x14ac:dyDescent="0.15">
      <c r="B28" s="570" t="s">
        <v>736</v>
      </c>
      <c r="E28" s="571"/>
      <c r="AI28" s="572"/>
      <c r="AJ28" s="573"/>
      <c r="AK28" s="573"/>
    </row>
    <row r="29" spans="2:37" ht="6" customHeight="1" x14ac:dyDescent="0.15">
      <c r="B29" s="570"/>
      <c r="AI29" s="567"/>
    </row>
    <row r="30" spans="2:37" x14ac:dyDescent="0.15">
      <c r="B30" s="570" t="s">
        <v>737</v>
      </c>
      <c r="AI30" s="567"/>
    </row>
    <row r="31" spans="2:37" x14ac:dyDescent="0.15">
      <c r="B31" s="570" t="s">
        <v>738</v>
      </c>
      <c r="AI31" s="567"/>
    </row>
    <row r="32" spans="2:37" ht="6.75" customHeight="1" x14ac:dyDescent="0.15">
      <c r="B32" s="570"/>
      <c r="AI32" s="567"/>
    </row>
    <row r="33" spans="2:35" x14ac:dyDescent="0.15">
      <c r="B33" s="570" t="s">
        <v>739</v>
      </c>
      <c r="AI33" s="567"/>
    </row>
    <row r="34" spans="2:35" x14ac:dyDescent="0.15">
      <c r="B34" s="570" t="s">
        <v>738</v>
      </c>
      <c r="AI34" s="567"/>
    </row>
    <row r="35" spans="2:35" ht="6.75" customHeight="1" x14ac:dyDescent="0.15">
      <c r="B35" s="570"/>
      <c r="AI35" s="567"/>
    </row>
    <row r="36" spans="2:35" x14ac:dyDescent="0.15">
      <c r="B36" s="570" t="s">
        <v>740</v>
      </c>
      <c r="AI36" s="567"/>
    </row>
    <row r="37" spans="2:35" x14ac:dyDescent="0.15">
      <c r="B37" s="570" t="s">
        <v>738</v>
      </c>
      <c r="AI37" s="567"/>
    </row>
    <row r="38" spans="2:35" ht="6" customHeight="1" x14ac:dyDescent="0.15">
      <c r="B38" s="5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537"/>
      <c r="C39" s="57"/>
    </row>
    <row r="40" spans="2:35" ht="6.75" customHeight="1" x14ac:dyDescent="0.15">
      <c r="B40" s="537"/>
    </row>
    <row r="41" spans="2:35" x14ac:dyDescent="0.15">
      <c r="B41" s="1" t="s">
        <v>741</v>
      </c>
    </row>
    <row r="42" spans="2:35" x14ac:dyDescent="0.15">
      <c r="B42" s="1" t="s">
        <v>742</v>
      </c>
    </row>
    <row r="43" spans="2:35" x14ac:dyDescent="0.15">
      <c r="B43" s="1" t="s">
        <v>743</v>
      </c>
    </row>
    <row r="44" spans="2:35" x14ac:dyDescent="0.15">
      <c r="B44" s="1" t="s">
        <v>744</v>
      </c>
    </row>
    <row r="45" spans="2:35" x14ac:dyDescent="0.15">
      <c r="B45" s="1" t="s">
        <v>745</v>
      </c>
    </row>
    <row r="46" spans="2:35" x14ac:dyDescent="0.15">
      <c r="B46" s="1" t="s">
        <v>746</v>
      </c>
    </row>
    <row r="47" spans="2:35" x14ac:dyDescent="0.15">
      <c r="B47" s="1" t="s">
        <v>747</v>
      </c>
    </row>
    <row r="48" spans="2:35" x14ac:dyDescent="0.15">
      <c r="B48" s="1" t="s">
        <v>748</v>
      </c>
    </row>
    <row r="49" spans="2:2" x14ac:dyDescent="0.15">
      <c r="B49" s="1" t="s">
        <v>749</v>
      </c>
    </row>
    <row r="50" spans="2:2" x14ac:dyDescent="0.15">
      <c r="B50" s="1" t="s">
        <v>750</v>
      </c>
    </row>
    <row r="51" spans="2:2" ht="14.25" x14ac:dyDescent="0.15">
      <c r="B51" s="575" t="s">
        <v>751</v>
      </c>
    </row>
    <row r="52" spans="2:2" x14ac:dyDescent="0.15">
      <c r="B52" s="1" t="s">
        <v>752</v>
      </c>
    </row>
    <row r="53" spans="2:2" x14ac:dyDescent="0.15">
      <c r="B53" s="1" t="s">
        <v>753</v>
      </c>
    </row>
    <row r="54" spans="2:2" x14ac:dyDescent="0.15">
      <c r="B54" s="1" t="s">
        <v>754</v>
      </c>
    </row>
    <row r="55" spans="2:2" x14ac:dyDescent="0.15">
      <c r="B55" s="1" t="s">
        <v>755</v>
      </c>
    </row>
    <row r="56" spans="2:2" x14ac:dyDescent="0.15">
      <c r="B56" s="1" t="s">
        <v>756</v>
      </c>
    </row>
    <row r="57" spans="2:2" x14ac:dyDescent="0.15">
      <c r="B57" s="1" t="s">
        <v>757</v>
      </c>
    </row>
    <row r="58" spans="2:2" x14ac:dyDescent="0.15">
      <c r="B58" s="1" t="s">
        <v>758</v>
      </c>
    </row>
    <row r="59" spans="2:2" x14ac:dyDescent="0.15">
      <c r="B59" s="1" t="s">
        <v>759</v>
      </c>
    </row>
    <row r="60" spans="2:2" x14ac:dyDescent="0.15">
      <c r="B60" s="1" t="s">
        <v>760</v>
      </c>
    </row>
    <row r="61" spans="2:2" x14ac:dyDescent="0.15">
      <c r="B61" s="1" t="s">
        <v>761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7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
    <mergeCell ref="AK4:AL5"/>
  </mergeCells>
  <phoneticPr fontId="2"/>
  <hyperlinks>
    <hyperlink ref="AK4" location="添付書類一覧!A1" display="添付書類一覧に戻る" xr:uid="{AA8F613F-402B-4D8C-B4A7-C974CA76A008}"/>
  </hyperlinks>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2192-E9F9-4DA1-8663-B26B3D6567DD}">
  <sheetPr>
    <tabColor rgb="FF00B0F0"/>
    <pageSetUpPr fitToPage="1"/>
  </sheetPr>
  <dimension ref="A1:X969"/>
  <sheetViews>
    <sheetView view="pageBreakPreview" zoomScaleNormal="100" zoomScaleSheetLayoutView="100" workbookViewId="0">
      <selection activeCell="F11" sqref="F11:I11"/>
    </sheetView>
  </sheetViews>
  <sheetFormatPr defaultRowHeight="13.5" x14ac:dyDescent="0.15"/>
  <cols>
    <col min="1" max="1" width="1.625" style="577" customWidth="1"/>
    <col min="2" max="2" width="9.625" style="577" customWidth="1"/>
    <col min="3" max="3" width="8.625" style="577" customWidth="1"/>
    <col min="4" max="4" width="5.625" style="577" customWidth="1"/>
    <col min="5" max="6" width="15.625" style="577" customWidth="1"/>
    <col min="7" max="7" width="5.625" style="577" customWidth="1"/>
    <col min="8" max="8" width="16.625" style="577" customWidth="1"/>
    <col min="9" max="9" width="5.625" style="577" customWidth="1"/>
    <col min="10" max="10" width="15.625" style="577" customWidth="1"/>
    <col min="11" max="11" width="5.625" style="577" customWidth="1"/>
    <col min="12" max="12" width="3.125" style="577" customWidth="1"/>
    <col min="13" max="18" width="4.625" style="577" customWidth="1"/>
    <col min="19" max="19" width="1.625" style="577" customWidth="1"/>
    <col min="20" max="21" width="9" style="577"/>
    <col min="22" max="22" width="18.5" style="577" bestFit="1" customWidth="1"/>
    <col min="23" max="23" width="29.875" style="577" bestFit="1" customWidth="1"/>
    <col min="24" max="24" width="30.375" style="577" bestFit="1" customWidth="1"/>
    <col min="25" max="256" width="9" style="577"/>
    <col min="257" max="257" width="1.625" style="577" customWidth="1"/>
    <col min="258" max="258" width="9.625" style="577" customWidth="1"/>
    <col min="259" max="259" width="8.625" style="577" customWidth="1"/>
    <col min="260" max="260" width="5.625" style="577" customWidth="1"/>
    <col min="261" max="262" width="15.625" style="577" customWidth="1"/>
    <col min="263" max="263" width="5.625" style="577" customWidth="1"/>
    <col min="264" max="264" width="16.625" style="577" customWidth="1"/>
    <col min="265" max="265" width="5.625" style="577" customWidth="1"/>
    <col min="266" max="266" width="15.625" style="577" customWidth="1"/>
    <col min="267" max="267" width="5.625" style="577" customWidth="1"/>
    <col min="268" max="268" width="3.125" style="577" customWidth="1"/>
    <col min="269" max="274" width="4.625" style="577" customWidth="1"/>
    <col min="275" max="275" width="1.625" style="577" customWidth="1"/>
    <col min="276" max="277" width="9" style="577"/>
    <col min="278" max="278" width="18.5" style="577" bestFit="1" customWidth="1"/>
    <col min="279" max="279" width="29.875" style="577" bestFit="1" customWidth="1"/>
    <col min="280" max="280" width="30.375" style="577" bestFit="1" customWidth="1"/>
    <col min="281" max="512" width="9" style="577"/>
    <col min="513" max="513" width="1.625" style="577" customWidth="1"/>
    <col min="514" max="514" width="9.625" style="577" customWidth="1"/>
    <col min="515" max="515" width="8.625" style="577" customWidth="1"/>
    <col min="516" max="516" width="5.625" style="577" customWidth="1"/>
    <col min="517" max="518" width="15.625" style="577" customWidth="1"/>
    <col min="519" max="519" width="5.625" style="577" customWidth="1"/>
    <col min="520" max="520" width="16.625" style="577" customWidth="1"/>
    <col min="521" max="521" width="5.625" style="577" customWidth="1"/>
    <col min="522" max="522" width="15.625" style="577" customWidth="1"/>
    <col min="523" max="523" width="5.625" style="577" customWidth="1"/>
    <col min="524" max="524" width="3.125" style="577" customWidth="1"/>
    <col min="525" max="530" width="4.625" style="577" customWidth="1"/>
    <col min="531" max="531" width="1.625" style="577" customWidth="1"/>
    <col min="532" max="533" width="9" style="577"/>
    <col min="534" max="534" width="18.5" style="577" bestFit="1" customWidth="1"/>
    <col min="535" max="535" width="29.875" style="577" bestFit="1" customWidth="1"/>
    <col min="536" max="536" width="30.375" style="577" bestFit="1" customWidth="1"/>
    <col min="537" max="768" width="9" style="577"/>
    <col min="769" max="769" width="1.625" style="577" customWidth="1"/>
    <col min="770" max="770" width="9.625" style="577" customWidth="1"/>
    <col min="771" max="771" width="8.625" style="577" customWidth="1"/>
    <col min="772" max="772" width="5.625" style="577" customWidth="1"/>
    <col min="773" max="774" width="15.625" style="577" customWidth="1"/>
    <col min="775" max="775" width="5.625" style="577" customWidth="1"/>
    <col min="776" max="776" width="16.625" style="577" customWidth="1"/>
    <col min="777" max="777" width="5.625" style="577" customWidth="1"/>
    <col min="778" max="778" width="15.625" style="577" customWidth="1"/>
    <col min="779" max="779" width="5.625" style="577" customWidth="1"/>
    <col min="780" max="780" width="3.125" style="577" customWidth="1"/>
    <col min="781" max="786" width="4.625" style="577" customWidth="1"/>
    <col min="787" max="787" width="1.625" style="577" customWidth="1"/>
    <col min="788" max="789" width="9" style="577"/>
    <col min="790" max="790" width="18.5" style="577" bestFit="1" customWidth="1"/>
    <col min="791" max="791" width="29.875" style="577" bestFit="1" customWidth="1"/>
    <col min="792" max="792" width="30.375" style="577" bestFit="1" customWidth="1"/>
    <col min="793" max="1024" width="9" style="577"/>
    <col min="1025" max="1025" width="1.625" style="577" customWidth="1"/>
    <col min="1026" max="1026" width="9.625" style="577" customWidth="1"/>
    <col min="1027" max="1027" width="8.625" style="577" customWidth="1"/>
    <col min="1028" max="1028" width="5.625" style="577" customWidth="1"/>
    <col min="1029" max="1030" width="15.625" style="577" customWidth="1"/>
    <col min="1031" max="1031" width="5.625" style="577" customWidth="1"/>
    <col min="1032" max="1032" width="16.625" style="577" customWidth="1"/>
    <col min="1033" max="1033" width="5.625" style="577" customWidth="1"/>
    <col min="1034" max="1034" width="15.625" style="577" customWidth="1"/>
    <col min="1035" max="1035" width="5.625" style="577" customWidth="1"/>
    <col min="1036" max="1036" width="3.125" style="577" customWidth="1"/>
    <col min="1037" max="1042" width="4.625" style="577" customWidth="1"/>
    <col min="1043" max="1043" width="1.625" style="577" customWidth="1"/>
    <col min="1044" max="1045" width="9" style="577"/>
    <col min="1046" max="1046" width="18.5" style="577" bestFit="1" customWidth="1"/>
    <col min="1047" max="1047" width="29.875" style="577" bestFit="1" customWidth="1"/>
    <col min="1048" max="1048" width="30.375" style="577" bestFit="1" customWidth="1"/>
    <col min="1049" max="1280" width="9" style="577"/>
    <col min="1281" max="1281" width="1.625" style="577" customWidth="1"/>
    <col min="1282" max="1282" width="9.625" style="577" customWidth="1"/>
    <col min="1283" max="1283" width="8.625" style="577" customWidth="1"/>
    <col min="1284" max="1284" width="5.625" style="577" customWidth="1"/>
    <col min="1285" max="1286" width="15.625" style="577" customWidth="1"/>
    <col min="1287" max="1287" width="5.625" style="577" customWidth="1"/>
    <col min="1288" max="1288" width="16.625" style="577" customWidth="1"/>
    <col min="1289" max="1289" width="5.625" style="577" customWidth="1"/>
    <col min="1290" max="1290" width="15.625" style="577" customWidth="1"/>
    <col min="1291" max="1291" width="5.625" style="577" customWidth="1"/>
    <col min="1292" max="1292" width="3.125" style="577" customWidth="1"/>
    <col min="1293" max="1298" width="4.625" style="577" customWidth="1"/>
    <col min="1299" max="1299" width="1.625" style="577" customWidth="1"/>
    <col min="1300" max="1301" width="9" style="577"/>
    <col min="1302" max="1302" width="18.5" style="577" bestFit="1" customWidth="1"/>
    <col min="1303" max="1303" width="29.875" style="577" bestFit="1" customWidth="1"/>
    <col min="1304" max="1304" width="30.375" style="577" bestFit="1" customWidth="1"/>
    <col min="1305" max="1536" width="9" style="577"/>
    <col min="1537" max="1537" width="1.625" style="577" customWidth="1"/>
    <col min="1538" max="1538" width="9.625" style="577" customWidth="1"/>
    <col min="1539" max="1539" width="8.625" style="577" customWidth="1"/>
    <col min="1540" max="1540" width="5.625" style="577" customWidth="1"/>
    <col min="1541" max="1542" width="15.625" style="577" customWidth="1"/>
    <col min="1543" max="1543" width="5.625" style="577" customWidth="1"/>
    <col min="1544" max="1544" width="16.625" style="577" customWidth="1"/>
    <col min="1545" max="1545" width="5.625" style="577" customWidth="1"/>
    <col min="1546" max="1546" width="15.625" style="577" customWidth="1"/>
    <col min="1547" max="1547" width="5.625" style="577" customWidth="1"/>
    <col min="1548" max="1548" width="3.125" style="577" customWidth="1"/>
    <col min="1549" max="1554" width="4.625" style="577" customWidth="1"/>
    <col min="1555" max="1555" width="1.625" style="577" customWidth="1"/>
    <col min="1556" max="1557" width="9" style="577"/>
    <col min="1558" max="1558" width="18.5" style="577" bestFit="1" customWidth="1"/>
    <col min="1559" max="1559" width="29.875" style="577" bestFit="1" customWidth="1"/>
    <col min="1560" max="1560" width="30.375" style="577" bestFit="1" customWidth="1"/>
    <col min="1561" max="1792" width="9" style="577"/>
    <col min="1793" max="1793" width="1.625" style="577" customWidth="1"/>
    <col min="1794" max="1794" width="9.625" style="577" customWidth="1"/>
    <col min="1795" max="1795" width="8.625" style="577" customWidth="1"/>
    <col min="1796" max="1796" width="5.625" style="577" customWidth="1"/>
    <col min="1797" max="1798" width="15.625" style="577" customWidth="1"/>
    <col min="1799" max="1799" width="5.625" style="577" customWidth="1"/>
    <col min="1800" max="1800" width="16.625" style="577" customWidth="1"/>
    <col min="1801" max="1801" width="5.625" style="577" customWidth="1"/>
    <col min="1802" max="1802" width="15.625" style="577" customWidth="1"/>
    <col min="1803" max="1803" width="5.625" style="577" customWidth="1"/>
    <col min="1804" max="1804" width="3.125" style="577" customWidth="1"/>
    <col min="1805" max="1810" width="4.625" style="577" customWidth="1"/>
    <col min="1811" max="1811" width="1.625" style="577" customWidth="1"/>
    <col min="1812" max="1813" width="9" style="577"/>
    <col min="1814" max="1814" width="18.5" style="577" bestFit="1" customWidth="1"/>
    <col min="1815" max="1815" width="29.875" style="577" bestFit="1" customWidth="1"/>
    <col min="1816" max="1816" width="30.375" style="577" bestFit="1" customWidth="1"/>
    <col min="1817" max="2048" width="9" style="577"/>
    <col min="2049" max="2049" width="1.625" style="577" customWidth="1"/>
    <col min="2050" max="2050" width="9.625" style="577" customWidth="1"/>
    <col min="2051" max="2051" width="8.625" style="577" customWidth="1"/>
    <col min="2052" max="2052" width="5.625" style="577" customWidth="1"/>
    <col min="2053" max="2054" width="15.625" style="577" customWidth="1"/>
    <col min="2055" max="2055" width="5.625" style="577" customWidth="1"/>
    <col min="2056" max="2056" width="16.625" style="577" customWidth="1"/>
    <col min="2057" max="2057" width="5.625" style="577" customWidth="1"/>
    <col min="2058" max="2058" width="15.625" style="577" customWidth="1"/>
    <col min="2059" max="2059" width="5.625" style="577" customWidth="1"/>
    <col min="2060" max="2060" width="3.125" style="577" customWidth="1"/>
    <col min="2061" max="2066" width="4.625" style="577" customWidth="1"/>
    <col min="2067" max="2067" width="1.625" style="577" customWidth="1"/>
    <col min="2068" max="2069" width="9" style="577"/>
    <col min="2070" max="2070" width="18.5" style="577" bestFit="1" customWidth="1"/>
    <col min="2071" max="2071" width="29.875" style="577" bestFit="1" customWidth="1"/>
    <col min="2072" max="2072" width="30.375" style="577" bestFit="1" customWidth="1"/>
    <col min="2073" max="2304" width="9" style="577"/>
    <col min="2305" max="2305" width="1.625" style="577" customWidth="1"/>
    <col min="2306" max="2306" width="9.625" style="577" customWidth="1"/>
    <col min="2307" max="2307" width="8.625" style="577" customWidth="1"/>
    <col min="2308" max="2308" width="5.625" style="577" customWidth="1"/>
    <col min="2309" max="2310" width="15.625" style="577" customWidth="1"/>
    <col min="2311" max="2311" width="5.625" style="577" customWidth="1"/>
    <col min="2312" max="2312" width="16.625" style="577" customWidth="1"/>
    <col min="2313" max="2313" width="5.625" style="577" customWidth="1"/>
    <col min="2314" max="2314" width="15.625" style="577" customWidth="1"/>
    <col min="2315" max="2315" width="5.625" style="577" customWidth="1"/>
    <col min="2316" max="2316" width="3.125" style="577" customWidth="1"/>
    <col min="2317" max="2322" width="4.625" style="577" customWidth="1"/>
    <col min="2323" max="2323" width="1.625" style="577" customWidth="1"/>
    <col min="2324" max="2325" width="9" style="577"/>
    <col min="2326" max="2326" width="18.5" style="577" bestFit="1" customWidth="1"/>
    <col min="2327" max="2327" width="29.875" style="577" bestFit="1" customWidth="1"/>
    <col min="2328" max="2328" width="30.375" style="577" bestFit="1" customWidth="1"/>
    <col min="2329" max="2560" width="9" style="577"/>
    <col min="2561" max="2561" width="1.625" style="577" customWidth="1"/>
    <col min="2562" max="2562" width="9.625" style="577" customWidth="1"/>
    <col min="2563" max="2563" width="8.625" style="577" customWidth="1"/>
    <col min="2564" max="2564" width="5.625" style="577" customWidth="1"/>
    <col min="2565" max="2566" width="15.625" style="577" customWidth="1"/>
    <col min="2567" max="2567" width="5.625" style="577" customWidth="1"/>
    <col min="2568" max="2568" width="16.625" style="577" customWidth="1"/>
    <col min="2569" max="2569" width="5.625" style="577" customWidth="1"/>
    <col min="2570" max="2570" width="15.625" style="577" customWidth="1"/>
    <col min="2571" max="2571" width="5.625" style="577" customWidth="1"/>
    <col min="2572" max="2572" width="3.125" style="577" customWidth="1"/>
    <col min="2573" max="2578" width="4.625" style="577" customWidth="1"/>
    <col min="2579" max="2579" width="1.625" style="577" customWidth="1"/>
    <col min="2580" max="2581" width="9" style="577"/>
    <col min="2582" max="2582" width="18.5" style="577" bestFit="1" customWidth="1"/>
    <col min="2583" max="2583" width="29.875" style="577" bestFit="1" customWidth="1"/>
    <col min="2584" max="2584" width="30.375" style="577" bestFit="1" customWidth="1"/>
    <col min="2585" max="2816" width="9" style="577"/>
    <col min="2817" max="2817" width="1.625" style="577" customWidth="1"/>
    <col min="2818" max="2818" width="9.625" style="577" customWidth="1"/>
    <col min="2819" max="2819" width="8.625" style="577" customWidth="1"/>
    <col min="2820" max="2820" width="5.625" style="577" customWidth="1"/>
    <col min="2821" max="2822" width="15.625" style="577" customWidth="1"/>
    <col min="2823" max="2823" width="5.625" style="577" customWidth="1"/>
    <col min="2824" max="2824" width="16.625" style="577" customWidth="1"/>
    <col min="2825" max="2825" width="5.625" style="577" customWidth="1"/>
    <col min="2826" max="2826" width="15.625" style="577" customWidth="1"/>
    <col min="2827" max="2827" width="5.625" style="577" customWidth="1"/>
    <col min="2828" max="2828" width="3.125" style="577" customWidth="1"/>
    <col min="2829" max="2834" width="4.625" style="577" customWidth="1"/>
    <col min="2835" max="2835" width="1.625" style="577" customWidth="1"/>
    <col min="2836" max="2837" width="9" style="577"/>
    <col min="2838" max="2838" width="18.5" style="577" bestFit="1" customWidth="1"/>
    <col min="2839" max="2839" width="29.875" style="577" bestFit="1" customWidth="1"/>
    <col min="2840" max="2840" width="30.375" style="577" bestFit="1" customWidth="1"/>
    <col min="2841" max="3072" width="9" style="577"/>
    <col min="3073" max="3073" width="1.625" style="577" customWidth="1"/>
    <col min="3074" max="3074" width="9.625" style="577" customWidth="1"/>
    <col min="3075" max="3075" width="8.625" style="577" customWidth="1"/>
    <col min="3076" max="3076" width="5.625" style="577" customWidth="1"/>
    <col min="3077" max="3078" width="15.625" style="577" customWidth="1"/>
    <col min="3079" max="3079" width="5.625" style="577" customWidth="1"/>
    <col min="3080" max="3080" width="16.625" style="577" customWidth="1"/>
    <col min="3081" max="3081" width="5.625" style="577" customWidth="1"/>
    <col min="3082" max="3082" width="15.625" style="577" customWidth="1"/>
    <col min="3083" max="3083" width="5.625" style="577" customWidth="1"/>
    <col min="3084" max="3084" width="3.125" style="577" customWidth="1"/>
    <col min="3085" max="3090" width="4.625" style="577" customWidth="1"/>
    <col min="3091" max="3091" width="1.625" style="577" customWidth="1"/>
    <col min="3092" max="3093" width="9" style="577"/>
    <col min="3094" max="3094" width="18.5" style="577" bestFit="1" customWidth="1"/>
    <col min="3095" max="3095" width="29.875" style="577" bestFit="1" customWidth="1"/>
    <col min="3096" max="3096" width="30.375" style="577" bestFit="1" customWidth="1"/>
    <col min="3097" max="3328" width="9" style="577"/>
    <col min="3329" max="3329" width="1.625" style="577" customWidth="1"/>
    <col min="3330" max="3330" width="9.625" style="577" customWidth="1"/>
    <col min="3331" max="3331" width="8.625" style="577" customWidth="1"/>
    <col min="3332" max="3332" width="5.625" style="577" customWidth="1"/>
    <col min="3333" max="3334" width="15.625" style="577" customWidth="1"/>
    <col min="3335" max="3335" width="5.625" style="577" customWidth="1"/>
    <col min="3336" max="3336" width="16.625" style="577" customWidth="1"/>
    <col min="3337" max="3337" width="5.625" style="577" customWidth="1"/>
    <col min="3338" max="3338" width="15.625" style="577" customWidth="1"/>
    <col min="3339" max="3339" width="5.625" style="577" customWidth="1"/>
    <col min="3340" max="3340" width="3.125" style="577" customWidth="1"/>
    <col min="3341" max="3346" width="4.625" style="577" customWidth="1"/>
    <col min="3347" max="3347" width="1.625" style="577" customWidth="1"/>
    <col min="3348" max="3349" width="9" style="577"/>
    <col min="3350" max="3350" width="18.5" style="577" bestFit="1" customWidth="1"/>
    <col min="3351" max="3351" width="29.875" style="577" bestFit="1" customWidth="1"/>
    <col min="3352" max="3352" width="30.375" style="577" bestFit="1" customWidth="1"/>
    <col min="3353" max="3584" width="9" style="577"/>
    <col min="3585" max="3585" width="1.625" style="577" customWidth="1"/>
    <col min="3586" max="3586" width="9.625" style="577" customWidth="1"/>
    <col min="3587" max="3587" width="8.625" style="577" customWidth="1"/>
    <col min="3588" max="3588" width="5.625" style="577" customWidth="1"/>
    <col min="3589" max="3590" width="15.625" style="577" customWidth="1"/>
    <col min="3591" max="3591" width="5.625" style="577" customWidth="1"/>
    <col min="3592" max="3592" width="16.625" style="577" customWidth="1"/>
    <col min="3593" max="3593" width="5.625" style="577" customWidth="1"/>
    <col min="3594" max="3594" width="15.625" style="577" customWidth="1"/>
    <col min="3595" max="3595" width="5.625" style="577" customWidth="1"/>
    <col min="3596" max="3596" width="3.125" style="577" customWidth="1"/>
    <col min="3597" max="3602" width="4.625" style="577" customWidth="1"/>
    <col min="3603" max="3603" width="1.625" style="577" customWidth="1"/>
    <col min="3604" max="3605" width="9" style="577"/>
    <col min="3606" max="3606" width="18.5" style="577" bestFit="1" customWidth="1"/>
    <col min="3607" max="3607" width="29.875" style="577" bestFit="1" customWidth="1"/>
    <col min="3608" max="3608" width="30.375" style="577" bestFit="1" customWidth="1"/>
    <col min="3609" max="3840" width="9" style="577"/>
    <col min="3841" max="3841" width="1.625" style="577" customWidth="1"/>
    <col min="3842" max="3842" width="9.625" style="577" customWidth="1"/>
    <col min="3843" max="3843" width="8.625" style="577" customWidth="1"/>
    <col min="3844" max="3844" width="5.625" style="577" customWidth="1"/>
    <col min="3845" max="3846" width="15.625" style="577" customWidth="1"/>
    <col min="3847" max="3847" width="5.625" style="577" customWidth="1"/>
    <col min="3848" max="3848" width="16.625" style="577" customWidth="1"/>
    <col min="3849" max="3849" width="5.625" style="577" customWidth="1"/>
    <col min="3850" max="3850" width="15.625" style="577" customWidth="1"/>
    <col min="3851" max="3851" width="5.625" style="577" customWidth="1"/>
    <col min="3852" max="3852" width="3.125" style="577" customWidth="1"/>
    <col min="3853" max="3858" width="4.625" style="577" customWidth="1"/>
    <col min="3859" max="3859" width="1.625" style="577" customWidth="1"/>
    <col min="3860" max="3861" width="9" style="577"/>
    <col min="3862" max="3862" width="18.5" style="577" bestFit="1" customWidth="1"/>
    <col min="3863" max="3863" width="29.875" style="577" bestFit="1" customWidth="1"/>
    <col min="3864" max="3864" width="30.375" style="577" bestFit="1" customWidth="1"/>
    <col min="3865" max="4096" width="9" style="577"/>
    <col min="4097" max="4097" width="1.625" style="577" customWidth="1"/>
    <col min="4098" max="4098" width="9.625" style="577" customWidth="1"/>
    <col min="4099" max="4099" width="8.625" style="577" customWidth="1"/>
    <col min="4100" max="4100" width="5.625" style="577" customWidth="1"/>
    <col min="4101" max="4102" width="15.625" style="577" customWidth="1"/>
    <col min="4103" max="4103" width="5.625" style="577" customWidth="1"/>
    <col min="4104" max="4104" width="16.625" style="577" customWidth="1"/>
    <col min="4105" max="4105" width="5.625" style="577" customWidth="1"/>
    <col min="4106" max="4106" width="15.625" style="577" customWidth="1"/>
    <col min="4107" max="4107" width="5.625" style="577" customWidth="1"/>
    <col min="4108" max="4108" width="3.125" style="577" customWidth="1"/>
    <col min="4109" max="4114" width="4.625" style="577" customWidth="1"/>
    <col min="4115" max="4115" width="1.625" style="577" customWidth="1"/>
    <col min="4116" max="4117" width="9" style="577"/>
    <col min="4118" max="4118" width="18.5" style="577" bestFit="1" customWidth="1"/>
    <col min="4119" max="4119" width="29.875" style="577" bestFit="1" customWidth="1"/>
    <col min="4120" max="4120" width="30.375" style="577" bestFit="1" customWidth="1"/>
    <col min="4121" max="4352" width="9" style="577"/>
    <col min="4353" max="4353" width="1.625" style="577" customWidth="1"/>
    <col min="4354" max="4354" width="9.625" style="577" customWidth="1"/>
    <col min="4355" max="4355" width="8.625" style="577" customWidth="1"/>
    <col min="4356" max="4356" width="5.625" style="577" customWidth="1"/>
    <col min="4357" max="4358" width="15.625" style="577" customWidth="1"/>
    <col min="4359" max="4359" width="5.625" style="577" customWidth="1"/>
    <col min="4360" max="4360" width="16.625" style="577" customWidth="1"/>
    <col min="4361" max="4361" width="5.625" style="577" customWidth="1"/>
    <col min="4362" max="4362" width="15.625" style="577" customWidth="1"/>
    <col min="4363" max="4363" width="5.625" style="577" customWidth="1"/>
    <col min="4364" max="4364" width="3.125" style="577" customWidth="1"/>
    <col min="4365" max="4370" width="4.625" style="577" customWidth="1"/>
    <col min="4371" max="4371" width="1.625" style="577" customWidth="1"/>
    <col min="4372" max="4373" width="9" style="577"/>
    <col min="4374" max="4374" width="18.5" style="577" bestFit="1" customWidth="1"/>
    <col min="4375" max="4375" width="29.875" style="577" bestFit="1" customWidth="1"/>
    <col min="4376" max="4376" width="30.375" style="577" bestFit="1" customWidth="1"/>
    <col min="4377" max="4608" width="9" style="577"/>
    <col min="4609" max="4609" width="1.625" style="577" customWidth="1"/>
    <col min="4610" max="4610" width="9.625" style="577" customWidth="1"/>
    <col min="4611" max="4611" width="8.625" style="577" customWidth="1"/>
    <col min="4612" max="4612" width="5.625" style="577" customWidth="1"/>
    <col min="4613" max="4614" width="15.625" style="577" customWidth="1"/>
    <col min="4615" max="4615" width="5.625" style="577" customWidth="1"/>
    <col min="4616" max="4616" width="16.625" style="577" customWidth="1"/>
    <col min="4617" max="4617" width="5.625" style="577" customWidth="1"/>
    <col min="4618" max="4618" width="15.625" style="577" customWidth="1"/>
    <col min="4619" max="4619" width="5.625" style="577" customWidth="1"/>
    <col min="4620" max="4620" width="3.125" style="577" customWidth="1"/>
    <col min="4621" max="4626" width="4.625" style="577" customWidth="1"/>
    <col min="4627" max="4627" width="1.625" style="577" customWidth="1"/>
    <col min="4628" max="4629" width="9" style="577"/>
    <col min="4630" max="4630" width="18.5" style="577" bestFit="1" customWidth="1"/>
    <col min="4631" max="4631" width="29.875" style="577" bestFit="1" customWidth="1"/>
    <col min="4632" max="4632" width="30.375" style="577" bestFit="1" customWidth="1"/>
    <col min="4633" max="4864" width="9" style="577"/>
    <col min="4865" max="4865" width="1.625" style="577" customWidth="1"/>
    <col min="4866" max="4866" width="9.625" style="577" customWidth="1"/>
    <col min="4867" max="4867" width="8.625" style="577" customWidth="1"/>
    <col min="4868" max="4868" width="5.625" style="577" customWidth="1"/>
    <col min="4869" max="4870" width="15.625" style="577" customWidth="1"/>
    <col min="4871" max="4871" width="5.625" style="577" customWidth="1"/>
    <col min="4872" max="4872" width="16.625" style="577" customWidth="1"/>
    <col min="4873" max="4873" width="5.625" style="577" customWidth="1"/>
    <col min="4874" max="4874" width="15.625" style="577" customWidth="1"/>
    <col min="4875" max="4875" width="5.625" style="577" customWidth="1"/>
    <col min="4876" max="4876" width="3.125" style="577" customWidth="1"/>
    <col min="4877" max="4882" width="4.625" style="577" customWidth="1"/>
    <col min="4883" max="4883" width="1.625" style="577" customWidth="1"/>
    <col min="4884" max="4885" width="9" style="577"/>
    <col min="4886" max="4886" width="18.5" style="577" bestFit="1" customWidth="1"/>
    <col min="4887" max="4887" width="29.875" style="577" bestFit="1" customWidth="1"/>
    <col min="4888" max="4888" width="30.375" style="577" bestFit="1" customWidth="1"/>
    <col min="4889" max="5120" width="9" style="577"/>
    <col min="5121" max="5121" width="1.625" style="577" customWidth="1"/>
    <col min="5122" max="5122" width="9.625" style="577" customWidth="1"/>
    <col min="5123" max="5123" width="8.625" style="577" customWidth="1"/>
    <col min="5124" max="5124" width="5.625" style="577" customWidth="1"/>
    <col min="5125" max="5126" width="15.625" style="577" customWidth="1"/>
    <col min="5127" max="5127" width="5.625" style="577" customWidth="1"/>
    <col min="5128" max="5128" width="16.625" style="577" customWidth="1"/>
    <col min="5129" max="5129" width="5.625" style="577" customWidth="1"/>
    <col min="5130" max="5130" width="15.625" style="577" customWidth="1"/>
    <col min="5131" max="5131" width="5.625" style="577" customWidth="1"/>
    <col min="5132" max="5132" width="3.125" style="577" customWidth="1"/>
    <col min="5133" max="5138" width="4.625" style="577" customWidth="1"/>
    <col min="5139" max="5139" width="1.625" style="577" customWidth="1"/>
    <col min="5140" max="5141" width="9" style="577"/>
    <col min="5142" max="5142" width="18.5" style="577" bestFit="1" customWidth="1"/>
    <col min="5143" max="5143" width="29.875" style="577" bestFit="1" customWidth="1"/>
    <col min="5144" max="5144" width="30.375" style="577" bestFit="1" customWidth="1"/>
    <col min="5145" max="5376" width="9" style="577"/>
    <col min="5377" max="5377" width="1.625" style="577" customWidth="1"/>
    <col min="5378" max="5378" width="9.625" style="577" customWidth="1"/>
    <col min="5379" max="5379" width="8.625" style="577" customWidth="1"/>
    <col min="5380" max="5380" width="5.625" style="577" customWidth="1"/>
    <col min="5381" max="5382" width="15.625" style="577" customWidth="1"/>
    <col min="5383" max="5383" width="5.625" style="577" customWidth="1"/>
    <col min="5384" max="5384" width="16.625" style="577" customWidth="1"/>
    <col min="5385" max="5385" width="5.625" style="577" customWidth="1"/>
    <col min="5386" max="5386" width="15.625" style="577" customWidth="1"/>
    <col min="5387" max="5387" width="5.625" style="577" customWidth="1"/>
    <col min="5388" max="5388" width="3.125" style="577" customWidth="1"/>
    <col min="5389" max="5394" width="4.625" style="577" customWidth="1"/>
    <col min="5395" max="5395" width="1.625" style="577" customWidth="1"/>
    <col min="5396" max="5397" width="9" style="577"/>
    <col min="5398" max="5398" width="18.5" style="577" bestFit="1" customWidth="1"/>
    <col min="5399" max="5399" width="29.875" style="577" bestFit="1" customWidth="1"/>
    <col min="5400" max="5400" width="30.375" style="577" bestFit="1" customWidth="1"/>
    <col min="5401" max="5632" width="9" style="577"/>
    <col min="5633" max="5633" width="1.625" style="577" customWidth="1"/>
    <col min="5634" max="5634" width="9.625" style="577" customWidth="1"/>
    <col min="5635" max="5635" width="8.625" style="577" customWidth="1"/>
    <col min="5636" max="5636" width="5.625" style="577" customWidth="1"/>
    <col min="5637" max="5638" width="15.625" style="577" customWidth="1"/>
    <col min="5639" max="5639" width="5.625" style="577" customWidth="1"/>
    <col min="5640" max="5640" width="16.625" style="577" customWidth="1"/>
    <col min="5641" max="5641" width="5.625" style="577" customWidth="1"/>
    <col min="5642" max="5642" width="15.625" style="577" customWidth="1"/>
    <col min="5643" max="5643" width="5.625" style="577" customWidth="1"/>
    <col min="5644" max="5644" width="3.125" style="577" customWidth="1"/>
    <col min="5645" max="5650" width="4.625" style="577" customWidth="1"/>
    <col min="5651" max="5651" width="1.625" style="577" customWidth="1"/>
    <col min="5652" max="5653" width="9" style="577"/>
    <col min="5654" max="5654" width="18.5" style="577" bestFit="1" customWidth="1"/>
    <col min="5655" max="5655" width="29.875" style="577" bestFit="1" customWidth="1"/>
    <col min="5656" max="5656" width="30.375" style="577" bestFit="1" customWidth="1"/>
    <col min="5657" max="5888" width="9" style="577"/>
    <col min="5889" max="5889" width="1.625" style="577" customWidth="1"/>
    <col min="5890" max="5890" width="9.625" style="577" customWidth="1"/>
    <col min="5891" max="5891" width="8.625" style="577" customWidth="1"/>
    <col min="5892" max="5892" width="5.625" style="577" customWidth="1"/>
    <col min="5893" max="5894" width="15.625" style="577" customWidth="1"/>
    <col min="5895" max="5895" width="5.625" style="577" customWidth="1"/>
    <col min="5896" max="5896" width="16.625" style="577" customWidth="1"/>
    <col min="5897" max="5897" width="5.625" style="577" customWidth="1"/>
    <col min="5898" max="5898" width="15.625" style="577" customWidth="1"/>
    <col min="5899" max="5899" width="5.625" style="577" customWidth="1"/>
    <col min="5900" max="5900" width="3.125" style="577" customWidth="1"/>
    <col min="5901" max="5906" width="4.625" style="577" customWidth="1"/>
    <col min="5907" max="5907" width="1.625" style="577" customWidth="1"/>
    <col min="5908" max="5909" width="9" style="577"/>
    <col min="5910" max="5910" width="18.5" style="577" bestFit="1" customWidth="1"/>
    <col min="5911" max="5911" width="29.875" style="577" bestFit="1" customWidth="1"/>
    <col min="5912" max="5912" width="30.375" style="577" bestFit="1" customWidth="1"/>
    <col min="5913" max="6144" width="9" style="577"/>
    <col min="6145" max="6145" width="1.625" style="577" customWidth="1"/>
    <col min="6146" max="6146" width="9.625" style="577" customWidth="1"/>
    <col min="6147" max="6147" width="8.625" style="577" customWidth="1"/>
    <col min="6148" max="6148" width="5.625" style="577" customWidth="1"/>
    <col min="6149" max="6150" width="15.625" style="577" customWidth="1"/>
    <col min="6151" max="6151" width="5.625" style="577" customWidth="1"/>
    <col min="6152" max="6152" width="16.625" style="577" customWidth="1"/>
    <col min="6153" max="6153" width="5.625" style="577" customWidth="1"/>
    <col min="6154" max="6154" width="15.625" style="577" customWidth="1"/>
    <col min="6155" max="6155" width="5.625" style="577" customWidth="1"/>
    <col min="6156" max="6156" width="3.125" style="577" customWidth="1"/>
    <col min="6157" max="6162" width="4.625" style="577" customWidth="1"/>
    <col min="6163" max="6163" width="1.625" style="577" customWidth="1"/>
    <col min="6164" max="6165" width="9" style="577"/>
    <col min="6166" max="6166" width="18.5" style="577" bestFit="1" customWidth="1"/>
    <col min="6167" max="6167" width="29.875" style="577" bestFit="1" customWidth="1"/>
    <col min="6168" max="6168" width="30.375" style="577" bestFit="1" customWidth="1"/>
    <col min="6169" max="6400" width="9" style="577"/>
    <col min="6401" max="6401" width="1.625" style="577" customWidth="1"/>
    <col min="6402" max="6402" width="9.625" style="577" customWidth="1"/>
    <col min="6403" max="6403" width="8.625" style="577" customWidth="1"/>
    <col min="6404" max="6404" width="5.625" style="577" customWidth="1"/>
    <col min="6405" max="6406" width="15.625" style="577" customWidth="1"/>
    <col min="6407" max="6407" width="5.625" style="577" customWidth="1"/>
    <col min="6408" max="6408" width="16.625" style="577" customWidth="1"/>
    <col min="6409" max="6409" width="5.625" style="577" customWidth="1"/>
    <col min="6410" max="6410" width="15.625" style="577" customWidth="1"/>
    <col min="6411" max="6411" width="5.625" style="577" customWidth="1"/>
    <col min="6412" max="6412" width="3.125" style="577" customWidth="1"/>
    <col min="6413" max="6418" width="4.625" style="577" customWidth="1"/>
    <col min="6419" max="6419" width="1.625" style="577" customWidth="1"/>
    <col min="6420" max="6421" width="9" style="577"/>
    <col min="6422" max="6422" width="18.5" style="577" bestFit="1" customWidth="1"/>
    <col min="6423" max="6423" width="29.875" style="577" bestFit="1" customWidth="1"/>
    <col min="6424" max="6424" width="30.375" style="577" bestFit="1" customWidth="1"/>
    <col min="6425" max="6656" width="9" style="577"/>
    <col min="6657" max="6657" width="1.625" style="577" customWidth="1"/>
    <col min="6658" max="6658" width="9.625" style="577" customWidth="1"/>
    <col min="6659" max="6659" width="8.625" style="577" customWidth="1"/>
    <col min="6660" max="6660" width="5.625" style="577" customWidth="1"/>
    <col min="6661" max="6662" width="15.625" style="577" customWidth="1"/>
    <col min="6663" max="6663" width="5.625" style="577" customWidth="1"/>
    <col min="6664" max="6664" width="16.625" style="577" customWidth="1"/>
    <col min="6665" max="6665" width="5.625" style="577" customWidth="1"/>
    <col min="6666" max="6666" width="15.625" style="577" customWidth="1"/>
    <col min="6667" max="6667" width="5.625" style="577" customWidth="1"/>
    <col min="6668" max="6668" width="3.125" style="577" customWidth="1"/>
    <col min="6669" max="6674" width="4.625" style="577" customWidth="1"/>
    <col min="6675" max="6675" width="1.625" style="577" customWidth="1"/>
    <col min="6676" max="6677" width="9" style="577"/>
    <col min="6678" max="6678" width="18.5" style="577" bestFit="1" customWidth="1"/>
    <col min="6679" max="6679" width="29.875" style="577" bestFit="1" customWidth="1"/>
    <col min="6680" max="6680" width="30.375" style="577" bestFit="1" customWidth="1"/>
    <col min="6681" max="6912" width="9" style="577"/>
    <col min="6913" max="6913" width="1.625" style="577" customWidth="1"/>
    <col min="6914" max="6914" width="9.625" style="577" customWidth="1"/>
    <col min="6915" max="6915" width="8.625" style="577" customWidth="1"/>
    <col min="6916" max="6916" width="5.625" style="577" customWidth="1"/>
    <col min="6917" max="6918" width="15.625" style="577" customWidth="1"/>
    <col min="6919" max="6919" width="5.625" style="577" customWidth="1"/>
    <col min="6920" max="6920" width="16.625" style="577" customWidth="1"/>
    <col min="6921" max="6921" width="5.625" style="577" customWidth="1"/>
    <col min="6922" max="6922" width="15.625" style="577" customWidth="1"/>
    <col min="6923" max="6923" width="5.625" style="577" customWidth="1"/>
    <col min="6924" max="6924" width="3.125" style="577" customWidth="1"/>
    <col min="6925" max="6930" width="4.625" style="577" customWidth="1"/>
    <col min="6931" max="6931" width="1.625" style="577" customWidth="1"/>
    <col min="6932" max="6933" width="9" style="577"/>
    <col min="6934" max="6934" width="18.5" style="577" bestFit="1" customWidth="1"/>
    <col min="6935" max="6935" width="29.875" style="577" bestFit="1" customWidth="1"/>
    <col min="6936" max="6936" width="30.375" style="577" bestFit="1" customWidth="1"/>
    <col min="6937" max="7168" width="9" style="577"/>
    <col min="7169" max="7169" width="1.625" style="577" customWidth="1"/>
    <col min="7170" max="7170" width="9.625" style="577" customWidth="1"/>
    <col min="7171" max="7171" width="8.625" style="577" customWidth="1"/>
    <col min="7172" max="7172" width="5.625" style="577" customWidth="1"/>
    <col min="7173" max="7174" width="15.625" style="577" customWidth="1"/>
    <col min="7175" max="7175" width="5.625" style="577" customWidth="1"/>
    <col min="7176" max="7176" width="16.625" style="577" customWidth="1"/>
    <col min="7177" max="7177" width="5.625" style="577" customWidth="1"/>
    <col min="7178" max="7178" width="15.625" style="577" customWidth="1"/>
    <col min="7179" max="7179" width="5.625" style="577" customWidth="1"/>
    <col min="7180" max="7180" width="3.125" style="577" customWidth="1"/>
    <col min="7181" max="7186" width="4.625" style="577" customWidth="1"/>
    <col min="7187" max="7187" width="1.625" style="577" customWidth="1"/>
    <col min="7188" max="7189" width="9" style="577"/>
    <col min="7190" max="7190" width="18.5" style="577" bestFit="1" customWidth="1"/>
    <col min="7191" max="7191" width="29.875" style="577" bestFit="1" customWidth="1"/>
    <col min="7192" max="7192" width="30.375" style="577" bestFit="1" customWidth="1"/>
    <col min="7193" max="7424" width="9" style="577"/>
    <col min="7425" max="7425" width="1.625" style="577" customWidth="1"/>
    <col min="7426" max="7426" width="9.625" style="577" customWidth="1"/>
    <col min="7427" max="7427" width="8.625" style="577" customWidth="1"/>
    <col min="7428" max="7428" width="5.625" style="577" customWidth="1"/>
    <col min="7429" max="7430" width="15.625" style="577" customWidth="1"/>
    <col min="7431" max="7431" width="5.625" style="577" customWidth="1"/>
    <col min="7432" max="7432" width="16.625" style="577" customWidth="1"/>
    <col min="7433" max="7433" width="5.625" style="577" customWidth="1"/>
    <col min="7434" max="7434" width="15.625" style="577" customWidth="1"/>
    <col min="7435" max="7435" width="5.625" style="577" customWidth="1"/>
    <col min="7436" max="7436" width="3.125" style="577" customWidth="1"/>
    <col min="7437" max="7442" width="4.625" style="577" customWidth="1"/>
    <col min="7443" max="7443" width="1.625" style="577" customWidth="1"/>
    <col min="7444" max="7445" width="9" style="577"/>
    <col min="7446" max="7446" width="18.5" style="577" bestFit="1" customWidth="1"/>
    <col min="7447" max="7447" width="29.875" style="577" bestFit="1" customWidth="1"/>
    <col min="7448" max="7448" width="30.375" style="577" bestFit="1" customWidth="1"/>
    <col min="7449" max="7680" width="9" style="577"/>
    <col min="7681" max="7681" width="1.625" style="577" customWidth="1"/>
    <col min="7682" max="7682" width="9.625" style="577" customWidth="1"/>
    <col min="7683" max="7683" width="8.625" style="577" customWidth="1"/>
    <col min="7684" max="7684" width="5.625" style="577" customWidth="1"/>
    <col min="7685" max="7686" width="15.625" style="577" customWidth="1"/>
    <col min="7687" max="7687" width="5.625" style="577" customWidth="1"/>
    <col min="7688" max="7688" width="16.625" style="577" customWidth="1"/>
    <col min="7689" max="7689" width="5.625" style="577" customWidth="1"/>
    <col min="7690" max="7690" width="15.625" style="577" customWidth="1"/>
    <col min="7691" max="7691" width="5.625" style="577" customWidth="1"/>
    <col min="7692" max="7692" width="3.125" style="577" customWidth="1"/>
    <col min="7693" max="7698" width="4.625" style="577" customWidth="1"/>
    <col min="7699" max="7699" width="1.625" style="577" customWidth="1"/>
    <col min="7700" max="7701" width="9" style="577"/>
    <col min="7702" max="7702" width="18.5" style="577" bestFit="1" customWidth="1"/>
    <col min="7703" max="7703" width="29.875" style="577" bestFit="1" customWidth="1"/>
    <col min="7704" max="7704" width="30.375" style="577" bestFit="1" customWidth="1"/>
    <col min="7705" max="7936" width="9" style="577"/>
    <col min="7937" max="7937" width="1.625" style="577" customWidth="1"/>
    <col min="7938" max="7938" width="9.625" style="577" customWidth="1"/>
    <col min="7939" max="7939" width="8.625" style="577" customWidth="1"/>
    <col min="7940" max="7940" width="5.625" style="577" customWidth="1"/>
    <col min="7941" max="7942" width="15.625" style="577" customWidth="1"/>
    <col min="7943" max="7943" width="5.625" style="577" customWidth="1"/>
    <col min="7944" max="7944" width="16.625" style="577" customWidth="1"/>
    <col min="7945" max="7945" width="5.625" style="577" customWidth="1"/>
    <col min="7946" max="7946" width="15.625" style="577" customWidth="1"/>
    <col min="7947" max="7947" width="5.625" style="577" customWidth="1"/>
    <col min="7948" max="7948" width="3.125" style="577" customWidth="1"/>
    <col min="7949" max="7954" width="4.625" style="577" customWidth="1"/>
    <col min="7955" max="7955" width="1.625" style="577" customWidth="1"/>
    <col min="7956" max="7957" width="9" style="577"/>
    <col min="7958" max="7958" width="18.5" style="577" bestFit="1" customWidth="1"/>
    <col min="7959" max="7959" width="29.875" style="577" bestFit="1" customWidth="1"/>
    <col min="7960" max="7960" width="30.375" style="577" bestFit="1" customWidth="1"/>
    <col min="7961" max="8192" width="9" style="577"/>
    <col min="8193" max="8193" width="1.625" style="577" customWidth="1"/>
    <col min="8194" max="8194" width="9.625" style="577" customWidth="1"/>
    <col min="8195" max="8195" width="8.625" style="577" customWidth="1"/>
    <col min="8196" max="8196" width="5.625" style="577" customWidth="1"/>
    <col min="8197" max="8198" width="15.625" style="577" customWidth="1"/>
    <col min="8199" max="8199" width="5.625" style="577" customWidth="1"/>
    <col min="8200" max="8200" width="16.625" style="577" customWidth="1"/>
    <col min="8201" max="8201" width="5.625" style="577" customWidth="1"/>
    <col min="8202" max="8202" width="15.625" style="577" customWidth="1"/>
    <col min="8203" max="8203" width="5.625" style="577" customWidth="1"/>
    <col min="8204" max="8204" width="3.125" style="577" customWidth="1"/>
    <col min="8205" max="8210" width="4.625" style="577" customWidth="1"/>
    <col min="8211" max="8211" width="1.625" style="577" customWidth="1"/>
    <col min="8212" max="8213" width="9" style="577"/>
    <col min="8214" max="8214" width="18.5" style="577" bestFit="1" customWidth="1"/>
    <col min="8215" max="8215" width="29.875" style="577" bestFit="1" customWidth="1"/>
    <col min="8216" max="8216" width="30.375" style="577" bestFit="1" customWidth="1"/>
    <col min="8217" max="8448" width="9" style="577"/>
    <col min="8449" max="8449" width="1.625" style="577" customWidth="1"/>
    <col min="8450" max="8450" width="9.625" style="577" customWidth="1"/>
    <col min="8451" max="8451" width="8.625" style="577" customWidth="1"/>
    <col min="8452" max="8452" width="5.625" style="577" customWidth="1"/>
    <col min="8453" max="8454" width="15.625" style="577" customWidth="1"/>
    <col min="8455" max="8455" width="5.625" style="577" customWidth="1"/>
    <col min="8456" max="8456" width="16.625" style="577" customWidth="1"/>
    <col min="8457" max="8457" width="5.625" style="577" customWidth="1"/>
    <col min="8458" max="8458" width="15.625" style="577" customWidth="1"/>
    <col min="8459" max="8459" width="5.625" style="577" customWidth="1"/>
    <col min="8460" max="8460" width="3.125" style="577" customWidth="1"/>
    <col min="8461" max="8466" width="4.625" style="577" customWidth="1"/>
    <col min="8467" max="8467" width="1.625" style="577" customWidth="1"/>
    <col min="8468" max="8469" width="9" style="577"/>
    <col min="8470" max="8470" width="18.5" style="577" bestFit="1" customWidth="1"/>
    <col min="8471" max="8471" width="29.875" style="577" bestFit="1" customWidth="1"/>
    <col min="8472" max="8472" width="30.375" style="577" bestFit="1" customWidth="1"/>
    <col min="8473" max="8704" width="9" style="577"/>
    <col min="8705" max="8705" width="1.625" style="577" customWidth="1"/>
    <col min="8706" max="8706" width="9.625" style="577" customWidth="1"/>
    <col min="8707" max="8707" width="8.625" style="577" customWidth="1"/>
    <col min="8708" max="8708" width="5.625" style="577" customWidth="1"/>
    <col min="8709" max="8710" width="15.625" style="577" customWidth="1"/>
    <col min="8711" max="8711" width="5.625" style="577" customWidth="1"/>
    <col min="8712" max="8712" width="16.625" style="577" customWidth="1"/>
    <col min="8713" max="8713" width="5.625" style="577" customWidth="1"/>
    <col min="8714" max="8714" width="15.625" style="577" customWidth="1"/>
    <col min="8715" max="8715" width="5.625" style="577" customWidth="1"/>
    <col min="8716" max="8716" width="3.125" style="577" customWidth="1"/>
    <col min="8717" max="8722" width="4.625" style="577" customWidth="1"/>
    <col min="8723" max="8723" width="1.625" style="577" customWidth="1"/>
    <col min="8724" max="8725" width="9" style="577"/>
    <col min="8726" max="8726" width="18.5" style="577" bestFit="1" customWidth="1"/>
    <col min="8727" max="8727" width="29.875" style="577" bestFit="1" customWidth="1"/>
    <col min="8728" max="8728" width="30.375" style="577" bestFit="1" customWidth="1"/>
    <col min="8729" max="8960" width="9" style="577"/>
    <col min="8961" max="8961" width="1.625" style="577" customWidth="1"/>
    <col min="8962" max="8962" width="9.625" style="577" customWidth="1"/>
    <col min="8963" max="8963" width="8.625" style="577" customWidth="1"/>
    <col min="8964" max="8964" width="5.625" style="577" customWidth="1"/>
    <col min="8965" max="8966" width="15.625" style="577" customWidth="1"/>
    <col min="8967" max="8967" width="5.625" style="577" customWidth="1"/>
    <col min="8968" max="8968" width="16.625" style="577" customWidth="1"/>
    <col min="8969" max="8969" width="5.625" style="577" customWidth="1"/>
    <col min="8970" max="8970" width="15.625" style="577" customWidth="1"/>
    <col min="8971" max="8971" width="5.625" style="577" customWidth="1"/>
    <col min="8972" max="8972" width="3.125" style="577" customWidth="1"/>
    <col min="8973" max="8978" width="4.625" style="577" customWidth="1"/>
    <col min="8979" max="8979" width="1.625" style="577" customWidth="1"/>
    <col min="8980" max="8981" width="9" style="577"/>
    <col min="8982" max="8982" width="18.5" style="577" bestFit="1" customWidth="1"/>
    <col min="8983" max="8983" width="29.875" style="577" bestFit="1" customWidth="1"/>
    <col min="8984" max="8984" width="30.375" style="577" bestFit="1" customWidth="1"/>
    <col min="8985" max="9216" width="9" style="577"/>
    <col min="9217" max="9217" width="1.625" style="577" customWidth="1"/>
    <col min="9218" max="9218" width="9.625" style="577" customWidth="1"/>
    <col min="9219" max="9219" width="8.625" style="577" customWidth="1"/>
    <col min="9220" max="9220" width="5.625" style="577" customWidth="1"/>
    <col min="9221" max="9222" width="15.625" style="577" customWidth="1"/>
    <col min="9223" max="9223" width="5.625" style="577" customWidth="1"/>
    <col min="9224" max="9224" width="16.625" style="577" customWidth="1"/>
    <col min="9225" max="9225" width="5.625" style="577" customWidth="1"/>
    <col min="9226" max="9226" width="15.625" style="577" customWidth="1"/>
    <col min="9227" max="9227" width="5.625" style="577" customWidth="1"/>
    <col min="9228" max="9228" width="3.125" style="577" customWidth="1"/>
    <col min="9229" max="9234" width="4.625" style="577" customWidth="1"/>
    <col min="9235" max="9235" width="1.625" style="577" customWidth="1"/>
    <col min="9236" max="9237" width="9" style="577"/>
    <col min="9238" max="9238" width="18.5" style="577" bestFit="1" customWidth="1"/>
    <col min="9239" max="9239" width="29.875" style="577" bestFit="1" customWidth="1"/>
    <col min="9240" max="9240" width="30.375" style="577" bestFit="1" customWidth="1"/>
    <col min="9241" max="9472" width="9" style="577"/>
    <col min="9473" max="9473" width="1.625" style="577" customWidth="1"/>
    <col min="9474" max="9474" width="9.625" style="577" customWidth="1"/>
    <col min="9475" max="9475" width="8.625" style="577" customWidth="1"/>
    <col min="9476" max="9476" width="5.625" style="577" customWidth="1"/>
    <col min="9477" max="9478" width="15.625" style="577" customWidth="1"/>
    <col min="9479" max="9479" width="5.625" style="577" customWidth="1"/>
    <col min="9480" max="9480" width="16.625" style="577" customWidth="1"/>
    <col min="9481" max="9481" width="5.625" style="577" customWidth="1"/>
    <col min="9482" max="9482" width="15.625" style="577" customWidth="1"/>
    <col min="9483" max="9483" width="5.625" style="577" customWidth="1"/>
    <col min="9484" max="9484" width="3.125" style="577" customWidth="1"/>
    <col min="9485" max="9490" width="4.625" style="577" customWidth="1"/>
    <col min="9491" max="9491" width="1.625" style="577" customWidth="1"/>
    <col min="9492" max="9493" width="9" style="577"/>
    <col min="9494" max="9494" width="18.5" style="577" bestFit="1" customWidth="1"/>
    <col min="9495" max="9495" width="29.875" style="577" bestFit="1" customWidth="1"/>
    <col min="9496" max="9496" width="30.375" style="577" bestFit="1" customWidth="1"/>
    <col min="9497" max="9728" width="9" style="577"/>
    <col min="9729" max="9729" width="1.625" style="577" customWidth="1"/>
    <col min="9730" max="9730" width="9.625" style="577" customWidth="1"/>
    <col min="9731" max="9731" width="8.625" style="577" customWidth="1"/>
    <col min="9732" max="9732" width="5.625" style="577" customWidth="1"/>
    <col min="9733" max="9734" width="15.625" style="577" customWidth="1"/>
    <col min="9735" max="9735" width="5.625" style="577" customWidth="1"/>
    <col min="9736" max="9736" width="16.625" style="577" customWidth="1"/>
    <col min="9737" max="9737" width="5.625" style="577" customWidth="1"/>
    <col min="9738" max="9738" width="15.625" style="577" customWidth="1"/>
    <col min="9739" max="9739" width="5.625" style="577" customWidth="1"/>
    <col min="9740" max="9740" width="3.125" style="577" customWidth="1"/>
    <col min="9741" max="9746" width="4.625" style="577" customWidth="1"/>
    <col min="9747" max="9747" width="1.625" style="577" customWidth="1"/>
    <col min="9748" max="9749" width="9" style="577"/>
    <col min="9750" max="9750" width="18.5" style="577" bestFit="1" customWidth="1"/>
    <col min="9751" max="9751" width="29.875" style="577" bestFit="1" customWidth="1"/>
    <col min="9752" max="9752" width="30.375" style="577" bestFit="1" customWidth="1"/>
    <col min="9753" max="9984" width="9" style="577"/>
    <col min="9985" max="9985" width="1.625" style="577" customWidth="1"/>
    <col min="9986" max="9986" width="9.625" style="577" customWidth="1"/>
    <col min="9987" max="9987" width="8.625" style="577" customWidth="1"/>
    <col min="9988" max="9988" width="5.625" style="577" customWidth="1"/>
    <col min="9989" max="9990" width="15.625" style="577" customWidth="1"/>
    <col min="9991" max="9991" width="5.625" style="577" customWidth="1"/>
    <col min="9992" max="9992" width="16.625" style="577" customWidth="1"/>
    <col min="9993" max="9993" width="5.625" style="577" customWidth="1"/>
    <col min="9994" max="9994" width="15.625" style="577" customWidth="1"/>
    <col min="9995" max="9995" width="5.625" style="577" customWidth="1"/>
    <col min="9996" max="9996" width="3.125" style="577" customWidth="1"/>
    <col min="9997" max="10002" width="4.625" style="577" customWidth="1"/>
    <col min="10003" max="10003" width="1.625" style="577" customWidth="1"/>
    <col min="10004" max="10005" width="9" style="577"/>
    <col min="10006" max="10006" width="18.5" style="577" bestFit="1" customWidth="1"/>
    <col min="10007" max="10007" width="29.875" style="577" bestFit="1" customWidth="1"/>
    <col min="10008" max="10008" width="30.375" style="577" bestFit="1" customWidth="1"/>
    <col min="10009" max="10240" width="9" style="577"/>
    <col min="10241" max="10241" width="1.625" style="577" customWidth="1"/>
    <col min="10242" max="10242" width="9.625" style="577" customWidth="1"/>
    <col min="10243" max="10243" width="8.625" style="577" customWidth="1"/>
    <col min="10244" max="10244" width="5.625" style="577" customWidth="1"/>
    <col min="10245" max="10246" width="15.625" style="577" customWidth="1"/>
    <col min="10247" max="10247" width="5.625" style="577" customWidth="1"/>
    <col min="10248" max="10248" width="16.625" style="577" customWidth="1"/>
    <col min="10249" max="10249" width="5.625" style="577" customWidth="1"/>
    <col min="10250" max="10250" width="15.625" style="577" customWidth="1"/>
    <col min="10251" max="10251" width="5.625" style="577" customWidth="1"/>
    <col min="10252" max="10252" width="3.125" style="577" customWidth="1"/>
    <col min="10253" max="10258" width="4.625" style="577" customWidth="1"/>
    <col min="10259" max="10259" width="1.625" style="577" customWidth="1"/>
    <col min="10260" max="10261" width="9" style="577"/>
    <col min="10262" max="10262" width="18.5" style="577" bestFit="1" customWidth="1"/>
    <col min="10263" max="10263" width="29.875" style="577" bestFit="1" customWidth="1"/>
    <col min="10264" max="10264" width="30.375" style="577" bestFit="1" customWidth="1"/>
    <col min="10265" max="10496" width="9" style="577"/>
    <col min="10497" max="10497" width="1.625" style="577" customWidth="1"/>
    <col min="10498" max="10498" width="9.625" style="577" customWidth="1"/>
    <col min="10499" max="10499" width="8.625" style="577" customWidth="1"/>
    <col min="10500" max="10500" width="5.625" style="577" customWidth="1"/>
    <col min="10501" max="10502" width="15.625" style="577" customWidth="1"/>
    <col min="10503" max="10503" width="5.625" style="577" customWidth="1"/>
    <col min="10504" max="10504" width="16.625" style="577" customWidth="1"/>
    <col min="10505" max="10505" width="5.625" style="577" customWidth="1"/>
    <col min="10506" max="10506" width="15.625" style="577" customWidth="1"/>
    <col min="10507" max="10507" width="5.625" style="577" customWidth="1"/>
    <col min="10508" max="10508" width="3.125" style="577" customWidth="1"/>
    <col min="10509" max="10514" width="4.625" style="577" customWidth="1"/>
    <col min="10515" max="10515" width="1.625" style="577" customWidth="1"/>
    <col min="10516" max="10517" width="9" style="577"/>
    <col min="10518" max="10518" width="18.5" style="577" bestFit="1" customWidth="1"/>
    <col min="10519" max="10519" width="29.875" style="577" bestFit="1" customWidth="1"/>
    <col min="10520" max="10520" width="30.375" style="577" bestFit="1" customWidth="1"/>
    <col min="10521" max="10752" width="9" style="577"/>
    <col min="10753" max="10753" width="1.625" style="577" customWidth="1"/>
    <col min="10754" max="10754" width="9.625" style="577" customWidth="1"/>
    <col min="10755" max="10755" width="8.625" style="577" customWidth="1"/>
    <col min="10756" max="10756" width="5.625" style="577" customWidth="1"/>
    <col min="10757" max="10758" width="15.625" style="577" customWidth="1"/>
    <col min="10759" max="10759" width="5.625" style="577" customWidth="1"/>
    <col min="10760" max="10760" width="16.625" style="577" customWidth="1"/>
    <col min="10761" max="10761" width="5.625" style="577" customWidth="1"/>
    <col min="10762" max="10762" width="15.625" style="577" customWidth="1"/>
    <col min="10763" max="10763" width="5.625" style="577" customWidth="1"/>
    <col min="10764" max="10764" width="3.125" style="577" customWidth="1"/>
    <col min="10765" max="10770" width="4.625" style="577" customWidth="1"/>
    <col min="10771" max="10771" width="1.625" style="577" customWidth="1"/>
    <col min="10772" max="10773" width="9" style="577"/>
    <col min="10774" max="10774" width="18.5" style="577" bestFit="1" customWidth="1"/>
    <col min="10775" max="10775" width="29.875" style="577" bestFit="1" customWidth="1"/>
    <col min="10776" max="10776" width="30.375" style="577" bestFit="1" customWidth="1"/>
    <col min="10777" max="11008" width="9" style="577"/>
    <col min="11009" max="11009" width="1.625" style="577" customWidth="1"/>
    <col min="11010" max="11010" width="9.625" style="577" customWidth="1"/>
    <col min="11011" max="11011" width="8.625" style="577" customWidth="1"/>
    <col min="11012" max="11012" width="5.625" style="577" customWidth="1"/>
    <col min="11013" max="11014" width="15.625" style="577" customWidth="1"/>
    <col min="11015" max="11015" width="5.625" style="577" customWidth="1"/>
    <col min="11016" max="11016" width="16.625" style="577" customWidth="1"/>
    <col min="11017" max="11017" width="5.625" style="577" customWidth="1"/>
    <col min="11018" max="11018" width="15.625" style="577" customWidth="1"/>
    <col min="11019" max="11019" width="5.625" style="577" customWidth="1"/>
    <col min="11020" max="11020" width="3.125" style="577" customWidth="1"/>
    <col min="11021" max="11026" width="4.625" style="577" customWidth="1"/>
    <col min="11027" max="11027" width="1.625" style="577" customWidth="1"/>
    <col min="11028" max="11029" width="9" style="577"/>
    <col min="11030" max="11030" width="18.5" style="577" bestFit="1" customWidth="1"/>
    <col min="11031" max="11031" width="29.875" style="577" bestFit="1" customWidth="1"/>
    <col min="11032" max="11032" width="30.375" style="577" bestFit="1" customWidth="1"/>
    <col min="11033" max="11264" width="9" style="577"/>
    <col min="11265" max="11265" width="1.625" style="577" customWidth="1"/>
    <col min="11266" max="11266" width="9.625" style="577" customWidth="1"/>
    <col min="11267" max="11267" width="8.625" style="577" customWidth="1"/>
    <col min="11268" max="11268" width="5.625" style="577" customWidth="1"/>
    <col min="11269" max="11270" width="15.625" style="577" customWidth="1"/>
    <col min="11271" max="11271" width="5.625" style="577" customWidth="1"/>
    <col min="11272" max="11272" width="16.625" style="577" customWidth="1"/>
    <col min="11273" max="11273" width="5.625" style="577" customWidth="1"/>
    <col min="11274" max="11274" width="15.625" style="577" customWidth="1"/>
    <col min="11275" max="11275" width="5.625" style="577" customWidth="1"/>
    <col min="11276" max="11276" width="3.125" style="577" customWidth="1"/>
    <col min="11277" max="11282" width="4.625" style="577" customWidth="1"/>
    <col min="11283" max="11283" width="1.625" style="577" customWidth="1"/>
    <col min="11284" max="11285" width="9" style="577"/>
    <col min="11286" max="11286" width="18.5" style="577" bestFit="1" customWidth="1"/>
    <col min="11287" max="11287" width="29.875" style="577" bestFit="1" customWidth="1"/>
    <col min="11288" max="11288" width="30.375" style="577" bestFit="1" customWidth="1"/>
    <col min="11289" max="11520" width="9" style="577"/>
    <col min="11521" max="11521" width="1.625" style="577" customWidth="1"/>
    <col min="11522" max="11522" width="9.625" style="577" customWidth="1"/>
    <col min="11523" max="11523" width="8.625" style="577" customWidth="1"/>
    <col min="11524" max="11524" width="5.625" style="577" customWidth="1"/>
    <col min="11525" max="11526" width="15.625" style="577" customWidth="1"/>
    <col min="11527" max="11527" width="5.625" style="577" customWidth="1"/>
    <col min="11528" max="11528" width="16.625" style="577" customWidth="1"/>
    <col min="11529" max="11529" width="5.625" style="577" customWidth="1"/>
    <col min="11530" max="11530" width="15.625" style="577" customWidth="1"/>
    <col min="11531" max="11531" width="5.625" style="577" customWidth="1"/>
    <col min="11532" max="11532" width="3.125" style="577" customWidth="1"/>
    <col min="11533" max="11538" width="4.625" style="577" customWidth="1"/>
    <col min="11539" max="11539" width="1.625" style="577" customWidth="1"/>
    <col min="11540" max="11541" width="9" style="577"/>
    <col min="11542" max="11542" width="18.5" style="577" bestFit="1" customWidth="1"/>
    <col min="11543" max="11543" width="29.875" style="577" bestFit="1" customWidth="1"/>
    <col min="11544" max="11544" width="30.375" style="577" bestFit="1" customWidth="1"/>
    <col min="11545" max="11776" width="9" style="577"/>
    <col min="11777" max="11777" width="1.625" style="577" customWidth="1"/>
    <col min="11778" max="11778" width="9.625" style="577" customWidth="1"/>
    <col min="11779" max="11779" width="8.625" style="577" customWidth="1"/>
    <col min="11780" max="11780" width="5.625" style="577" customWidth="1"/>
    <col min="11781" max="11782" width="15.625" style="577" customWidth="1"/>
    <col min="11783" max="11783" width="5.625" style="577" customWidth="1"/>
    <col min="11784" max="11784" width="16.625" style="577" customWidth="1"/>
    <col min="11785" max="11785" width="5.625" style="577" customWidth="1"/>
    <col min="11786" max="11786" width="15.625" style="577" customWidth="1"/>
    <col min="11787" max="11787" width="5.625" style="577" customWidth="1"/>
    <col min="11788" max="11788" width="3.125" style="577" customWidth="1"/>
    <col min="11789" max="11794" width="4.625" style="577" customWidth="1"/>
    <col min="11795" max="11795" width="1.625" style="577" customWidth="1"/>
    <col min="11796" max="11797" width="9" style="577"/>
    <col min="11798" max="11798" width="18.5" style="577" bestFit="1" customWidth="1"/>
    <col min="11799" max="11799" width="29.875" style="577" bestFit="1" customWidth="1"/>
    <col min="11800" max="11800" width="30.375" style="577" bestFit="1" customWidth="1"/>
    <col min="11801" max="12032" width="9" style="577"/>
    <col min="12033" max="12033" width="1.625" style="577" customWidth="1"/>
    <col min="12034" max="12034" width="9.625" style="577" customWidth="1"/>
    <col min="12035" max="12035" width="8.625" style="577" customWidth="1"/>
    <col min="12036" max="12036" width="5.625" style="577" customWidth="1"/>
    <col min="12037" max="12038" width="15.625" style="577" customWidth="1"/>
    <col min="12039" max="12039" width="5.625" style="577" customWidth="1"/>
    <col min="12040" max="12040" width="16.625" style="577" customWidth="1"/>
    <col min="12041" max="12041" width="5.625" style="577" customWidth="1"/>
    <col min="12042" max="12042" width="15.625" style="577" customWidth="1"/>
    <col min="12043" max="12043" width="5.625" style="577" customWidth="1"/>
    <col min="12044" max="12044" width="3.125" style="577" customWidth="1"/>
    <col min="12045" max="12050" width="4.625" style="577" customWidth="1"/>
    <col min="12051" max="12051" width="1.625" style="577" customWidth="1"/>
    <col min="12052" max="12053" width="9" style="577"/>
    <col min="12054" max="12054" width="18.5" style="577" bestFit="1" customWidth="1"/>
    <col min="12055" max="12055" width="29.875" style="577" bestFit="1" customWidth="1"/>
    <col min="12056" max="12056" width="30.375" style="577" bestFit="1" customWidth="1"/>
    <col min="12057" max="12288" width="9" style="577"/>
    <col min="12289" max="12289" width="1.625" style="577" customWidth="1"/>
    <col min="12290" max="12290" width="9.625" style="577" customWidth="1"/>
    <col min="12291" max="12291" width="8.625" style="577" customWidth="1"/>
    <col min="12292" max="12292" width="5.625" style="577" customWidth="1"/>
    <col min="12293" max="12294" width="15.625" style="577" customWidth="1"/>
    <col min="12295" max="12295" width="5.625" style="577" customWidth="1"/>
    <col min="12296" max="12296" width="16.625" style="577" customWidth="1"/>
    <col min="12297" max="12297" width="5.625" style="577" customWidth="1"/>
    <col min="12298" max="12298" width="15.625" style="577" customWidth="1"/>
    <col min="12299" max="12299" width="5.625" style="577" customWidth="1"/>
    <col min="12300" max="12300" width="3.125" style="577" customWidth="1"/>
    <col min="12301" max="12306" width="4.625" style="577" customWidth="1"/>
    <col min="12307" max="12307" width="1.625" style="577" customWidth="1"/>
    <col min="12308" max="12309" width="9" style="577"/>
    <col min="12310" max="12310" width="18.5" style="577" bestFit="1" customWidth="1"/>
    <col min="12311" max="12311" width="29.875" style="577" bestFit="1" customWidth="1"/>
    <col min="12312" max="12312" width="30.375" style="577" bestFit="1" customWidth="1"/>
    <col min="12313" max="12544" width="9" style="577"/>
    <col min="12545" max="12545" width="1.625" style="577" customWidth="1"/>
    <col min="12546" max="12546" width="9.625" style="577" customWidth="1"/>
    <col min="12547" max="12547" width="8.625" style="577" customWidth="1"/>
    <col min="12548" max="12548" width="5.625" style="577" customWidth="1"/>
    <col min="12549" max="12550" width="15.625" style="577" customWidth="1"/>
    <col min="12551" max="12551" width="5.625" style="577" customWidth="1"/>
    <col min="12552" max="12552" width="16.625" style="577" customWidth="1"/>
    <col min="12553" max="12553" width="5.625" style="577" customWidth="1"/>
    <col min="12554" max="12554" width="15.625" style="577" customWidth="1"/>
    <col min="12555" max="12555" width="5.625" style="577" customWidth="1"/>
    <col min="12556" max="12556" width="3.125" style="577" customWidth="1"/>
    <col min="12557" max="12562" width="4.625" style="577" customWidth="1"/>
    <col min="12563" max="12563" width="1.625" style="577" customWidth="1"/>
    <col min="12564" max="12565" width="9" style="577"/>
    <col min="12566" max="12566" width="18.5" style="577" bestFit="1" customWidth="1"/>
    <col min="12567" max="12567" width="29.875" style="577" bestFit="1" customWidth="1"/>
    <col min="12568" max="12568" width="30.375" style="577" bestFit="1" customWidth="1"/>
    <col min="12569" max="12800" width="9" style="577"/>
    <col min="12801" max="12801" width="1.625" style="577" customWidth="1"/>
    <col min="12802" max="12802" width="9.625" style="577" customWidth="1"/>
    <col min="12803" max="12803" width="8.625" style="577" customWidth="1"/>
    <col min="12804" max="12804" width="5.625" style="577" customWidth="1"/>
    <col min="12805" max="12806" width="15.625" style="577" customWidth="1"/>
    <col min="12807" max="12807" width="5.625" style="577" customWidth="1"/>
    <col min="12808" max="12808" width="16.625" style="577" customWidth="1"/>
    <col min="12809" max="12809" width="5.625" style="577" customWidth="1"/>
    <col min="12810" max="12810" width="15.625" style="577" customWidth="1"/>
    <col min="12811" max="12811" width="5.625" style="577" customWidth="1"/>
    <col min="12812" max="12812" width="3.125" style="577" customWidth="1"/>
    <col min="12813" max="12818" width="4.625" style="577" customWidth="1"/>
    <col min="12819" max="12819" width="1.625" style="577" customWidth="1"/>
    <col min="12820" max="12821" width="9" style="577"/>
    <col min="12822" max="12822" width="18.5" style="577" bestFit="1" customWidth="1"/>
    <col min="12823" max="12823" width="29.875" style="577" bestFit="1" customWidth="1"/>
    <col min="12824" max="12824" width="30.375" style="577" bestFit="1" customWidth="1"/>
    <col min="12825" max="13056" width="9" style="577"/>
    <col min="13057" max="13057" width="1.625" style="577" customWidth="1"/>
    <col min="13058" max="13058" width="9.625" style="577" customWidth="1"/>
    <col min="13059" max="13059" width="8.625" style="577" customWidth="1"/>
    <col min="13060" max="13060" width="5.625" style="577" customWidth="1"/>
    <col min="13061" max="13062" width="15.625" style="577" customWidth="1"/>
    <col min="13063" max="13063" width="5.625" style="577" customWidth="1"/>
    <col min="13064" max="13064" width="16.625" style="577" customWidth="1"/>
    <col min="13065" max="13065" width="5.625" style="577" customWidth="1"/>
    <col min="13066" max="13066" width="15.625" style="577" customWidth="1"/>
    <col min="13067" max="13067" width="5.625" style="577" customWidth="1"/>
    <col min="13068" max="13068" width="3.125" style="577" customWidth="1"/>
    <col min="13069" max="13074" width="4.625" style="577" customWidth="1"/>
    <col min="13075" max="13075" width="1.625" style="577" customWidth="1"/>
    <col min="13076" max="13077" width="9" style="577"/>
    <col min="13078" max="13078" width="18.5" style="577" bestFit="1" customWidth="1"/>
    <col min="13079" max="13079" width="29.875" style="577" bestFit="1" customWidth="1"/>
    <col min="13080" max="13080" width="30.375" style="577" bestFit="1" customWidth="1"/>
    <col min="13081" max="13312" width="9" style="577"/>
    <col min="13313" max="13313" width="1.625" style="577" customWidth="1"/>
    <col min="13314" max="13314" width="9.625" style="577" customWidth="1"/>
    <col min="13315" max="13315" width="8.625" style="577" customWidth="1"/>
    <col min="13316" max="13316" width="5.625" style="577" customWidth="1"/>
    <col min="13317" max="13318" width="15.625" style="577" customWidth="1"/>
    <col min="13319" max="13319" width="5.625" style="577" customWidth="1"/>
    <col min="13320" max="13320" width="16.625" style="577" customWidth="1"/>
    <col min="13321" max="13321" width="5.625" style="577" customWidth="1"/>
    <col min="13322" max="13322" width="15.625" style="577" customWidth="1"/>
    <col min="13323" max="13323" width="5.625" style="577" customWidth="1"/>
    <col min="13324" max="13324" width="3.125" style="577" customWidth="1"/>
    <col min="13325" max="13330" width="4.625" style="577" customWidth="1"/>
    <col min="13331" max="13331" width="1.625" style="577" customWidth="1"/>
    <col min="13332" max="13333" width="9" style="577"/>
    <col min="13334" max="13334" width="18.5" style="577" bestFit="1" customWidth="1"/>
    <col min="13335" max="13335" width="29.875" style="577" bestFit="1" customWidth="1"/>
    <col min="13336" max="13336" width="30.375" style="577" bestFit="1" customWidth="1"/>
    <col min="13337" max="13568" width="9" style="577"/>
    <col min="13569" max="13569" width="1.625" style="577" customWidth="1"/>
    <col min="13570" max="13570" width="9.625" style="577" customWidth="1"/>
    <col min="13571" max="13571" width="8.625" style="577" customWidth="1"/>
    <col min="13572" max="13572" width="5.625" style="577" customWidth="1"/>
    <col min="13573" max="13574" width="15.625" style="577" customWidth="1"/>
    <col min="13575" max="13575" width="5.625" style="577" customWidth="1"/>
    <col min="13576" max="13576" width="16.625" style="577" customWidth="1"/>
    <col min="13577" max="13577" width="5.625" style="577" customWidth="1"/>
    <col min="13578" max="13578" width="15.625" style="577" customWidth="1"/>
    <col min="13579" max="13579" width="5.625" style="577" customWidth="1"/>
    <col min="13580" max="13580" width="3.125" style="577" customWidth="1"/>
    <col min="13581" max="13586" width="4.625" style="577" customWidth="1"/>
    <col min="13587" max="13587" width="1.625" style="577" customWidth="1"/>
    <col min="13588" max="13589" width="9" style="577"/>
    <col min="13590" max="13590" width="18.5" style="577" bestFit="1" customWidth="1"/>
    <col min="13591" max="13591" width="29.875" style="577" bestFit="1" customWidth="1"/>
    <col min="13592" max="13592" width="30.375" style="577" bestFit="1" customWidth="1"/>
    <col min="13593" max="13824" width="9" style="577"/>
    <col min="13825" max="13825" width="1.625" style="577" customWidth="1"/>
    <col min="13826" max="13826" width="9.625" style="577" customWidth="1"/>
    <col min="13827" max="13827" width="8.625" style="577" customWidth="1"/>
    <col min="13828" max="13828" width="5.625" style="577" customWidth="1"/>
    <col min="13829" max="13830" width="15.625" style="577" customWidth="1"/>
    <col min="13831" max="13831" width="5.625" style="577" customWidth="1"/>
    <col min="13832" max="13832" width="16.625" style="577" customWidth="1"/>
    <col min="13833" max="13833" width="5.625" style="577" customWidth="1"/>
    <col min="13834" max="13834" width="15.625" style="577" customWidth="1"/>
    <col min="13835" max="13835" width="5.625" style="577" customWidth="1"/>
    <col min="13836" max="13836" width="3.125" style="577" customWidth="1"/>
    <col min="13837" max="13842" width="4.625" style="577" customWidth="1"/>
    <col min="13843" max="13843" width="1.625" style="577" customWidth="1"/>
    <col min="13844" max="13845" width="9" style="577"/>
    <col min="13846" max="13846" width="18.5" style="577" bestFit="1" customWidth="1"/>
    <col min="13847" max="13847" width="29.875" style="577" bestFit="1" customWidth="1"/>
    <col min="13848" max="13848" width="30.375" style="577" bestFit="1" customWidth="1"/>
    <col min="13849" max="14080" width="9" style="577"/>
    <col min="14081" max="14081" width="1.625" style="577" customWidth="1"/>
    <col min="14082" max="14082" width="9.625" style="577" customWidth="1"/>
    <col min="14083" max="14083" width="8.625" style="577" customWidth="1"/>
    <col min="14084" max="14084" width="5.625" style="577" customWidth="1"/>
    <col min="14085" max="14086" width="15.625" style="577" customWidth="1"/>
    <col min="14087" max="14087" width="5.625" style="577" customWidth="1"/>
    <col min="14088" max="14088" width="16.625" style="577" customWidth="1"/>
    <col min="14089" max="14089" width="5.625" style="577" customWidth="1"/>
    <col min="14090" max="14090" width="15.625" style="577" customWidth="1"/>
    <col min="14091" max="14091" width="5.625" style="577" customWidth="1"/>
    <col min="14092" max="14092" width="3.125" style="577" customWidth="1"/>
    <col min="14093" max="14098" width="4.625" style="577" customWidth="1"/>
    <col min="14099" max="14099" width="1.625" style="577" customWidth="1"/>
    <col min="14100" max="14101" width="9" style="577"/>
    <col min="14102" max="14102" width="18.5" style="577" bestFit="1" customWidth="1"/>
    <col min="14103" max="14103" width="29.875" style="577" bestFit="1" customWidth="1"/>
    <col min="14104" max="14104" width="30.375" style="577" bestFit="1" customWidth="1"/>
    <col min="14105" max="14336" width="9" style="577"/>
    <col min="14337" max="14337" width="1.625" style="577" customWidth="1"/>
    <col min="14338" max="14338" width="9.625" style="577" customWidth="1"/>
    <col min="14339" max="14339" width="8.625" style="577" customWidth="1"/>
    <col min="14340" max="14340" width="5.625" style="577" customWidth="1"/>
    <col min="14341" max="14342" width="15.625" style="577" customWidth="1"/>
    <col min="14343" max="14343" width="5.625" style="577" customWidth="1"/>
    <col min="14344" max="14344" width="16.625" style="577" customWidth="1"/>
    <col min="14345" max="14345" width="5.625" style="577" customWidth="1"/>
    <col min="14346" max="14346" width="15.625" style="577" customWidth="1"/>
    <col min="14347" max="14347" width="5.625" style="577" customWidth="1"/>
    <col min="14348" max="14348" width="3.125" style="577" customWidth="1"/>
    <col min="14349" max="14354" width="4.625" style="577" customWidth="1"/>
    <col min="14355" max="14355" width="1.625" style="577" customWidth="1"/>
    <col min="14356" max="14357" width="9" style="577"/>
    <col min="14358" max="14358" width="18.5" style="577" bestFit="1" customWidth="1"/>
    <col min="14359" max="14359" width="29.875" style="577" bestFit="1" customWidth="1"/>
    <col min="14360" max="14360" width="30.375" style="577" bestFit="1" customWidth="1"/>
    <col min="14361" max="14592" width="9" style="577"/>
    <col min="14593" max="14593" width="1.625" style="577" customWidth="1"/>
    <col min="14594" max="14594" width="9.625" style="577" customWidth="1"/>
    <col min="14595" max="14595" width="8.625" style="577" customWidth="1"/>
    <col min="14596" max="14596" width="5.625" style="577" customWidth="1"/>
    <col min="14597" max="14598" width="15.625" style="577" customWidth="1"/>
    <col min="14599" max="14599" width="5.625" style="577" customWidth="1"/>
    <col min="14600" max="14600" width="16.625" style="577" customWidth="1"/>
    <col min="14601" max="14601" width="5.625" style="577" customWidth="1"/>
    <col min="14602" max="14602" width="15.625" style="577" customWidth="1"/>
    <col min="14603" max="14603" width="5.625" style="577" customWidth="1"/>
    <col min="14604" max="14604" width="3.125" style="577" customWidth="1"/>
    <col min="14605" max="14610" width="4.625" style="577" customWidth="1"/>
    <col min="14611" max="14611" width="1.625" style="577" customWidth="1"/>
    <col min="14612" max="14613" width="9" style="577"/>
    <col min="14614" max="14614" width="18.5" style="577" bestFit="1" customWidth="1"/>
    <col min="14615" max="14615" width="29.875" style="577" bestFit="1" customWidth="1"/>
    <col min="14616" max="14616" width="30.375" style="577" bestFit="1" customWidth="1"/>
    <col min="14617" max="14848" width="9" style="577"/>
    <col min="14849" max="14849" width="1.625" style="577" customWidth="1"/>
    <col min="14850" max="14850" width="9.625" style="577" customWidth="1"/>
    <col min="14851" max="14851" width="8.625" style="577" customWidth="1"/>
    <col min="14852" max="14852" width="5.625" style="577" customWidth="1"/>
    <col min="14853" max="14854" width="15.625" style="577" customWidth="1"/>
    <col min="14855" max="14855" width="5.625" style="577" customWidth="1"/>
    <col min="14856" max="14856" width="16.625" style="577" customWidth="1"/>
    <col min="14857" max="14857" width="5.625" style="577" customWidth="1"/>
    <col min="14858" max="14858" width="15.625" style="577" customWidth="1"/>
    <col min="14859" max="14859" width="5.625" style="577" customWidth="1"/>
    <col min="14860" max="14860" width="3.125" style="577" customWidth="1"/>
    <col min="14861" max="14866" width="4.625" style="577" customWidth="1"/>
    <col min="14867" max="14867" width="1.625" style="577" customWidth="1"/>
    <col min="14868" max="14869" width="9" style="577"/>
    <col min="14870" max="14870" width="18.5" style="577" bestFit="1" customWidth="1"/>
    <col min="14871" max="14871" width="29.875" style="577" bestFit="1" customWidth="1"/>
    <col min="14872" max="14872" width="30.375" style="577" bestFit="1" customWidth="1"/>
    <col min="14873" max="15104" width="9" style="577"/>
    <col min="15105" max="15105" width="1.625" style="577" customWidth="1"/>
    <col min="15106" max="15106" width="9.625" style="577" customWidth="1"/>
    <col min="15107" max="15107" width="8.625" style="577" customWidth="1"/>
    <col min="15108" max="15108" width="5.625" style="577" customWidth="1"/>
    <col min="15109" max="15110" width="15.625" style="577" customWidth="1"/>
    <col min="15111" max="15111" width="5.625" style="577" customWidth="1"/>
    <col min="15112" max="15112" width="16.625" style="577" customWidth="1"/>
    <col min="15113" max="15113" width="5.625" style="577" customWidth="1"/>
    <col min="15114" max="15114" width="15.625" style="577" customWidth="1"/>
    <col min="15115" max="15115" width="5.625" style="577" customWidth="1"/>
    <col min="15116" max="15116" width="3.125" style="577" customWidth="1"/>
    <col min="15117" max="15122" width="4.625" style="577" customWidth="1"/>
    <col min="15123" max="15123" width="1.625" style="577" customWidth="1"/>
    <col min="15124" max="15125" width="9" style="577"/>
    <col min="15126" max="15126" width="18.5" style="577" bestFit="1" customWidth="1"/>
    <col min="15127" max="15127" width="29.875" style="577" bestFit="1" customWidth="1"/>
    <col min="15128" max="15128" width="30.375" style="577" bestFit="1" customWidth="1"/>
    <col min="15129" max="15360" width="9" style="577"/>
    <col min="15361" max="15361" width="1.625" style="577" customWidth="1"/>
    <col min="15362" max="15362" width="9.625" style="577" customWidth="1"/>
    <col min="15363" max="15363" width="8.625" style="577" customWidth="1"/>
    <col min="15364" max="15364" width="5.625" style="577" customWidth="1"/>
    <col min="15365" max="15366" width="15.625" style="577" customWidth="1"/>
    <col min="15367" max="15367" width="5.625" style="577" customWidth="1"/>
    <col min="15368" max="15368" width="16.625" style="577" customWidth="1"/>
    <col min="15369" max="15369" width="5.625" style="577" customWidth="1"/>
    <col min="15370" max="15370" width="15.625" style="577" customWidth="1"/>
    <col min="15371" max="15371" width="5.625" style="577" customWidth="1"/>
    <col min="15372" max="15372" width="3.125" style="577" customWidth="1"/>
    <col min="15373" max="15378" width="4.625" style="577" customWidth="1"/>
    <col min="15379" max="15379" width="1.625" style="577" customWidth="1"/>
    <col min="15380" max="15381" width="9" style="577"/>
    <col min="15382" max="15382" width="18.5" style="577" bestFit="1" customWidth="1"/>
    <col min="15383" max="15383" width="29.875" style="577" bestFit="1" customWidth="1"/>
    <col min="15384" max="15384" width="30.375" style="577" bestFit="1" customWidth="1"/>
    <col min="15385" max="15616" width="9" style="577"/>
    <col min="15617" max="15617" width="1.625" style="577" customWidth="1"/>
    <col min="15618" max="15618" width="9.625" style="577" customWidth="1"/>
    <col min="15619" max="15619" width="8.625" style="577" customWidth="1"/>
    <col min="15620" max="15620" width="5.625" style="577" customWidth="1"/>
    <col min="15621" max="15622" width="15.625" style="577" customWidth="1"/>
    <col min="15623" max="15623" width="5.625" style="577" customWidth="1"/>
    <col min="15624" max="15624" width="16.625" style="577" customWidth="1"/>
    <col min="15625" max="15625" width="5.625" style="577" customWidth="1"/>
    <col min="15626" max="15626" width="15.625" style="577" customWidth="1"/>
    <col min="15627" max="15627" width="5.625" style="577" customWidth="1"/>
    <col min="15628" max="15628" width="3.125" style="577" customWidth="1"/>
    <col min="15629" max="15634" width="4.625" style="577" customWidth="1"/>
    <col min="15635" max="15635" width="1.625" style="577" customWidth="1"/>
    <col min="15636" max="15637" width="9" style="577"/>
    <col min="15638" max="15638" width="18.5" style="577" bestFit="1" customWidth="1"/>
    <col min="15639" max="15639" width="29.875" style="577" bestFit="1" customWidth="1"/>
    <col min="15640" max="15640" width="30.375" style="577" bestFit="1" customWidth="1"/>
    <col min="15641" max="15872" width="9" style="577"/>
    <col min="15873" max="15873" width="1.625" style="577" customWidth="1"/>
    <col min="15874" max="15874" width="9.625" style="577" customWidth="1"/>
    <col min="15875" max="15875" width="8.625" style="577" customWidth="1"/>
    <col min="15876" max="15876" width="5.625" style="577" customWidth="1"/>
    <col min="15877" max="15878" width="15.625" style="577" customWidth="1"/>
    <col min="15879" max="15879" width="5.625" style="577" customWidth="1"/>
    <col min="15880" max="15880" width="16.625" style="577" customWidth="1"/>
    <col min="15881" max="15881" width="5.625" style="577" customWidth="1"/>
    <col min="15882" max="15882" width="15.625" style="577" customWidth="1"/>
    <col min="15883" max="15883" width="5.625" style="577" customWidth="1"/>
    <col min="15884" max="15884" width="3.125" style="577" customWidth="1"/>
    <col min="15885" max="15890" width="4.625" style="577" customWidth="1"/>
    <col min="15891" max="15891" width="1.625" style="577" customWidth="1"/>
    <col min="15892" max="15893" width="9" style="577"/>
    <col min="15894" max="15894" width="18.5" style="577" bestFit="1" customWidth="1"/>
    <col min="15895" max="15895" width="29.875" style="577" bestFit="1" customWidth="1"/>
    <col min="15896" max="15896" width="30.375" style="577" bestFit="1" customWidth="1"/>
    <col min="15897" max="16128" width="9" style="577"/>
    <col min="16129" max="16129" width="1.625" style="577" customWidth="1"/>
    <col min="16130" max="16130" width="9.625" style="577" customWidth="1"/>
    <col min="16131" max="16131" width="8.625" style="577" customWidth="1"/>
    <col min="16132" max="16132" width="5.625" style="577" customWidth="1"/>
    <col min="16133" max="16134" width="15.625" style="577" customWidth="1"/>
    <col min="16135" max="16135" width="5.625" style="577" customWidth="1"/>
    <col min="16136" max="16136" width="16.625" style="577" customWidth="1"/>
    <col min="16137" max="16137" width="5.625" style="577" customWidth="1"/>
    <col min="16138" max="16138" width="15.625" style="577" customWidth="1"/>
    <col min="16139" max="16139" width="5.625" style="577" customWidth="1"/>
    <col min="16140" max="16140" width="3.125" style="577" customWidth="1"/>
    <col min="16141" max="16146" width="4.625" style="577" customWidth="1"/>
    <col min="16147" max="16147" width="1.625" style="577" customWidth="1"/>
    <col min="16148" max="16149" width="9" style="577"/>
    <col min="16150" max="16150" width="18.5" style="577" bestFit="1" customWidth="1"/>
    <col min="16151" max="16151" width="29.875" style="577" bestFit="1" customWidth="1"/>
    <col min="16152" max="16152" width="30.375" style="577" bestFit="1" customWidth="1"/>
    <col min="16153" max="16384" width="9" style="577"/>
  </cols>
  <sheetData>
    <row r="1" spans="2:24" x14ac:dyDescent="0.15">
      <c r="B1" s="577" t="s">
        <v>762</v>
      </c>
      <c r="K1" s="578" t="s">
        <v>366</v>
      </c>
      <c r="L1" s="1177"/>
      <c r="M1" s="1177"/>
      <c r="N1" s="580" t="s">
        <v>36</v>
      </c>
      <c r="O1" s="579"/>
      <c r="P1" s="580" t="s">
        <v>367</v>
      </c>
      <c r="Q1" s="579"/>
      <c r="R1" s="580" t="s">
        <v>368</v>
      </c>
    </row>
    <row r="2" spans="2:24" ht="19.5" thickBot="1" x14ac:dyDescent="0.2">
      <c r="B2" s="1178" t="s">
        <v>763</v>
      </c>
      <c r="C2" s="1178"/>
      <c r="D2" s="1178"/>
      <c r="E2" s="1178"/>
      <c r="F2" s="1178"/>
      <c r="G2" s="1178"/>
      <c r="H2" s="1178"/>
      <c r="I2" s="1178"/>
      <c r="J2" s="1178"/>
      <c r="K2" s="1178"/>
      <c r="L2" s="1178"/>
      <c r="M2" s="1178"/>
      <c r="N2" s="1178"/>
      <c r="O2" s="1178"/>
      <c r="P2" s="1178"/>
      <c r="Q2" s="1178"/>
      <c r="R2" s="1178"/>
      <c r="U2" s="1"/>
      <c r="V2" s="279"/>
    </row>
    <row r="3" spans="2:24" ht="7.5" customHeight="1" thickTop="1" x14ac:dyDescent="0.15">
      <c r="B3" s="581"/>
      <c r="C3" s="581"/>
      <c r="D3" s="581"/>
      <c r="E3" s="581"/>
      <c r="F3" s="581"/>
      <c r="G3" s="581"/>
      <c r="H3" s="581"/>
      <c r="I3" s="581"/>
      <c r="J3" s="581"/>
      <c r="K3" s="581"/>
      <c r="L3" s="581"/>
      <c r="M3" s="581"/>
      <c r="N3" s="581"/>
      <c r="O3" s="581"/>
      <c r="P3" s="581"/>
      <c r="Q3" s="581"/>
      <c r="R3" s="581"/>
      <c r="U3" s="866" t="s">
        <v>468</v>
      </c>
      <c r="V3" s="867"/>
    </row>
    <row r="4" spans="2:24" ht="24.95" customHeight="1" thickBot="1" x14ac:dyDescent="0.2">
      <c r="I4" s="578" t="s">
        <v>764</v>
      </c>
      <c r="J4" s="1179"/>
      <c r="K4" s="1179"/>
      <c r="L4" s="1179"/>
      <c r="M4" s="1179"/>
      <c r="N4" s="1179"/>
      <c r="O4" s="1179"/>
      <c r="P4" s="1179"/>
      <c r="Q4" s="1179"/>
      <c r="R4" s="1179"/>
      <c r="U4" s="868"/>
      <c r="V4" s="869"/>
    </row>
    <row r="5" spans="2:24" ht="24.95" customHeight="1" thickTop="1" x14ac:dyDescent="0.15">
      <c r="I5" s="578" t="s">
        <v>477</v>
      </c>
      <c r="J5" s="1180"/>
      <c r="K5" s="1180"/>
      <c r="L5" s="1180"/>
      <c r="M5" s="1180"/>
      <c r="N5" s="1180"/>
      <c r="O5" s="1180"/>
      <c r="P5" s="1180"/>
      <c r="Q5" s="1180"/>
      <c r="R5" s="1180"/>
    </row>
    <row r="6" spans="2:24" ht="24.95" customHeight="1" x14ac:dyDescent="0.15">
      <c r="I6" s="578" t="s">
        <v>408</v>
      </c>
      <c r="J6" s="1180"/>
      <c r="K6" s="1180"/>
      <c r="L6" s="1180"/>
      <c r="M6" s="1180"/>
      <c r="N6" s="1180"/>
      <c r="O6" s="1180"/>
      <c r="P6" s="1180"/>
      <c r="Q6" s="1180"/>
      <c r="R6" s="1180"/>
    </row>
    <row r="7" spans="2:24" ht="9" customHeight="1" x14ac:dyDescent="0.15">
      <c r="I7" s="578"/>
      <c r="J7" s="582"/>
      <c r="K7" s="582"/>
      <c r="L7" s="582"/>
      <c r="M7" s="582"/>
      <c r="N7" s="582"/>
      <c r="O7" s="582"/>
      <c r="P7" s="582"/>
      <c r="Q7" s="582"/>
      <c r="R7" s="582"/>
    </row>
    <row r="8" spans="2:24" x14ac:dyDescent="0.15">
      <c r="B8" s="1187" t="s">
        <v>765</v>
      </c>
      <c r="C8" s="1187"/>
      <c r="D8" s="1187"/>
      <c r="E8" s="583"/>
      <c r="F8" s="1188" t="s">
        <v>464</v>
      </c>
      <c r="G8" s="1188"/>
      <c r="H8" s="1188"/>
      <c r="I8" s="1188"/>
    </row>
    <row r="9" spans="2:24" hidden="1" x14ac:dyDescent="0.15">
      <c r="E9" s="583"/>
      <c r="F9" s="1189" t="s">
        <v>766</v>
      </c>
      <c r="G9" s="1189"/>
      <c r="H9" s="1189"/>
      <c r="I9" s="1189"/>
    </row>
    <row r="10" spans="2:24" ht="9" customHeight="1" x14ac:dyDescent="0.15"/>
    <row r="11" spans="2:24" x14ac:dyDescent="0.15">
      <c r="B11" s="585" t="s">
        <v>767</v>
      </c>
      <c r="F11" s="1190" t="s">
        <v>768</v>
      </c>
      <c r="G11" s="1190"/>
      <c r="H11" s="1190"/>
      <c r="I11" s="1190"/>
      <c r="J11" s="578" t="s">
        <v>769</v>
      </c>
      <c r="K11" s="584"/>
    </row>
    <row r="12" spans="2:24" ht="9" customHeight="1" x14ac:dyDescent="0.15"/>
    <row r="13" spans="2:24" x14ac:dyDescent="0.15">
      <c r="B13" s="585" t="s">
        <v>770</v>
      </c>
    </row>
    <row r="14" spans="2:24" x14ac:dyDescent="0.15">
      <c r="B14" s="579" t="s">
        <v>501</v>
      </c>
      <c r="C14" s="1191" t="s">
        <v>771</v>
      </c>
      <c r="D14" s="1191"/>
      <c r="E14" s="1191"/>
      <c r="F14" s="1191"/>
      <c r="G14" s="1191"/>
      <c r="H14" s="1191"/>
      <c r="I14" s="1191"/>
      <c r="J14" s="1191"/>
      <c r="K14" s="1191"/>
      <c r="M14" s="1192" t="s">
        <v>772</v>
      </c>
      <c r="N14" s="1193"/>
      <c r="O14" s="1193"/>
      <c r="P14" s="1193"/>
      <c r="Q14" s="1193"/>
      <c r="R14" s="1194"/>
    </row>
    <row r="15" spans="2:24" ht="80.099999999999994" customHeight="1" x14ac:dyDescent="0.15">
      <c r="B15" s="586"/>
      <c r="C15" s="1181" t="s">
        <v>773</v>
      </c>
      <c r="D15" s="1181"/>
      <c r="E15" s="586"/>
      <c r="F15" s="1182" t="s">
        <v>774</v>
      </c>
      <c r="G15" s="1182"/>
      <c r="H15" s="1183" t="s">
        <v>775</v>
      </c>
      <c r="I15" s="1183"/>
      <c r="J15" s="1181" t="s">
        <v>776</v>
      </c>
      <c r="K15" s="1181"/>
      <c r="M15" s="1184" t="str">
        <f>F8</f>
        <v>介護福祉士</v>
      </c>
      <c r="N15" s="1185"/>
      <c r="O15" s="1186"/>
      <c r="P15" s="1184" t="str">
        <f>F9</f>
        <v>介護職員</v>
      </c>
      <c r="Q15" s="1185"/>
      <c r="R15" s="1186"/>
    </row>
    <row r="16" spans="2:24" ht="26.1" customHeight="1" x14ac:dyDescent="0.15">
      <c r="B16" s="587" t="s">
        <v>777</v>
      </c>
      <c r="C16" s="1195"/>
      <c r="D16" s="1196" t="s">
        <v>778</v>
      </c>
      <c r="E16" s="588" t="str">
        <f>$F$8</f>
        <v>介護福祉士</v>
      </c>
      <c r="F16" s="589"/>
      <c r="G16" s="590" t="s">
        <v>383</v>
      </c>
      <c r="H16" s="589"/>
      <c r="I16" s="590" t="s">
        <v>778</v>
      </c>
      <c r="J16" s="589"/>
      <c r="K16" s="590" t="s">
        <v>778</v>
      </c>
      <c r="M16" s="1198" t="str">
        <f>IF(C16="","",F16+ROUNDDOWN((H16+J16)/C16,1))</f>
        <v/>
      </c>
      <c r="N16" s="1199"/>
      <c r="O16" s="1200"/>
      <c r="P16" s="1198" t="str">
        <f>IF(C16="","",F17+ROUNDDOWN((H17+J17)/C16,1))</f>
        <v/>
      </c>
      <c r="Q16" s="1199"/>
      <c r="R16" s="1200"/>
      <c r="V16" s="591"/>
      <c r="W16" s="592" t="s">
        <v>779</v>
      </c>
      <c r="X16" s="592" t="s">
        <v>780</v>
      </c>
    </row>
    <row r="17" spans="2:24" ht="26.1" customHeight="1" x14ac:dyDescent="0.15">
      <c r="B17" s="593" t="s">
        <v>426</v>
      </c>
      <c r="C17" s="1195"/>
      <c r="D17" s="1197"/>
      <c r="E17" s="594" t="str">
        <f>$F$9</f>
        <v>介護職員</v>
      </c>
      <c r="F17" s="595"/>
      <c r="G17" s="596" t="s">
        <v>383</v>
      </c>
      <c r="H17" s="595"/>
      <c r="I17" s="596" t="s">
        <v>778</v>
      </c>
      <c r="J17" s="595"/>
      <c r="K17" s="596" t="s">
        <v>778</v>
      </c>
      <c r="M17" s="1201"/>
      <c r="N17" s="1202"/>
      <c r="O17" s="1203"/>
      <c r="P17" s="1201"/>
      <c r="Q17" s="1202"/>
      <c r="R17" s="1203"/>
      <c r="V17" s="1204" t="s">
        <v>781</v>
      </c>
      <c r="W17" s="591" t="s">
        <v>464</v>
      </c>
      <c r="X17" s="591" t="s">
        <v>782</v>
      </c>
    </row>
    <row r="18" spans="2:24" ht="26.1" customHeight="1" x14ac:dyDescent="0.15">
      <c r="B18" s="597"/>
      <c r="C18" s="1195"/>
      <c r="D18" s="1196" t="s">
        <v>778</v>
      </c>
      <c r="E18" s="598" t="str">
        <f>$F$8</f>
        <v>介護福祉士</v>
      </c>
      <c r="F18" s="599"/>
      <c r="G18" s="600" t="s">
        <v>383</v>
      </c>
      <c r="H18" s="589"/>
      <c r="I18" s="600" t="s">
        <v>778</v>
      </c>
      <c r="J18" s="589"/>
      <c r="K18" s="600" t="s">
        <v>778</v>
      </c>
      <c r="M18" s="1198" t="str">
        <f>IF(C18="","",F18+ROUNDDOWN((H18+J18)/C18,1))</f>
        <v/>
      </c>
      <c r="N18" s="1199"/>
      <c r="O18" s="1200"/>
      <c r="P18" s="1198" t="str">
        <f>IF(C18="","",F19+ROUNDDOWN((H19+J19)/C18,1))</f>
        <v/>
      </c>
      <c r="Q18" s="1199"/>
      <c r="R18" s="1200"/>
      <c r="V18" s="1205"/>
      <c r="W18" s="591" t="s">
        <v>783</v>
      </c>
      <c r="X18" s="591" t="s">
        <v>784</v>
      </c>
    </row>
    <row r="19" spans="2:24" ht="26.1" customHeight="1" x14ac:dyDescent="0.15">
      <c r="B19" s="593" t="s">
        <v>785</v>
      </c>
      <c r="C19" s="1195"/>
      <c r="D19" s="1197"/>
      <c r="E19" s="594" t="str">
        <f>$F$9</f>
        <v>介護職員</v>
      </c>
      <c r="F19" s="595"/>
      <c r="G19" s="596" t="s">
        <v>383</v>
      </c>
      <c r="H19" s="595"/>
      <c r="I19" s="596" t="s">
        <v>778</v>
      </c>
      <c r="J19" s="595"/>
      <c r="K19" s="596" t="s">
        <v>778</v>
      </c>
      <c r="M19" s="1201"/>
      <c r="N19" s="1202"/>
      <c r="O19" s="1203"/>
      <c r="P19" s="1201"/>
      <c r="Q19" s="1202"/>
      <c r="R19" s="1203"/>
      <c r="V19" s="1205"/>
      <c r="W19" s="591" t="s">
        <v>786</v>
      </c>
      <c r="X19" s="591" t="s">
        <v>787</v>
      </c>
    </row>
    <row r="20" spans="2:24" ht="26.1" customHeight="1" x14ac:dyDescent="0.15">
      <c r="B20" s="597"/>
      <c r="C20" s="1195"/>
      <c r="D20" s="1196" t="s">
        <v>778</v>
      </c>
      <c r="E20" s="598" t="str">
        <f>$F$8</f>
        <v>介護福祉士</v>
      </c>
      <c r="F20" s="599"/>
      <c r="G20" s="600" t="s">
        <v>383</v>
      </c>
      <c r="H20" s="589"/>
      <c r="I20" s="600" t="s">
        <v>778</v>
      </c>
      <c r="J20" s="589"/>
      <c r="K20" s="600" t="s">
        <v>778</v>
      </c>
      <c r="M20" s="1198" t="str">
        <f>IF(C20="","",F20+ROUNDDOWN((H20+J20)/C20,1))</f>
        <v/>
      </c>
      <c r="N20" s="1199"/>
      <c r="O20" s="1200"/>
      <c r="P20" s="1198" t="str">
        <f>IF(C20="","",F21+ROUNDDOWN((H21+J21)/C20,1))</f>
        <v/>
      </c>
      <c r="Q20" s="1199"/>
      <c r="R20" s="1200"/>
      <c r="V20" s="1205"/>
      <c r="W20" s="591" t="s">
        <v>787</v>
      </c>
      <c r="X20" s="591" t="s">
        <v>787</v>
      </c>
    </row>
    <row r="21" spans="2:24" ht="26.1" customHeight="1" x14ac:dyDescent="0.15">
      <c r="B21" s="593" t="s">
        <v>788</v>
      </c>
      <c r="C21" s="1195"/>
      <c r="D21" s="1197"/>
      <c r="E21" s="594" t="str">
        <f>$F$9</f>
        <v>介護職員</v>
      </c>
      <c r="F21" s="595"/>
      <c r="G21" s="596" t="s">
        <v>383</v>
      </c>
      <c r="H21" s="595"/>
      <c r="I21" s="596" t="s">
        <v>778</v>
      </c>
      <c r="J21" s="595"/>
      <c r="K21" s="596" t="s">
        <v>778</v>
      </c>
      <c r="M21" s="1201"/>
      <c r="N21" s="1202"/>
      <c r="O21" s="1203"/>
      <c r="P21" s="1201"/>
      <c r="Q21" s="1202"/>
      <c r="R21" s="1203"/>
      <c r="V21" s="1205"/>
      <c r="W21" s="591" t="s">
        <v>787</v>
      </c>
      <c r="X21" s="591" t="s">
        <v>787</v>
      </c>
    </row>
    <row r="22" spans="2:24" ht="26.1" customHeight="1" x14ac:dyDescent="0.15">
      <c r="B22" s="597"/>
      <c r="C22" s="1195"/>
      <c r="D22" s="1196" t="s">
        <v>778</v>
      </c>
      <c r="E22" s="598" t="str">
        <f>$F$8</f>
        <v>介護福祉士</v>
      </c>
      <c r="F22" s="599"/>
      <c r="G22" s="600" t="s">
        <v>383</v>
      </c>
      <c r="H22" s="589"/>
      <c r="I22" s="600" t="s">
        <v>778</v>
      </c>
      <c r="J22" s="589"/>
      <c r="K22" s="600" t="s">
        <v>778</v>
      </c>
      <c r="M22" s="1198" t="str">
        <f>IF(C22="","",F22+ROUNDDOWN((H22+J22)/C22,1))</f>
        <v/>
      </c>
      <c r="N22" s="1199"/>
      <c r="O22" s="1200"/>
      <c r="P22" s="1198" t="str">
        <f>IF(C22="","",F23+ROUNDDOWN((H23+J23)/C22,1))</f>
        <v/>
      </c>
      <c r="Q22" s="1199"/>
      <c r="R22" s="1200"/>
      <c r="V22" s="1206"/>
      <c r="W22" s="591" t="s">
        <v>787</v>
      </c>
      <c r="X22" s="591" t="s">
        <v>787</v>
      </c>
    </row>
    <row r="23" spans="2:24" ht="26.1" customHeight="1" x14ac:dyDescent="0.15">
      <c r="B23" s="593" t="s">
        <v>789</v>
      </c>
      <c r="C23" s="1195"/>
      <c r="D23" s="1197"/>
      <c r="E23" s="594" t="str">
        <f>$F$9</f>
        <v>介護職員</v>
      </c>
      <c r="F23" s="595"/>
      <c r="G23" s="596" t="s">
        <v>383</v>
      </c>
      <c r="H23" s="595"/>
      <c r="I23" s="596" t="s">
        <v>778</v>
      </c>
      <c r="J23" s="595"/>
      <c r="K23" s="596" t="s">
        <v>778</v>
      </c>
      <c r="M23" s="1201"/>
      <c r="N23" s="1202"/>
      <c r="O23" s="1203"/>
      <c r="P23" s="1201"/>
      <c r="Q23" s="1202"/>
      <c r="R23" s="1203"/>
    </row>
    <row r="24" spans="2:24" ht="26.1" customHeight="1" x14ac:dyDescent="0.15">
      <c r="B24" s="597"/>
      <c r="C24" s="1195"/>
      <c r="D24" s="1196" t="s">
        <v>778</v>
      </c>
      <c r="E24" s="598" t="str">
        <f>$F$8</f>
        <v>介護福祉士</v>
      </c>
      <c r="F24" s="599"/>
      <c r="G24" s="600" t="s">
        <v>383</v>
      </c>
      <c r="H24" s="589"/>
      <c r="I24" s="600" t="s">
        <v>778</v>
      </c>
      <c r="J24" s="589"/>
      <c r="K24" s="600" t="s">
        <v>778</v>
      </c>
      <c r="M24" s="1198" t="str">
        <f>IF(C24="","",F24+ROUNDDOWN((H24+J24)/C24,1))</f>
        <v/>
      </c>
      <c r="N24" s="1199"/>
      <c r="O24" s="1200"/>
      <c r="P24" s="1198" t="str">
        <f>IF(C24="","",F25+ROUNDDOWN((H25+J25)/C24,1))</f>
        <v/>
      </c>
      <c r="Q24" s="1199"/>
      <c r="R24" s="1200"/>
    </row>
    <row r="25" spans="2:24" ht="26.1" customHeight="1" x14ac:dyDescent="0.15">
      <c r="B25" s="593" t="s">
        <v>790</v>
      </c>
      <c r="C25" s="1195"/>
      <c r="D25" s="1197"/>
      <c r="E25" s="594" t="str">
        <f>$F$9</f>
        <v>介護職員</v>
      </c>
      <c r="F25" s="595"/>
      <c r="G25" s="596" t="s">
        <v>383</v>
      </c>
      <c r="H25" s="595"/>
      <c r="I25" s="596" t="s">
        <v>778</v>
      </c>
      <c r="J25" s="595"/>
      <c r="K25" s="596" t="s">
        <v>778</v>
      </c>
      <c r="M25" s="1201"/>
      <c r="N25" s="1202"/>
      <c r="O25" s="1203"/>
      <c r="P25" s="1201"/>
      <c r="Q25" s="1202"/>
      <c r="R25" s="1203"/>
    </row>
    <row r="26" spans="2:24" ht="26.1" customHeight="1" x14ac:dyDescent="0.15">
      <c r="B26" s="597"/>
      <c r="C26" s="1195"/>
      <c r="D26" s="1196" t="s">
        <v>778</v>
      </c>
      <c r="E26" s="598" t="str">
        <f>$F$8</f>
        <v>介護福祉士</v>
      </c>
      <c r="F26" s="599"/>
      <c r="G26" s="600" t="s">
        <v>383</v>
      </c>
      <c r="H26" s="589"/>
      <c r="I26" s="600" t="s">
        <v>778</v>
      </c>
      <c r="J26" s="589"/>
      <c r="K26" s="600" t="s">
        <v>778</v>
      </c>
      <c r="M26" s="1198" t="str">
        <f>IF(C26="","",F26+ROUNDDOWN((H26+J26)/C26,1))</f>
        <v/>
      </c>
      <c r="N26" s="1199"/>
      <c r="O26" s="1200"/>
      <c r="P26" s="1198" t="str">
        <f>IF(C26="","",F27+ROUNDDOWN((H27+J27)/C26,1))</f>
        <v/>
      </c>
      <c r="Q26" s="1199"/>
      <c r="R26" s="1200"/>
    </row>
    <row r="27" spans="2:24" ht="26.1" customHeight="1" x14ac:dyDescent="0.15">
      <c r="B27" s="593" t="s">
        <v>791</v>
      </c>
      <c r="C27" s="1195"/>
      <c r="D27" s="1197"/>
      <c r="E27" s="594" t="str">
        <f>$F$9</f>
        <v>介護職員</v>
      </c>
      <c r="F27" s="595"/>
      <c r="G27" s="596" t="s">
        <v>383</v>
      </c>
      <c r="H27" s="595"/>
      <c r="I27" s="596" t="s">
        <v>778</v>
      </c>
      <c r="J27" s="595"/>
      <c r="K27" s="596" t="s">
        <v>778</v>
      </c>
      <c r="M27" s="1201"/>
      <c r="N27" s="1202"/>
      <c r="O27" s="1203"/>
      <c r="P27" s="1201"/>
      <c r="Q27" s="1202"/>
      <c r="R27" s="1203"/>
    </row>
    <row r="28" spans="2:24" ht="26.1" customHeight="1" x14ac:dyDescent="0.15">
      <c r="B28" s="597"/>
      <c r="C28" s="1195"/>
      <c r="D28" s="1196" t="s">
        <v>778</v>
      </c>
      <c r="E28" s="598" t="str">
        <f>$F$8</f>
        <v>介護福祉士</v>
      </c>
      <c r="F28" s="599"/>
      <c r="G28" s="600" t="s">
        <v>383</v>
      </c>
      <c r="H28" s="589"/>
      <c r="I28" s="600" t="s">
        <v>778</v>
      </c>
      <c r="J28" s="589"/>
      <c r="K28" s="600" t="s">
        <v>778</v>
      </c>
      <c r="M28" s="1198" t="str">
        <f>IF(C28="","",F28+ROUNDDOWN((H28+J28)/C28,1))</f>
        <v/>
      </c>
      <c r="N28" s="1199"/>
      <c r="O28" s="1200"/>
      <c r="P28" s="1198" t="str">
        <f>IF(C28="","",F29+ROUNDDOWN((H29+J29)/C28,1))</f>
        <v/>
      </c>
      <c r="Q28" s="1199"/>
      <c r="R28" s="1200"/>
    </row>
    <row r="29" spans="2:24" ht="26.1" customHeight="1" x14ac:dyDescent="0.15">
      <c r="B29" s="593" t="s">
        <v>792</v>
      </c>
      <c r="C29" s="1195"/>
      <c r="D29" s="1197"/>
      <c r="E29" s="594" t="str">
        <f>$F$9</f>
        <v>介護職員</v>
      </c>
      <c r="F29" s="595"/>
      <c r="G29" s="596" t="s">
        <v>383</v>
      </c>
      <c r="H29" s="595"/>
      <c r="I29" s="596" t="s">
        <v>778</v>
      </c>
      <c r="J29" s="595"/>
      <c r="K29" s="596" t="s">
        <v>778</v>
      </c>
      <c r="M29" s="1201"/>
      <c r="N29" s="1202"/>
      <c r="O29" s="1203"/>
      <c r="P29" s="1201"/>
      <c r="Q29" s="1202"/>
      <c r="R29" s="1203"/>
    </row>
    <row r="30" spans="2:24" ht="26.1" customHeight="1" x14ac:dyDescent="0.15">
      <c r="B30" s="597"/>
      <c r="C30" s="1195"/>
      <c r="D30" s="1196" t="s">
        <v>778</v>
      </c>
      <c r="E30" s="598" t="str">
        <f>$F$8</f>
        <v>介護福祉士</v>
      </c>
      <c r="F30" s="599"/>
      <c r="G30" s="600" t="s">
        <v>383</v>
      </c>
      <c r="H30" s="589"/>
      <c r="I30" s="600" t="s">
        <v>778</v>
      </c>
      <c r="J30" s="589"/>
      <c r="K30" s="600" t="s">
        <v>778</v>
      </c>
      <c r="M30" s="1198" t="str">
        <f>IF(C30="","",F30+ROUNDDOWN((H30+J30)/C30,1))</f>
        <v/>
      </c>
      <c r="N30" s="1199"/>
      <c r="O30" s="1200"/>
      <c r="P30" s="1198" t="str">
        <f>IF(C30="","",F31+ROUNDDOWN((H31+J31)/C30,1))</f>
        <v/>
      </c>
      <c r="Q30" s="1199"/>
      <c r="R30" s="1200"/>
    </row>
    <row r="31" spans="2:24" ht="26.1" customHeight="1" x14ac:dyDescent="0.15">
      <c r="B31" s="593" t="s">
        <v>793</v>
      </c>
      <c r="C31" s="1195"/>
      <c r="D31" s="1197"/>
      <c r="E31" s="594" t="str">
        <f>$F$9</f>
        <v>介護職員</v>
      </c>
      <c r="F31" s="595"/>
      <c r="G31" s="596" t="s">
        <v>383</v>
      </c>
      <c r="H31" s="595"/>
      <c r="I31" s="596" t="s">
        <v>778</v>
      </c>
      <c r="J31" s="595"/>
      <c r="K31" s="596" t="s">
        <v>778</v>
      </c>
      <c r="M31" s="1201"/>
      <c r="N31" s="1202"/>
      <c r="O31" s="1203"/>
      <c r="P31" s="1201"/>
      <c r="Q31" s="1202"/>
      <c r="R31" s="1203"/>
    </row>
    <row r="32" spans="2:24" ht="26.1" customHeight="1" x14ac:dyDescent="0.15">
      <c r="B32" s="597"/>
      <c r="C32" s="1195"/>
      <c r="D32" s="1196" t="s">
        <v>778</v>
      </c>
      <c r="E32" s="598" t="str">
        <f>$F$8</f>
        <v>介護福祉士</v>
      </c>
      <c r="F32" s="599"/>
      <c r="G32" s="600" t="s">
        <v>383</v>
      </c>
      <c r="H32" s="589"/>
      <c r="I32" s="600" t="s">
        <v>778</v>
      </c>
      <c r="J32" s="589"/>
      <c r="K32" s="600" t="s">
        <v>778</v>
      </c>
      <c r="M32" s="1198" t="str">
        <f>IF(C32="","",F32+ROUNDDOWN((H32+J32)/C32,1))</f>
        <v/>
      </c>
      <c r="N32" s="1199"/>
      <c r="O32" s="1200"/>
      <c r="P32" s="1198" t="str">
        <f>IF(C32="","",F33+ROUNDDOWN((H33+J33)/C32,1))</f>
        <v/>
      </c>
      <c r="Q32" s="1199"/>
      <c r="R32" s="1200"/>
    </row>
    <row r="33" spans="2:19" ht="26.1" customHeight="1" x14ac:dyDescent="0.15">
      <c r="B33" s="593" t="s">
        <v>794</v>
      </c>
      <c r="C33" s="1195"/>
      <c r="D33" s="1197"/>
      <c r="E33" s="594" t="str">
        <f>$F$9</f>
        <v>介護職員</v>
      </c>
      <c r="F33" s="595"/>
      <c r="G33" s="596" t="s">
        <v>383</v>
      </c>
      <c r="H33" s="595"/>
      <c r="I33" s="596" t="s">
        <v>778</v>
      </c>
      <c r="J33" s="595"/>
      <c r="K33" s="596" t="s">
        <v>778</v>
      </c>
      <c r="M33" s="1201"/>
      <c r="N33" s="1202"/>
      <c r="O33" s="1203"/>
      <c r="P33" s="1201"/>
      <c r="Q33" s="1202"/>
      <c r="R33" s="1203"/>
    </row>
    <row r="34" spans="2:19" ht="26.1" customHeight="1" x14ac:dyDescent="0.15">
      <c r="B34" s="587" t="s">
        <v>777</v>
      </c>
      <c r="C34" s="1195"/>
      <c r="D34" s="1196" t="s">
        <v>778</v>
      </c>
      <c r="E34" s="598" t="str">
        <f>$F$8</f>
        <v>介護福祉士</v>
      </c>
      <c r="F34" s="599"/>
      <c r="G34" s="600" t="s">
        <v>383</v>
      </c>
      <c r="H34" s="589"/>
      <c r="I34" s="600" t="s">
        <v>778</v>
      </c>
      <c r="J34" s="589"/>
      <c r="K34" s="600" t="s">
        <v>778</v>
      </c>
      <c r="M34" s="1198" t="str">
        <f>IF(C34="","",F34+ROUNDDOWN((H34+J34)/C34,1))</f>
        <v/>
      </c>
      <c r="N34" s="1199"/>
      <c r="O34" s="1200"/>
      <c r="P34" s="1198" t="str">
        <f>IF(C34="","",F35+ROUNDDOWN((H35+J35)/C34,1))</f>
        <v/>
      </c>
      <c r="Q34" s="1199"/>
      <c r="R34" s="1200"/>
    </row>
    <row r="35" spans="2:19" ht="26.1" customHeight="1" x14ac:dyDescent="0.15">
      <c r="B35" s="593" t="s">
        <v>795</v>
      </c>
      <c r="C35" s="1195"/>
      <c r="D35" s="1197"/>
      <c r="E35" s="594" t="str">
        <f>$F$9</f>
        <v>介護職員</v>
      </c>
      <c r="F35" s="595"/>
      <c r="G35" s="596" t="s">
        <v>383</v>
      </c>
      <c r="H35" s="595"/>
      <c r="I35" s="596" t="s">
        <v>778</v>
      </c>
      <c r="J35" s="595"/>
      <c r="K35" s="596" t="s">
        <v>778</v>
      </c>
      <c r="M35" s="1201"/>
      <c r="N35" s="1202"/>
      <c r="O35" s="1203"/>
      <c r="P35" s="1201"/>
      <c r="Q35" s="1202"/>
      <c r="R35" s="1203"/>
    </row>
    <row r="36" spans="2:19" ht="26.1" customHeight="1" x14ac:dyDescent="0.15">
      <c r="B36" s="597"/>
      <c r="C36" s="1195"/>
      <c r="D36" s="1196" t="s">
        <v>778</v>
      </c>
      <c r="E36" s="598" t="str">
        <f>$F$8</f>
        <v>介護福祉士</v>
      </c>
      <c r="F36" s="599"/>
      <c r="G36" s="600" t="s">
        <v>383</v>
      </c>
      <c r="H36" s="589"/>
      <c r="I36" s="600" t="s">
        <v>778</v>
      </c>
      <c r="J36" s="589"/>
      <c r="K36" s="600" t="s">
        <v>778</v>
      </c>
      <c r="M36" s="1198" t="str">
        <f>IF(C36="","",F36+ROUNDDOWN((H36+J36)/C36,1))</f>
        <v/>
      </c>
      <c r="N36" s="1199"/>
      <c r="O36" s="1200"/>
      <c r="P36" s="1198" t="str">
        <f>IF(C36="","",F37+ROUNDDOWN((H37+J37)/C36,1))</f>
        <v/>
      </c>
      <c r="Q36" s="1199"/>
      <c r="R36" s="1200"/>
    </row>
    <row r="37" spans="2:19" ht="26.1" customHeight="1" x14ac:dyDescent="0.15">
      <c r="B37" s="593" t="s">
        <v>796</v>
      </c>
      <c r="C37" s="1195"/>
      <c r="D37" s="1197"/>
      <c r="E37" s="594" t="str">
        <f>$F$9</f>
        <v>介護職員</v>
      </c>
      <c r="F37" s="595"/>
      <c r="G37" s="596" t="s">
        <v>383</v>
      </c>
      <c r="H37" s="595"/>
      <c r="I37" s="596" t="s">
        <v>778</v>
      </c>
      <c r="J37" s="595"/>
      <c r="K37" s="596" t="s">
        <v>778</v>
      </c>
      <c r="M37" s="1201"/>
      <c r="N37" s="1202"/>
      <c r="O37" s="1203"/>
      <c r="P37" s="1201"/>
      <c r="Q37" s="1202"/>
      <c r="R37" s="1203"/>
    </row>
    <row r="38" spans="2:19" ht="6.75" customHeight="1" x14ac:dyDescent="0.15">
      <c r="B38" s="601"/>
      <c r="C38" s="602"/>
      <c r="D38" s="601"/>
      <c r="E38" s="603"/>
      <c r="F38" s="604"/>
      <c r="G38" s="605"/>
      <c r="H38" s="604"/>
      <c r="I38" s="605"/>
      <c r="J38" s="606"/>
      <c r="K38" s="607"/>
      <c r="L38" s="607"/>
      <c r="M38" s="608"/>
      <c r="N38" s="608"/>
      <c r="O38" s="608"/>
      <c r="P38" s="608"/>
      <c r="Q38" s="608"/>
      <c r="R38" s="608"/>
    </row>
    <row r="39" spans="2:19" ht="20.100000000000001" customHeight="1" x14ac:dyDescent="0.15">
      <c r="H39" s="580"/>
      <c r="J39" s="1197" t="s">
        <v>797</v>
      </c>
      <c r="K39" s="1197"/>
      <c r="L39" s="1197"/>
      <c r="M39" s="1201" t="str">
        <f>IF(SUM(M16:O37)=0,"",SUM(M16:O37))</f>
        <v/>
      </c>
      <c r="N39" s="1202"/>
      <c r="O39" s="1203"/>
      <c r="P39" s="1201" t="str">
        <f>IF(SUM(P16:R37)=0,"",SUM(P16:R37))</f>
        <v/>
      </c>
      <c r="Q39" s="1202"/>
      <c r="R39" s="1202"/>
      <c r="S39" s="609"/>
    </row>
    <row r="40" spans="2:19" ht="20.100000000000001" customHeight="1" x14ac:dyDescent="0.15">
      <c r="H40" s="580"/>
      <c r="J40" s="1189" t="s">
        <v>798</v>
      </c>
      <c r="K40" s="1189"/>
      <c r="L40" s="1189"/>
      <c r="M40" s="1207" t="str">
        <f>IF(M39="","",ROUNDDOWN(M39/$K$11,1))</f>
        <v/>
      </c>
      <c r="N40" s="1208"/>
      <c r="O40" s="1209"/>
      <c r="P40" s="1207" t="str">
        <f>IF(P39="","",ROUNDDOWN(P39/$K$11,1))</f>
        <v/>
      </c>
      <c r="Q40" s="1208"/>
      <c r="R40" s="1209"/>
    </row>
    <row r="41" spans="2:19" ht="18.75" customHeight="1" x14ac:dyDescent="0.15">
      <c r="J41" s="1210" t="str">
        <f>$M$15</f>
        <v>介護福祉士</v>
      </c>
      <c r="K41" s="1211"/>
      <c r="L41" s="1211"/>
      <c r="M41" s="1211"/>
      <c r="N41" s="1211"/>
      <c r="O41" s="1212"/>
      <c r="P41" s="1213" t="str">
        <f>IF(M40="","",M40/P40)</f>
        <v/>
      </c>
      <c r="Q41" s="1214"/>
      <c r="R41" s="1215"/>
    </row>
    <row r="42" spans="2:19" ht="18.75" customHeight="1" x14ac:dyDescent="0.15">
      <c r="J42" s="1219" t="s">
        <v>799</v>
      </c>
      <c r="K42" s="1220"/>
      <c r="L42" s="1220"/>
      <c r="M42" s="1220"/>
      <c r="N42" s="1220"/>
      <c r="O42" s="1221"/>
      <c r="P42" s="1216"/>
      <c r="Q42" s="1217"/>
      <c r="R42" s="1218"/>
    </row>
    <row r="43" spans="2:19" ht="18.75" customHeight="1" x14ac:dyDescent="0.15">
      <c r="J43" s="580"/>
      <c r="K43" s="580"/>
      <c r="L43" s="580"/>
      <c r="M43" s="580"/>
      <c r="N43" s="580"/>
      <c r="O43" s="580"/>
      <c r="P43" s="580"/>
      <c r="Q43" s="580"/>
      <c r="R43" s="610"/>
    </row>
    <row r="44" spans="2:19" ht="18.75" customHeight="1" x14ac:dyDescent="0.15">
      <c r="B44" s="579" t="s">
        <v>501</v>
      </c>
      <c r="C44" s="1191" t="s">
        <v>800</v>
      </c>
      <c r="D44" s="1191"/>
      <c r="E44" s="1191"/>
      <c r="F44" s="1191"/>
      <c r="G44" s="1191"/>
      <c r="H44" s="1191"/>
      <c r="I44" s="1191"/>
      <c r="J44" s="1191"/>
      <c r="K44" s="1191"/>
      <c r="M44" s="1192" t="s">
        <v>772</v>
      </c>
      <c r="N44" s="1193"/>
      <c r="O44" s="1193"/>
      <c r="P44" s="1193"/>
      <c r="Q44" s="1193"/>
      <c r="R44" s="1194"/>
    </row>
    <row r="45" spans="2:19" ht="79.5" customHeight="1" x14ac:dyDescent="0.15">
      <c r="B45" s="586"/>
      <c r="C45" s="1181" t="s">
        <v>773</v>
      </c>
      <c r="D45" s="1181"/>
      <c r="E45" s="586"/>
      <c r="F45" s="1182" t="s">
        <v>774</v>
      </c>
      <c r="G45" s="1182"/>
      <c r="H45" s="1183" t="s">
        <v>775</v>
      </c>
      <c r="I45" s="1183"/>
      <c r="J45" s="1181" t="s">
        <v>776</v>
      </c>
      <c r="K45" s="1181"/>
      <c r="M45" s="1184" t="str">
        <f>F8</f>
        <v>介護福祉士</v>
      </c>
      <c r="N45" s="1185"/>
      <c r="O45" s="1186"/>
      <c r="P45" s="1184" t="str">
        <f>F9</f>
        <v>介護職員</v>
      </c>
      <c r="Q45" s="1185"/>
      <c r="R45" s="1186"/>
    </row>
    <row r="46" spans="2:19" ht="25.5" customHeight="1" x14ac:dyDescent="0.15">
      <c r="B46" s="587" t="s">
        <v>777</v>
      </c>
      <c r="C46" s="1195"/>
      <c r="D46" s="1196" t="s">
        <v>778</v>
      </c>
      <c r="E46" s="611" t="str">
        <f>$F$8</f>
        <v>介護福祉士</v>
      </c>
      <c r="F46" s="589"/>
      <c r="G46" s="590" t="s">
        <v>383</v>
      </c>
      <c r="H46" s="589"/>
      <c r="I46" s="590" t="s">
        <v>778</v>
      </c>
      <c r="J46" s="589"/>
      <c r="K46" s="590" t="s">
        <v>778</v>
      </c>
      <c r="M46" s="1198" t="str">
        <f>IF(C46="","",F46+ROUNDDOWN((H46+J46)/C46,1))</f>
        <v/>
      </c>
      <c r="N46" s="1199"/>
      <c r="O46" s="1200"/>
      <c r="P46" s="1198" t="str">
        <f>IF(C46="","",F47+ROUNDDOWN((H47+J47)/C46,1))</f>
        <v/>
      </c>
      <c r="Q46" s="1199"/>
      <c r="R46" s="1200"/>
    </row>
    <row r="47" spans="2:19" ht="25.5" customHeight="1" x14ac:dyDescent="0.15">
      <c r="B47" s="612" t="s">
        <v>426</v>
      </c>
      <c r="C47" s="1195"/>
      <c r="D47" s="1197"/>
      <c r="E47" s="613" t="str">
        <f>$F$9</f>
        <v>介護職員</v>
      </c>
      <c r="F47" s="595"/>
      <c r="G47" s="596" t="s">
        <v>383</v>
      </c>
      <c r="H47" s="595"/>
      <c r="I47" s="596" t="s">
        <v>778</v>
      </c>
      <c r="J47" s="595"/>
      <c r="K47" s="596" t="s">
        <v>778</v>
      </c>
      <c r="M47" s="1201"/>
      <c r="N47" s="1202"/>
      <c r="O47" s="1203"/>
      <c r="P47" s="1201"/>
      <c r="Q47" s="1202"/>
      <c r="R47" s="1203"/>
    </row>
    <row r="48" spans="2:19" ht="25.5" customHeight="1" x14ac:dyDescent="0.15">
      <c r="B48" s="614"/>
      <c r="C48" s="1195"/>
      <c r="D48" s="1196" t="s">
        <v>778</v>
      </c>
      <c r="E48" s="615" t="str">
        <f>$F$8</f>
        <v>介護福祉士</v>
      </c>
      <c r="F48" s="599"/>
      <c r="G48" s="600" t="s">
        <v>383</v>
      </c>
      <c r="H48" s="589"/>
      <c r="I48" s="600" t="s">
        <v>778</v>
      </c>
      <c r="J48" s="589"/>
      <c r="K48" s="600" t="s">
        <v>778</v>
      </c>
      <c r="M48" s="1198" t="str">
        <f>IF(C48="","",F48+ROUNDDOWN((H48+J48)/C48,1))</f>
        <v/>
      </c>
      <c r="N48" s="1199"/>
      <c r="O48" s="1200"/>
      <c r="P48" s="1198" t="str">
        <f>IF(C48="","",F49+ROUNDDOWN((H49+J49)/C48,1))</f>
        <v/>
      </c>
      <c r="Q48" s="1199"/>
      <c r="R48" s="1200"/>
    </row>
    <row r="49" spans="2:18" ht="25.5" customHeight="1" x14ac:dyDescent="0.15">
      <c r="B49" s="612" t="s">
        <v>785</v>
      </c>
      <c r="C49" s="1195"/>
      <c r="D49" s="1197"/>
      <c r="E49" s="613" t="str">
        <f>$F$9</f>
        <v>介護職員</v>
      </c>
      <c r="F49" s="595"/>
      <c r="G49" s="596" t="s">
        <v>383</v>
      </c>
      <c r="H49" s="595"/>
      <c r="I49" s="596" t="s">
        <v>778</v>
      </c>
      <c r="J49" s="595"/>
      <c r="K49" s="596" t="s">
        <v>778</v>
      </c>
      <c r="M49" s="1201"/>
      <c r="N49" s="1202"/>
      <c r="O49" s="1203"/>
      <c r="P49" s="1201"/>
      <c r="Q49" s="1202"/>
      <c r="R49" s="1203"/>
    </row>
    <row r="50" spans="2:18" ht="25.5" customHeight="1" x14ac:dyDescent="0.15">
      <c r="B50" s="614"/>
      <c r="C50" s="1195"/>
      <c r="D50" s="1196" t="s">
        <v>778</v>
      </c>
      <c r="E50" s="615" t="str">
        <f>$F$8</f>
        <v>介護福祉士</v>
      </c>
      <c r="F50" s="599"/>
      <c r="G50" s="600" t="s">
        <v>383</v>
      </c>
      <c r="H50" s="589"/>
      <c r="I50" s="600" t="s">
        <v>778</v>
      </c>
      <c r="J50" s="589"/>
      <c r="K50" s="600" t="s">
        <v>778</v>
      </c>
      <c r="M50" s="1198" t="str">
        <f>IF(C50="","",F50+ROUNDDOWN((H50+J50)/C50,1))</f>
        <v/>
      </c>
      <c r="N50" s="1199"/>
      <c r="O50" s="1200"/>
      <c r="P50" s="1198" t="str">
        <f>IF(C50="","",F51+ROUNDDOWN((H51+J51)/C50,1))</f>
        <v/>
      </c>
      <c r="Q50" s="1199"/>
      <c r="R50" s="1200"/>
    </row>
    <row r="51" spans="2:18" ht="25.5" customHeight="1" x14ac:dyDescent="0.15">
      <c r="B51" s="612" t="s">
        <v>788</v>
      </c>
      <c r="C51" s="1195"/>
      <c r="D51" s="1197"/>
      <c r="E51" s="613" t="str">
        <f>$F$9</f>
        <v>介護職員</v>
      </c>
      <c r="F51" s="595"/>
      <c r="G51" s="596" t="s">
        <v>383</v>
      </c>
      <c r="H51" s="595"/>
      <c r="I51" s="596" t="s">
        <v>778</v>
      </c>
      <c r="J51" s="595"/>
      <c r="K51" s="596" t="s">
        <v>778</v>
      </c>
      <c r="M51" s="1201"/>
      <c r="N51" s="1202"/>
      <c r="O51" s="1203"/>
      <c r="P51" s="1201"/>
      <c r="Q51" s="1202"/>
      <c r="R51" s="1203"/>
    </row>
    <row r="52" spans="2:18" ht="6.75" customHeight="1" x14ac:dyDescent="0.15">
      <c r="J52" s="580"/>
      <c r="K52" s="580"/>
      <c r="L52" s="580"/>
      <c r="M52" s="580"/>
      <c r="N52" s="580"/>
      <c r="O52" s="580"/>
      <c r="P52" s="580"/>
      <c r="Q52" s="580"/>
      <c r="R52" s="610"/>
    </row>
    <row r="53" spans="2:18" ht="20.100000000000001" customHeight="1" x14ac:dyDescent="0.15">
      <c r="J53" s="1189" t="s">
        <v>797</v>
      </c>
      <c r="K53" s="1189"/>
      <c r="L53" s="1189"/>
      <c r="M53" s="1207" t="str">
        <f>IF(SUM(M46:O51)=0,"",SUM(M46:O51))</f>
        <v/>
      </c>
      <c r="N53" s="1208"/>
      <c r="O53" s="1209"/>
      <c r="P53" s="1207" t="str">
        <f>IF(SUM(P46:R51)=0,"",SUM(P46:R51))</f>
        <v/>
      </c>
      <c r="Q53" s="1208"/>
      <c r="R53" s="1209"/>
    </row>
    <row r="54" spans="2:18" ht="20.100000000000001" customHeight="1" x14ac:dyDescent="0.15">
      <c r="J54" s="1189" t="s">
        <v>798</v>
      </c>
      <c r="K54" s="1189"/>
      <c r="L54" s="1189"/>
      <c r="M54" s="1207" t="str">
        <f>IF(M53="","",ROUNDDOWN(M53/3,1))</f>
        <v/>
      </c>
      <c r="N54" s="1208"/>
      <c r="O54" s="1209"/>
      <c r="P54" s="1207" t="str">
        <f>IF(P53="","",ROUNDDOWN(P53/3,1))</f>
        <v/>
      </c>
      <c r="Q54" s="1208"/>
      <c r="R54" s="1209"/>
    </row>
    <row r="55" spans="2:18" ht="18.75" customHeight="1" x14ac:dyDescent="0.15">
      <c r="J55" s="1210" t="str">
        <f>$M$15</f>
        <v>介護福祉士</v>
      </c>
      <c r="K55" s="1211"/>
      <c r="L55" s="1211"/>
      <c r="M55" s="1211"/>
      <c r="N55" s="1211"/>
      <c r="O55" s="1212"/>
      <c r="P55" s="1213" t="str">
        <f>IF(M54="","",M54/P54)</f>
        <v/>
      </c>
      <c r="Q55" s="1214"/>
      <c r="R55" s="1215"/>
    </row>
    <row r="56" spans="2:18" ht="18.75" customHeight="1" x14ac:dyDescent="0.15">
      <c r="J56" s="1219" t="s">
        <v>799</v>
      </c>
      <c r="K56" s="1220"/>
      <c r="L56" s="1220"/>
      <c r="M56" s="1220"/>
      <c r="N56" s="1220"/>
      <c r="O56" s="1221"/>
      <c r="P56" s="1216"/>
      <c r="Q56" s="1217"/>
      <c r="R56" s="1218"/>
    </row>
    <row r="57" spans="2:18" ht="18.75" customHeight="1" x14ac:dyDescent="0.15">
      <c r="J57" s="580"/>
      <c r="K57" s="580"/>
      <c r="L57" s="580"/>
      <c r="M57" s="580"/>
      <c r="N57" s="580"/>
      <c r="O57" s="580"/>
      <c r="P57" s="580"/>
      <c r="Q57" s="580"/>
      <c r="R57" s="610"/>
    </row>
    <row r="59" spans="2:18" x14ac:dyDescent="0.15">
      <c r="B59" s="577" t="s">
        <v>801</v>
      </c>
    </row>
    <row r="60" spans="2:18" x14ac:dyDescent="0.15">
      <c r="B60" s="1222" t="s">
        <v>802</v>
      </c>
      <c r="C60" s="1222"/>
      <c r="D60" s="1222"/>
      <c r="E60" s="1222"/>
      <c r="F60" s="1222"/>
      <c r="G60" s="1222"/>
      <c r="H60" s="1222"/>
      <c r="I60" s="1222"/>
      <c r="J60" s="1222"/>
      <c r="K60" s="1222"/>
      <c r="L60" s="1222"/>
      <c r="M60" s="1222"/>
      <c r="N60" s="1222"/>
      <c r="O60" s="1222"/>
      <c r="P60" s="1222"/>
      <c r="Q60" s="1222"/>
      <c r="R60" s="1222"/>
    </row>
    <row r="61" spans="2:18" x14ac:dyDescent="0.15">
      <c r="B61" s="1222" t="s">
        <v>803</v>
      </c>
      <c r="C61" s="1222"/>
      <c r="D61" s="1222"/>
      <c r="E61" s="1222"/>
      <c r="F61" s="1222"/>
      <c r="G61" s="1222"/>
      <c r="H61" s="1222"/>
      <c r="I61" s="1222"/>
      <c r="J61" s="1222"/>
      <c r="K61" s="1222"/>
      <c r="L61" s="1222"/>
      <c r="M61" s="1222"/>
      <c r="N61" s="1222"/>
      <c r="O61" s="1222"/>
      <c r="P61" s="1222"/>
      <c r="Q61" s="1222"/>
      <c r="R61" s="1222"/>
    </row>
    <row r="62" spans="2:18" x14ac:dyDescent="0.15">
      <c r="B62" s="1222" t="s">
        <v>804</v>
      </c>
      <c r="C62" s="1222"/>
      <c r="D62" s="1222"/>
      <c r="E62" s="1222"/>
      <c r="F62" s="1222"/>
      <c r="G62" s="1222"/>
      <c r="H62" s="1222"/>
      <c r="I62" s="1222"/>
      <c r="J62" s="1222"/>
      <c r="K62" s="1222"/>
      <c r="L62" s="1222"/>
      <c r="M62" s="1222"/>
      <c r="N62" s="1222"/>
      <c r="O62" s="1222"/>
      <c r="P62" s="1222"/>
      <c r="Q62" s="1222"/>
      <c r="R62" s="1222"/>
    </row>
    <row r="63" spans="2:18" x14ac:dyDescent="0.15">
      <c r="B63" s="616" t="s">
        <v>805</v>
      </c>
      <c r="C63" s="616"/>
      <c r="D63" s="616"/>
      <c r="E63" s="616"/>
      <c r="F63" s="616"/>
      <c r="G63" s="616"/>
      <c r="H63" s="616"/>
      <c r="I63" s="616"/>
      <c r="J63" s="616"/>
      <c r="K63" s="616"/>
      <c r="L63" s="616"/>
      <c r="M63" s="616"/>
      <c r="N63" s="616"/>
      <c r="O63" s="616"/>
      <c r="P63" s="616"/>
      <c r="Q63" s="616"/>
      <c r="R63" s="616"/>
    </row>
    <row r="64" spans="2:18" x14ac:dyDescent="0.15">
      <c r="B64" s="1222" t="s">
        <v>806</v>
      </c>
      <c r="C64" s="1222"/>
      <c r="D64" s="1222"/>
      <c r="E64" s="1222"/>
      <c r="F64" s="1222"/>
      <c r="G64" s="1222"/>
      <c r="H64" s="1222"/>
      <c r="I64" s="1222"/>
      <c r="J64" s="1222"/>
      <c r="K64" s="1222"/>
      <c r="L64" s="1222"/>
      <c r="M64" s="1222"/>
      <c r="N64" s="1222"/>
      <c r="O64" s="1222"/>
      <c r="P64" s="1222"/>
      <c r="Q64" s="1222"/>
      <c r="R64" s="1222"/>
    </row>
    <row r="65" spans="2:18" x14ac:dyDescent="0.15">
      <c r="B65" s="1222" t="s">
        <v>807</v>
      </c>
      <c r="C65" s="1222"/>
      <c r="D65" s="1222"/>
      <c r="E65" s="1222"/>
      <c r="F65" s="1222"/>
      <c r="G65" s="1222"/>
      <c r="H65" s="1222"/>
      <c r="I65" s="1222"/>
      <c r="J65" s="1222"/>
      <c r="K65" s="1222"/>
      <c r="L65" s="1222"/>
      <c r="M65" s="1222"/>
      <c r="N65" s="1222"/>
      <c r="O65" s="1222"/>
      <c r="P65" s="1222"/>
      <c r="Q65" s="1222"/>
      <c r="R65" s="1222"/>
    </row>
    <row r="66" spans="2:18" x14ac:dyDescent="0.15">
      <c r="B66" s="1222" t="s">
        <v>808</v>
      </c>
      <c r="C66" s="1222"/>
      <c r="D66" s="1222"/>
      <c r="E66" s="1222"/>
      <c r="F66" s="1222"/>
      <c r="G66" s="1222"/>
      <c r="H66" s="1222"/>
      <c r="I66" s="1222"/>
      <c r="J66" s="1222"/>
      <c r="K66" s="1222"/>
      <c r="L66" s="1222"/>
      <c r="M66" s="1222"/>
      <c r="N66" s="1222"/>
      <c r="O66" s="1222"/>
      <c r="P66" s="1222"/>
      <c r="Q66" s="1222"/>
      <c r="R66" s="1222"/>
    </row>
    <row r="67" spans="2:18" x14ac:dyDescent="0.15">
      <c r="B67" s="1222" t="s">
        <v>809</v>
      </c>
      <c r="C67" s="1222"/>
      <c r="D67" s="1222"/>
      <c r="E67" s="1222"/>
      <c r="F67" s="1222"/>
      <c r="G67" s="1222"/>
      <c r="H67" s="1222"/>
      <c r="I67" s="1222"/>
      <c r="J67" s="1222"/>
      <c r="K67" s="1222"/>
      <c r="L67" s="1222"/>
      <c r="M67" s="1222"/>
      <c r="N67" s="1222"/>
      <c r="O67" s="1222"/>
      <c r="P67" s="1222"/>
      <c r="Q67" s="1222"/>
      <c r="R67" s="1222"/>
    </row>
    <row r="68" spans="2:18" x14ac:dyDescent="0.15">
      <c r="B68" s="1222" t="s">
        <v>810</v>
      </c>
      <c r="C68" s="1222"/>
      <c r="D68" s="1222"/>
      <c r="E68" s="1222"/>
      <c r="F68" s="1222"/>
      <c r="G68" s="1222"/>
      <c r="H68" s="1222"/>
      <c r="I68" s="1222"/>
      <c r="J68" s="1222"/>
      <c r="K68" s="1222"/>
      <c r="L68" s="1222"/>
      <c r="M68" s="1222"/>
      <c r="N68" s="1222"/>
      <c r="O68" s="1222"/>
      <c r="P68" s="1222"/>
      <c r="Q68" s="1222"/>
      <c r="R68" s="1222"/>
    </row>
    <row r="69" spans="2:18" x14ac:dyDescent="0.15">
      <c r="B69" s="1222" t="s">
        <v>811</v>
      </c>
      <c r="C69" s="1222"/>
      <c r="D69" s="1222"/>
      <c r="E69" s="1222"/>
      <c r="F69" s="1222"/>
      <c r="G69" s="1222"/>
      <c r="H69" s="1222"/>
      <c r="I69" s="1222"/>
      <c r="J69" s="1222"/>
      <c r="K69" s="1222"/>
      <c r="L69" s="1222"/>
      <c r="M69" s="1222"/>
      <c r="N69" s="1222"/>
      <c r="O69" s="1222"/>
      <c r="P69" s="1222"/>
      <c r="Q69" s="1222"/>
      <c r="R69" s="1222"/>
    </row>
    <row r="70" spans="2:18" x14ac:dyDescent="0.15">
      <c r="B70" s="1222" t="s">
        <v>812</v>
      </c>
      <c r="C70" s="1222"/>
      <c r="D70" s="1222"/>
      <c r="E70" s="1222"/>
      <c r="F70" s="1222"/>
      <c r="G70" s="1222"/>
      <c r="H70" s="1222"/>
      <c r="I70" s="1222"/>
      <c r="J70" s="1222"/>
      <c r="K70" s="1222"/>
      <c r="L70" s="1222"/>
      <c r="M70" s="1222"/>
      <c r="N70" s="1222"/>
      <c r="O70" s="1222"/>
      <c r="P70" s="1222"/>
      <c r="Q70" s="1222"/>
      <c r="R70" s="1222"/>
    </row>
    <row r="71" spans="2:18" x14ac:dyDescent="0.15">
      <c r="B71" s="1222" t="s">
        <v>813</v>
      </c>
      <c r="C71" s="1222"/>
      <c r="D71" s="1222"/>
      <c r="E71" s="1222"/>
      <c r="F71" s="1222"/>
      <c r="G71" s="1222"/>
      <c r="H71" s="1222"/>
      <c r="I71" s="1222"/>
      <c r="J71" s="1222"/>
      <c r="K71" s="1222"/>
      <c r="L71" s="1222"/>
      <c r="M71" s="1222"/>
      <c r="N71" s="1222"/>
      <c r="O71" s="1222"/>
      <c r="P71" s="1222"/>
      <c r="Q71" s="1222"/>
      <c r="R71" s="1222"/>
    </row>
    <row r="72" spans="2:18" x14ac:dyDescent="0.15">
      <c r="B72" s="1222" t="s">
        <v>814</v>
      </c>
      <c r="C72" s="1222"/>
      <c r="D72" s="1222"/>
      <c r="E72" s="1222"/>
      <c r="F72" s="1222"/>
      <c r="G72" s="1222"/>
      <c r="H72" s="1222"/>
      <c r="I72" s="1222"/>
      <c r="J72" s="1222"/>
      <c r="K72" s="1222"/>
      <c r="L72" s="1222"/>
      <c r="M72" s="1222"/>
      <c r="N72" s="1222"/>
      <c r="O72" s="1222"/>
      <c r="P72" s="1222"/>
      <c r="Q72" s="1222"/>
      <c r="R72" s="1222"/>
    </row>
    <row r="73" spans="2:18" x14ac:dyDescent="0.15">
      <c r="B73" s="1222" t="s">
        <v>815</v>
      </c>
      <c r="C73" s="1222"/>
      <c r="D73" s="1222"/>
      <c r="E73" s="1222"/>
      <c r="F73" s="1222"/>
      <c r="G73" s="1222"/>
      <c r="H73" s="1222"/>
      <c r="I73" s="1222"/>
      <c r="J73" s="1222"/>
      <c r="K73" s="1222"/>
      <c r="L73" s="1222"/>
      <c r="M73" s="1222"/>
      <c r="N73" s="1222"/>
      <c r="O73" s="1222"/>
      <c r="P73" s="1222"/>
      <c r="Q73" s="1222"/>
      <c r="R73" s="1222"/>
    </row>
    <row r="74" spans="2:18" x14ac:dyDescent="0.15">
      <c r="B74" s="1222" t="s">
        <v>816</v>
      </c>
      <c r="C74" s="1222"/>
      <c r="D74" s="1222"/>
      <c r="E74" s="1222"/>
      <c r="F74" s="1222"/>
      <c r="G74" s="1222"/>
      <c r="H74" s="1222"/>
      <c r="I74" s="1222"/>
      <c r="J74" s="1222"/>
      <c r="K74" s="1222"/>
      <c r="L74" s="1222"/>
      <c r="M74" s="1222"/>
      <c r="N74" s="1222"/>
      <c r="O74" s="1222"/>
      <c r="P74" s="1222"/>
      <c r="Q74" s="1222"/>
      <c r="R74" s="1222"/>
    </row>
    <row r="75" spans="2:18" x14ac:dyDescent="0.15">
      <c r="B75" s="1222" t="s">
        <v>817</v>
      </c>
      <c r="C75" s="1222"/>
      <c r="D75" s="1222"/>
      <c r="E75" s="1222"/>
      <c r="F75" s="1222"/>
      <c r="G75" s="1222"/>
      <c r="H75" s="1222"/>
      <c r="I75" s="1222"/>
      <c r="J75" s="1222"/>
      <c r="K75" s="1222"/>
      <c r="L75" s="1222"/>
      <c r="M75" s="1222"/>
      <c r="N75" s="1222"/>
      <c r="O75" s="1222"/>
      <c r="P75" s="1222"/>
      <c r="Q75" s="1222"/>
      <c r="R75" s="1222"/>
    </row>
    <row r="76" spans="2:18" x14ac:dyDescent="0.15">
      <c r="B76" s="1222" t="s">
        <v>818</v>
      </c>
      <c r="C76" s="1222"/>
      <c r="D76" s="1222"/>
      <c r="E76" s="1222"/>
      <c r="F76" s="1222"/>
      <c r="G76" s="1222"/>
      <c r="H76" s="1222"/>
      <c r="I76" s="1222"/>
      <c r="J76" s="1222"/>
      <c r="K76" s="1222"/>
      <c r="L76" s="1222"/>
      <c r="M76" s="1222"/>
      <c r="N76" s="1222"/>
      <c r="O76" s="1222"/>
      <c r="P76" s="1222"/>
      <c r="Q76" s="1222"/>
      <c r="R76" s="1222"/>
    </row>
    <row r="77" spans="2:18" x14ac:dyDescent="0.15">
      <c r="B77" s="1222" t="s">
        <v>819</v>
      </c>
      <c r="C77" s="1222"/>
      <c r="D77" s="1222"/>
      <c r="E77" s="1222"/>
      <c r="F77" s="1222"/>
      <c r="G77" s="1222"/>
      <c r="H77" s="1222"/>
      <c r="I77" s="1222"/>
      <c r="J77" s="1222"/>
      <c r="K77" s="1222"/>
      <c r="L77" s="1222"/>
      <c r="M77" s="1222"/>
      <c r="N77" s="1222"/>
      <c r="O77" s="1222"/>
      <c r="P77" s="1222"/>
      <c r="Q77" s="1222"/>
      <c r="R77" s="1222"/>
    </row>
    <row r="78" spans="2:18" x14ac:dyDescent="0.15">
      <c r="B78" s="1222" t="s">
        <v>820</v>
      </c>
      <c r="C78" s="1222"/>
      <c r="D78" s="1222"/>
      <c r="E78" s="1222"/>
      <c r="F78" s="1222"/>
      <c r="G78" s="1222"/>
      <c r="H78" s="1222"/>
      <c r="I78" s="1222"/>
      <c r="J78" s="1222"/>
      <c r="K78" s="1222"/>
      <c r="L78" s="1222"/>
      <c r="M78" s="1222"/>
      <c r="N78" s="1222"/>
      <c r="O78" s="1222"/>
      <c r="P78" s="1222"/>
      <c r="Q78" s="1222"/>
      <c r="R78" s="1222"/>
    </row>
    <row r="79" spans="2:18" x14ac:dyDescent="0.15">
      <c r="B79" s="1222" t="s">
        <v>821</v>
      </c>
      <c r="C79" s="1222"/>
      <c r="D79" s="1222"/>
      <c r="E79" s="1222"/>
      <c r="F79" s="1222"/>
      <c r="G79" s="1222"/>
      <c r="H79" s="1222"/>
      <c r="I79" s="1222"/>
      <c r="J79" s="1222"/>
      <c r="K79" s="1222"/>
      <c r="L79" s="1222"/>
      <c r="M79" s="1222"/>
      <c r="N79" s="1222"/>
      <c r="O79" s="1222"/>
      <c r="P79" s="1222"/>
      <c r="Q79" s="1222"/>
      <c r="R79" s="1222"/>
    </row>
    <row r="80" spans="2:18" x14ac:dyDescent="0.15">
      <c r="B80" s="1222" t="s">
        <v>822</v>
      </c>
      <c r="C80" s="1222"/>
      <c r="D80" s="1222"/>
      <c r="E80" s="1222"/>
      <c r="F80" s="1222"/>
      <c r="G80" s="1222"/>
      <c r="H80" s="1222"/>
      <c r="I80" s="1222"/>
      <c r="J80" s="1222"/>
      <c r="K80" s="1222"/>
      <c r="L80" s="1222"/>
      <c r="M80" s="1222"/>
      <c r="N80" s="1222"/>
      <c r="O80" s="1222"/>
      <c r="P80" s="1222"/>
      <c r="Q80" s="1222"/>
      <c r="R80" s="1222"/>
    </row>
    <row r="81" spans="2:18" x14ac:dyDescent="0.15">
      <c r="B81" s="1222" t="s">
        <v>823</v>
      </c>
      <c r="C81" s="1222"/>
      <c r="D81" s="1222"/>
      <c r="E81" s="1222"/>
      <c r="F81" s="1222"/>
      <c r="G81" s="1222"/>
      <c r="H81" s="1222"/>
      <c r="I81" s="1222"/>
      <c r="J81" s="1222"/>
      <c r="K81" s="1222"/>
      <c r="L81" s="1222"/>
      <c r="M81" s="1222"/>
      <c r="N81" s="1222"/>
      <c r="O81" s="1222"/>
      <c r="P81" s="1222"/>
      <c r="Q81" s="1222"/>
      <c r="R81" s="1222"/>
    </row>
    <row r="82" spans="2:18" x14ac:dyDescent="0.15">
      <c r="B82" s="1222" t="s">
        <v>824</v>
      </c>
      <c r="C82" s="1222"/>
      <c r="D82" s="1222"/>
      <c r="E82" s="1222"/>
      <c r="F82" s="1222"/>
      <c r="G82" s="1222"/>
      <c r="H82" s="1222"/>
      <c r="I82" s="1222"/>
      <c r="J82" s="1222"/>
      <c r="K82" s="1222"/>
      <c r="L82" s="1222"/>
      <c r="M82" s="1222"/>
      <c r="N82" s="1222"/>
      <c r="O82" s="1222"/>
      <c r="P82" s="1222"/>
      <c r="Q82" s="1222"/>
      <c r="R82" s="1222"/>
    </row>
    <row r="83" spans="2:18" x14ac:dyDescent="0.15">
      <c r="B83" s="1223" t="s">
        <v>825</v>
      </c>
      <c r="C83" s="1222"/>
      <c r="D83" s="1222"/>
      <c r="E83" s="1222"/>
      <c r="F83" s="1222"/>
      <c r="G83" s="1222"/>
      <c r="H83" s="1222"/>
      <c r="I83" s="1222"/>
      <c r="J83" s="1222"/>
      <c r="K83" s="1222"/>
      <c r="L83" s="1222"/>
      <c r="M83" s="1222"/>
      <c r="N83" s="1222"/>
      <c r="O83" s="1222"/>
      <c r="P83" s="1222"/>
      <c r="Q83" s="1222"/>
      <c r="R83" s="1222"/>
    </row>
    <row r="84" spans="2:18" x14ac:dyDescent="0.15">
      <c r="B84" s="1222" t="s">
        <v>826</v>
      </c>
      <c r="C84" s="1222"/>
      <c r="D84" s="1222"/>
      <c r="E84" s="1222"/>
      <c r="F84" s="1222"/>
      <c r="G84" s="1222"/>
      <c r="H84" s="1222"/>
      <c r="I84" s="1222"/>
      <c r="J84" s="1222"/>
      <c r="K84" s="1222"/>
      <c r="L84" s="1222"/>
      <c r="M84" s="1222"/>
      <c r="N84" s="1222"/>
      <c r="O84" s="1222"/>
      <c r="P84" s="1222"/>
      <c r="Q84" s="1222"/>
      <c r="R84" s="1222"/>
    </row>
    <row r="85" spans="2:18" x14ac:dyDescent="0.15">
      <c r="B85" s="1222" t="s">
        <v>827</v>
      </c>
      <c r="C85" s="1222"/>
      <c r="D85" s="1222"/>
      <c r="E85" s="1222"/>
      <c r="F85" s="1222"/>
      <c r="G85" s="1222"/>
      <c r="H85" s="1222"/>
      <c r="I85" s="1222"/>
      <c r="J85" s="1222"/>
      <c r="K85" s="1222"/>
      <c r="L85" s="1222"/>
      <c r="M85" s="1222"/>
      <c r="N85" s="1222"/>
      <c r="O85" s="1222"/>
      <c r="P85" s="1222"/>
      <c r="Q85" s="1222"/>
      <c r="R85" s="1222"/>
    </row>
    <row r="86" spans="2:18" x14ac:dyDescent="0.15">
      <c r="B86" s="1222"/>
      <c r="C86" s="1222"/>
      <c r="D86" s="1222"/>
      <c r="E86" s="1222"/>
      <c r="F86" s="1222"/>
      <c r="G86" s="1222"/>
      <c r="H86" s="1222"/>
      <c r="I86" s="1222"/>
      <c r="J86" s="1222"/>
      <c r="K86" s="1222"/>
      <c r="L86" s="1222"/>
      <c r="M86" s="1222"/>
      <c r="N86" s="1222"/>
      <c r="O86" s="1222"/>
      <c r="P86" s="1222"/>
      <c r="Q86" s="1222"/>
      <c r="R86" s="1222"/>
    </row>
    <row r="87" spans="2:18" x14ac:dyDescent="0.15">
      <c r="B87" s="1222"/>
      <c r="C87" s="1222"/>
      <c r="D87" s="1222"/>
      <c r="E87" s="1222"/>
      <c r="F87" s="1222"/>
      <c r="G87" s="1222"/>
      <c r="H87" s="1222"/>
      <c r="I87" s="1222"/>
      <c r="J87" s="1222"/>
      <c r="K87" s="1222"/>
      <c r="L87" s="1222"/>
      <c r="M87" s="1222"/>
      <c r="N87" s="1222"/>
      <c r="O87" s="1222"/>
      <c r="P87" s="1222"/>
      <c r="Q87" s="1222"/>
      <c r="R87" s="1222"/>
    </row>
    <row r="88" spans="2:18" x14ac:dyDescent="0.15">
      <c r="B88" s="1222"/>
      <c r="C88" s="1222"/>
      <c r="D88" s="1222"/>
      <c r="E88" s="1222"/>
      <c r="F88" s="1222"/>
      <c r="G88" s="1222"/>
      <c r="H88" s="1222"/>
      <c r="I88" s="1222"/>
      <c r="J88" s="1222"/>
      <c r="K88" s="1222"/>
      <c r="L88" s="1222"/>
      <c r="M88" s="1222"/>
      <c r="N88" s="1222"/>
      <c r="O88" s="1222"/>
      <c r="P88" s="1222"/>
      <c r="Q88" s="1222"/>
      <c r="R88" s="1222"/>
    </row>
    <row r="89" spans="2:18" x14ac:dyDescent="0.15">
      <c r="B89" s="1222"/>
      <c r="C89" s="1222"/>
      <c r="D89" s="1222"/>
      <c r="E89" s="1222"/>
      <c r="F89" s="1222"/>
      <c r="G89" s="1222"/>
      <c r="H89" s="1222"/>
      <c r="I89" s="1222"/>
      <c r="J89" s="1222"/>
      <c r="K89" s="1222"/>
      <c r="L89" s="1222"/>
      <c r="M89" s="1222"/>
      <c r="N89" s="1222"/>
      <c r="O89" s="1222"/>
      <c r="P89" s="1222"/>
      <c r="Q89" s="1222"/>
      <c r="R89" s="1222"/>
    </row>
    <row r="90" spans="2:18" x14ac:dyDescent="0.15">
      <c r="B90" s="1222"/>
      <c r="C90" s="1222"/>
      <c r="D90" s="1222"/>
      <c r="E90" s="1222"/>
      <c r="F90" s="1222"/>
      <c r="G90" s="1222"/>
      <c r="H90" s="1222"/>
      <c r="I90" s="1222"/>
      <c r="J90" s="1222"/>
      <c r="K90" s="1222"/>
      <c r="L90" s="1222"/>
      <c r="M90" s="1222"/>
      <c r="N90" s="1222"/>
      <c r="O90" s="1222"/>
      <c r="P90" s="1222"/>
      <c r="Q90" s="1222"/>
      <c r="R90" s="1222"/>
    </row>
    <row r="91" spans="2:18" x14ac:dyDescent="0.15">
      <c r="B91" s="1222"/>
      <c r="C91" s="1222"/>
      <c r="D91" s="1222"/>
      <c r="E91" s="1222"/>
      <c r="F91" s="1222"/>
      <c r="G91" s="1222"/>
      <c r="H91" s="1222"/>
      <c r="I91" s="1222"/>
      <c r="J91" s="1222"/>
      <c r="K91" s="1222"/>
      <c r="L91" s="1222"/>
      <c r="M91" s="1222"/>
      <c r="N91" s="1222"/>
      <c r="O91" s="1222"/>
      <c r="P91" s="1222"/>
      <c r="Q91" s="1222"/>
      <c r="R91" s="1222"/>
    </row>
    <row r="92" spans="2:18" x14ac:dyDescent="0.15">
      <c r="B92" s="1222"/>
      <c r="C92" s="1222"/>
      <c r="D92" s="1222"/>
      <c r="E92" s="1222"/>
      <c r="F92" s="1222"/>
      <c r="G92" s="1222"/>
      <c r="H92" s="1222"/>
      <c r="I92" s="1222"/>
      <c r="J92" s="1222"/>
      <c r="K92" s="1222"/>
      <c r="L92" s="1222"/>
      <c r="M92" s="1222"/>
      <c r="N92" s="1222"/>
      <c r="O92" s="1222"/>
      <c r="P92" s="1222"/>
      <c r="Q92" s="1222"/>
      <c r="R92" s="1222"/>
    </row>
    <row r="93" spans="2:18" x14ac:dyDescent="0.15">
      <c r="B93" s="1222"/>
      <c r="C93" s="1222"/>
      <c r="D93" s="1222"/>
      <c r="E93" s="1222"/>
      <c r="F93" s="1222"/>
      <c r="G93" s="1222"/>
      <c r="H93" s="1222"/>
      <c r="I93" s="1222"/>
      <c r="J93" s="1222"/>
      <c r="K93" s="1222"/>
      <c r="L93" s="1222"/>
      <c r="M93" s="1222"/>
      <c r="N93" s="1222"/>
      <c r="O93" s="1222"/>
      <c r="P93" s="1222"/>
      <c r="Q93" s="1222"/>
      <c r="R93" s="1222"/>
    </row>
    <row r="94" spans="2:18" x14ac:dyDescent="0.15">
      <c r="B94" s="1222"/>
      <c r="C94" s="1222"/>
      <c r="D94" s="1222"/>
      <c r="E94" s="1222"/>
      <c r="F94" s="1222"/>
      <c r="G94" s="1222"/>
      <c r="H94" s="1222"/>
      <c r="I94" s="1222"/>
      <c r="J94" s="1222"/>
      <c r="K94" s="1222"/>
      <c r="L94" s="1222"/>
      <c r="M94" s="1222"/>
      <c r="N94" s="1222"/>
      <c r="O94" s="1222"/>
      <c r="P94" s="1222"/>
      <c r="Q94" s="1222"/>
      <c r="R94" s="1222"/>
    </row>
    <row r="122" spans="1:7" x14ac:dyDescent="0.15">
      <c r="A122" s="607"/>
      <c r="C122" s="607"/>
      <c r="D122" s="607"/>
      <c r="E122" s="607"/>
      <c r="F122" s="607"/>
      <c r="G122" s="607"/>
    </row>
    <row r="123" spans="1:7" x14ac:dyDescent="0.15">
      <c r="C123" s="605"/>
    </row>
    <row r="151" spans="1:1" x14ac:dyDescent="0.15">
      <c r="A151" s="607"/>
    </row>
    <row r="187" spans="1:1" x14ac:dyDescent="0.15">
      <c r="A187" s="617"/>
    </row>
    <row r="238" spans="1:1" x14ac:dyDescent="0.15">
      <c r="A238" s="617"/>
    </row>
    <row r="287" spans="1:1" x14ac:dyDescent="0.15">
      <c r="A287" s="617"/>
    </row>
    <row r="314" spans="1:1" x14ac:dyDescent="0.15">
      <c r="A314" s="607"/>
    </row>
    <row r="364" spans="1:1" x14ac:dyDescent="0.15">
      <c r="A364" s="617"/>
    </row>
    <row r="388" spans="1:1" x14ac:dyDescent="0.15">
      <c r="A388" s="607"/>
    </row>
    <row r="416" spans="1:1" x14ac:dyDescent="0.15">
      <c r="A416" s="607"/>
    </row>
    <row r="444" spans="1:1" x14ac:dyDescent="0.15">
      <c r="A444" s="607"/>
    </row>
    <row r="468" spans="1:1" x14ac:dyDescent="0.15">
      <c r="A468" s="607"/>
    </row>
    <row r="497" spans="1:1" x14ac:dyDescent="0.15">
      <c r="A497" s="607"/>
    </row>
    <row r="526" spans="1:1" x14ac:dyDescent="0.15">
      <c r="A526" s="607"/>
    </row>
    <row r="575" spans="1:1" x14ac:dyDescent="0.15">
      <c r="A575" s="617"/>
    </row>
    <row r="606" spans="1:1" x14ac:dyDescent="0.15">
      <c r="A606" s="617"/>
    </row>
    <row r="650" spans="1:1" x14ac:dyDescent="0.15">
      <c r="A650" s="617"/>
    </row>
    <row r="686" spans="1:1" x14ac:dyDescent="0.15">
      <c r="A686" s="607"/>
    </row>
    <row r="725" spans="1:1" x14ac:dyDescent="0.15">
      <c r="A725" s="617"/>
    </row>
    <row r="754" spans="1:1" x14ac:dyDescent="0.15">
      <c r="A754" s="617"/>
    </row>
    <row r="793" spans="1:1" x14ac:dyDescent="0.15">
      <c r="A793" s="617"/>
    </row>
    <row r="832" spans="1:1" x14ac:dyDescent="0.15">
      <c r="A832" s="617"/>
    </row>
    <row r="860" spans="1:1" x14ac:dyDescent="0.15">
      <c r="A860" s="617"/>
    </row>
    <row r="900" spans="1:1" x14ac:dyDescent="0.15">
      <c r="A900" s="617"/>
    </row>
    <row r="940" spans="1:1" x14ac:dyDescent="0.15">
      <c r="A940" s="617"/>
    </row>
    <row r="969" spans="1:1" x14ac:dyDescent="0.15">
      <c r="A969" s="617"/>
    </row>
  </sheetData>
  <mergeCells count="135">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L1:M1"/>
    <mergeCell ref="B2:R2"/>
    <mergeCell ref="U3:V4"/>
    <mergeCell ref="J4:R4"/>
    <mergeCell ref="J5:R5"/>
    <mergeCell ref="J6:R6"/>
    <mergeCell ref="C15:D15"/>
    <mergeCell ref="F15:G15"/>
    <mergeCell ref="H15:I15"/>
    <mergeCell ref="J15:K15"/>
    <mergeCell ref="M15:O15"/>
    <mergeCell ref="P15:R15"/>
    <mergeCell ref="B8:D8"/>
    <mergeCell ref="F8:I8"/>
    <mergeCell ref="F9:I9"/>
    <mergeCell ref="F11:I11"/>
    <mergeCell ref="C14:K14"/>
    <mergeCell ref="M14:R14"/>
  </mergeCells>
  <phoneticPr fontId="2"/>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935D2E63-98FD-45FD-BFAD-CA2BDC9981F0}">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55F95F5B-0223-473F-BB23-84B7166409B6}">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9CD3169F-D401-4E2B-8B11-8EB56E4ED0F3}"/>
  </dataValidations>
  <hyperlinks>
    <hyperlink ref="U3" location="添付書類一覧!A1" display="添付書類一覧に戻る" xr:uid="{C3E4881C-F21D-4D14-BB59-81248EEC9D83}"/>
  </hyperlink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2" manualBreakCount="2">
    <brk id="56" max="18" man="1"/>
    <brk id="155" max="16383" man="1"/>
  </rowBreaks>
  <colBreaks count="1" manualBreakCount="1">
    <brk id="1" max="8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2" t="s">
        <v>73</v>
      </c>
      <c r="AA3" s="723"/>
      <c r="AB3" s="723"/>
      <c r="AC3" s="723"/>
      <c r="AD3" s="724"/>
      <c r="AE3" s="725"/>
      <c r="AF3" s="726"/>
      <c r="AG3" s="726"/>
      <c r="AH3" s="726"/>
      <c r="AI3" s="726"/>
      <c r="AJ3" s="726"/>
      <c r="AK3" s="726"/>
      <c r="AL3" s="727"/>
      <c r="AM3" s="20"/>
      <c r="AN3" s="1"/>
    </row>
    <row r="4" spans="2:40" s="2" customFormat="1" x14ac:dyDescent="0.15">
      <c r="AN4" s="21"/>
    </row>
    <row r="5" spans="2:40" s="2" customFormat="1" x14ac:dyDescent="0.15">
      <c r="B5" s="728" t="s">
        <v>43</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row>
    <row r="6" spans="2:40" s="2" customFormat="1" ht="13.5" customHeight="1" x14ac:dyDescent="0.15">
      <c r="AC6" s="1"/>
      <c r="AD6" s="45"/>
      <c r="AE6" s="45" t="s">
        <v>30</v>
      </c>
      <c r="AH6" s="2" t="s">
        <v>36</v>
      </c>
      <c r="AJ6" s="2" t="s">
        <v>32</v>
      </c>
      <c r="AL6" s="2" t="s">
        <v>31</v>
      </c>
    </row>
    <row r="7" spans="2:40" s="2" customFormat="1" x14ac:dyDescent="0.15">
      <c r="B7" s="728" t="s">
        <v>74</v>
      </c>
      <c r="C7" s="728"/>
      <c r="D7" s="728"/>
      <c r="E7" s="728"/>
      <c r="F7" s="728"/>
      <c r="G7" s="728"/>
      <c r="H7" s="728"/>
      <c r="I7" s="728"/>
      <c r="J7" s="728"/>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737" t="s">
        <v>75</v>
      </c>
      <c r="C11" s="740" t="s">
        <v>7</v>
      </c>
      <c r="D11" s="741"/>
      <c r="E11" s="741"/>
      <c r="F11" s="741"/>
      <c r="G11" s="741"/>
      <c r="H11" s="741"/>
      <c r="I11" s="741"/>
      <c r="J11" s="741"/>
      <c r="K11" s="7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8"/>
      <c r="C12" s="751" t="s">
        <v>76</v>
      </c>
      <c r="D12" s="752"/>
      <c r="E12" s="752"/>
      <c r="F12" s="752"/>
      <c r="G12" s="752"/>
      <c r="H12" s="752"/>
      <c r="I12" s="752"/>
      <c r="J12" s="752"/>
      <c r="K12" s="7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8"/>
      <c r="C13" s="740" t="s">
        <v>8</v>
      </c>
      <c r="D13" s="741"/>
      <c r="E13" s="741"/>
      <c r="F13" s="741"/>
      <c r="G13" s="741"/>
      <c r="H13" s="741"/>
      <c r="I13" s="741"/>
      <c r="J13" s="741"/>
      <c r="K13" s="1091"/>
      <c r="L13" s="1224" t="s">
        <v>77</v>
      </c>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6"/>
    </row>
    <row r="14" spans="2:40" s="2" customFormat="1" x14ac:dyDescent="0.15">
      <c r="B14" s="738"/>
      <c r="C14" s="751"/>
      <c r="D14" s="752"/>
      <c r="E14" s="752"/>
      <c r="F14" s="752"/>
      <c r="G14" s="752"/>
      <c r="H14" s="752"/>
      <c r="I14" s="752"/>
      <c r="J14" s="752"/>
      <c r="K14" s="1087"/>
      <c r="L14" s="1227" t="s">
        <v>78</v>
      </c>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9"/>
    </row>
    <row r="15" spans="2:40" s="2" customFormat="1" x14ac:dyDescent="0.15">
      <c r="B15" s="738"/>
      <c r="C15" s="746"/>
      <c r="D15" s="747"/>
      <c r="E15" s="747"/>
      <c r="F15" s="747"/>
      <c r="G15" s="747"/>
      <c r="H15" s="747"/>
      <c r="I15" s="747"/>
      <c r="J15" s="747"/>
      <c r="K15" s="1092"/>
      <c r="L15" s="1230" t="s">
        <v>79</v>
      </c>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2"/>
    </row>
    <row r="16" spans="2:40" s="2" customFormat="1" ht="14.25" customHeight="1" x14ac:dyDescent="0.15">
      <c r="B16" s="738"/>
      <c r="C16" s="754" t="s">
        <v>80</v>
      </c>
      <c r="D16" s="755"/>
      <c r="E16" s="755"/>
      <c r="F16" s="755"/>
      <c r="G16" s="755"/>
      <c r="H16" s="755"/>
      <c r="I16" s="755"/>
      <c r="J16" s="755"/>
      <c r="K16" s="831"/>
      <c r="L16" s="722" t="s">
        <v>9</v>
      </c>
      <c r="M16" s="723"/>
      <c r="N16" s="723"/>
      <c r="O16" s="723"/>
      <c r="P16" s="724"/>
      <c r="Q16" s="24"/>
      <c r="R16" s="25"/>
      <c r="S16" s="25"/>
      <c r="T16" s="25"/>
      <c r="U16" s="25"/>
      <c r="V16" s="25"/>
      <c r="W16" s="25"/>
      <c r="X16" s="25"/>
      <c r="Y16" s="26"/>
      <c r="Z16" s="756" t="s">
        <v>10</v>
      </c>
      <c r="AA16" s="730"/>
      <c r="AB16" s="730"/>
      <c r="AC16" s="730"/>
      <c r="AD16" s="731"/>
      <c r="AE16" s="28"/>
      <c r="AF16" s="32"/>
      <c r="AG16" s="22"/>
      <c r="AH16" s="22"/>
      <c r="AI16" s="22"/>
      <c r="AJ16" s="1225"/>
      <c r="AK16" s="1225"/>
      <c r="AL16" s="1226"/>
    </row>
    <row r="17" spans="2:40" ht="14.25" customHeight="1" x14ac:dyDescent="0.15">
      <c r="B17" s="738"/>
      <c r="C17" s="757" t="s">
        <v>55</v>
      </c>
      <c r="D17" s="758"/>
      <c r="E17" s="758"/>
      <c r="F17" s="758"/>
      <c r="G17" s="758"/>
      <c r="H17" s="758"/>
      <c r="I17" s="758"/>
      <c r="J17" s="758"/>
      <c r="K17" s="1233"/>
      <c r="L17" s="27"/>
      <c r="M17" s="27"/>
      <c r="N17" s="27"/>
      <c r="O17" s="27"/>
      <c r="P17" s="27"/>
      <c r="Q17" s="27"/>
      <c r="R17" s="27"/>
      <c r="S17" s="27"/>
      <c r="U17" s="722" t="s">
        <v>11</v>
      </c>
      <c r="V17" s="723"/>
      <c r="W17" s="723"/>
      <c r="X17" s="723"/>
      <c r="Y17" s="724"/>
      <c r="Z17" s="18"/>
      <c r="AA17" s="19"/>
      <c r="AB17" s="19"/>
      <c r="AC17" s="19"/>
      <c r="AD17" s="19"/>
      <c r="AE17" s="1234"/>
      <c r="AF17" s="1234"/>
      <c r="AG17" s="1234"/>
      <c r="AH17" s="1234"/>
      <c r="AI17" s="1234"/>
      <c r="AJ17" s="1234"/>
      <c r="AK17" s="1234"/>
      <c r="AL17" s="17"/>
      <c r="AN17" s="3"/>
    </row>
    <row r="18" spans="2:40" ht="14.25" customHeight="1" x14ac:dyDescent="0.15">
      <c r="B18" s="738"/>
      <c r="C18" s="829" t="s">
        <v>12</v>
      </c>
      <c r="D18" s="829"/>
      <c r="E18" s="829"/>
      <c r="F18" s="829"/>
      <c r="G18" s="829"/>
      <c r="H18" s="1235"/>
      <c r="I18" s="1235"/>
      <c r="J18" s="1235"/>
      <c r="K18" s="1236"/>
      <c r="L18" s="722" t="s">
        <v>13</v>
      </c>
      <c r="M18" s="723"/>
      <c r="N18" s="723"/>
      <c r="O18" s="723"/>
      <c r="P18" s="724"/>
      <c r="Q18" s="29"/>
      <c r="R18" s="30"/>
      <c r="S18" s="30"/>
      <c r="T18" s="30"/>
      <c r="U18" s="30"/>
      <c r="V18" s="30"/>
      <c r="W18" s="30"/>
      <c r="X18" s="30"/>
      <c r="Y18" s="31"/>
      <c r="Z18" s="760" t="s">
        <v>14</v>
      </c>
      <c r="AA18" s="760"/>
      <c r="AB18" s="760"/>
      <c r="AC18" s="760"/>
      <c r="AD18" s="761"/>
      <c r="AE18" s="15"/>
      <c r="AF18" s="16"/>
      <c r="AG18" s="16"/>
      <c r="AH18" s="16"/>
      <c r="AI18" s="16"/>
      <c r="AJ18" s="16"/>
      <c r="AK18" s="16"/>
      <c r="AL18" s="17"/>
      <c r="AN18" s="3"/>
    </row>
    <row r="19" spans="2:40" ht="13.5" customHeight="1" x14ac:dyDescent="0.15">
      <c r="B19" s="738"/>
      <c r="C19" s="1237" t="s">
        <v>15</v>
      </c>
      <c r="D19" s="1237"/>
      <c r="E19" s="1237"/>
      <c r="F19" s="1237"/>
      <c r="G19" s="1237"/>
      <c r="H19" s="1238"/>
      <c r="I19" s="1238"/>
      <c r="J19" s="1238"/>
      <c r="K19" s="1238"/>
      <c r="L19" s="1224" t="s">
        <v>77</v>
      </c>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6"/>
      <c r="AN19" s="3"/>
    </row>
    <row r="20" spans="2:40" ht="14.25" customHeight="1" x14ac:dyDescent="0.15">
      <c r="B20" s="738"/>
      <c r="C20" s="1237"/>
      <c r="D20" s="1237"/>
      <c r="E20" s="1237"/>
      <c r="F20" s="1237"/>
      <c r="G20" s="1237"/>
      <c r="H20" s="1238"/>
      <c r="I20" s="1238"/>
      <c r="J20" s="1238"/>
      <c r="K20" s="1238"/>
      <c r="L20" s="1227" t="s">
        <v>78</v>
      </c>
      <c r="M20" s="1228"/>
      <c r="N20" s="1228"/>
      <c r="O20" s="1228"/>
      <c r="P20" s="1228"/>
      <c r="Q20" s="1228"/>
      <c r="R20" s="1228"/>
      <c r="S20" s="1228"/>
      <c r="T20" s="1228"/>
      <c r="U20" s="1228"/>
      <c r="V20" s="1228"/>
      <c r="W20" s="1228"/>
      <c r="X20" s="1228"/>
      <c r="Y20" s="1228"/>
      <c r="Z20" s="1228"/>
      <c r="AA20" s="1228"/>
      <c r="AB20" s="1228"/>
      <c r="AC20" s="1228"/>
      <c r="AD20" s="1228"/>
      <c r="AE20" s="1228"/>
      <c r="AF20" s="1228"/>
      <c r="AG20" s="1228"/>
      <c r="AH20" s="1228"/>
      <c r="AI20" s="1228"/>
      <c r="AJ20" s="1228"/>
      <c r="AK20" s="1228"/>
      <c r="AL20" s="1229"/>
      <c r="AN20" s="3"/>
    </row>
    <row r="21" spans="2:40" x14ac:dyDescent="0.15">
      <c r="B21" s="739"/>
      <c r="C21" s="1239"/>
      <c r="D21" s="1239"/>
      <c r="E21" s="1239"/>
      <c r="F21" s="1239"/>
      <c r="G21" s="1239"/>
      <c r="H21" s="1240"/>
      <c r="I21" s="1240"/>
      <c r="J21" s="1240"/>
      <c r="K21" s="1240"/>
      <c r="L21" s="1241"/>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3"/>
      <c r="AN21" s="3"/>
    </row>
    <row r="22" spans="2:40" ht="13.5" customHeight="1" x14ac:dyDescent="0.15">
      <c r="B22" s="767" t="s">
        <v>81</v>
      </c>
      <c r="C22" s="740" t="s">
        <v>95</v>
      </c>
      <c r="D22" s="741"/>
      <c r="E22" s="741"/>
      <c r="F22" s="741"/>
      <c r="G22" s="741"/>
      <c r="H22" s="741"/>
      <c r="I22" s="741"/>
      <c r="J22" s="741"/>
      <c r="K22" s="1091"/>
      <c r="L22" s="1224" t="s">
        <v>77</v>
      </c>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6"/>
      <c r="AN22" s="3"/>
    </row>
    <row r="23" spans="2:40" ht="14.25" customHeight="1" x14ac:dyDescent="0.15">
      <c r="B23" s="768"/>
      <c r="C23" s="751"/>
      <c r="D23" s="752"/>
      <c r="E23" s="752"/>
      <c r="F23" s="752"/>
      <c r="G23" s="752"/>
      <c r="H23" s="752"/>
      <c r="I23" s="752"/>
      <c r="J23" s="752"/>
      <c r="K23" s="1087"/>
      <c r="L23" s="1227" t="s">
        <v>78</v>
      </c>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L23" s="1229"/>
      <c r="AN23" s="3"/>
    </row>
    <row r="24" spans="2:40" x14ac:dyDescent="0.15">
      <c r="B24" s="768"/>
      <c r="C24" s="746"/>
      <c r="D24" s="747"/>
      <c r="E24" s="747"/>
      <c r="F24" s="747"/>
      <c r="G24" s="747"/>
      <c r="H24" s="747"/>
      <c r="I24" s="747"/>
      <c r="J24" s="747"/>
      <c r="K24" s="1092"/>
      <c r="L24" s="1241"/>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3"/>
      <c r="AN24" s="3"/>
    </row>
    <row r="25" spans="2:40" ht="14.25" customHeight="1" x14ac:dyDescent="0.15">
      <c r="B25" s="768"/>
      <c r="C25" s="1237" t="s">
        <v>80</v>
      </c>
      <c r="D25" s="1237"/>
      <c r="E25" s="1237"/>
      <c r="F25" s="1237"/>
      <c r="G25" s="1237"/>
      <c r="H25" s="1237"/>
      <c r="I25" s="1237"/>
      <c r="J25" s="1237"/>
      <c r="K25" s="1237"/>
      <c r="L25" s="722" t="s">
        <v>9</v>
      </c>
      <c r="M25" s="723"/>
      <c r="N25" s="723"/>
      <c r="O25" s="723"/>
      <c r="P25" s="724"/>
      <c r="Q25" s="24"/>
      <c r="R25" s="25"/>
      <c r="S25" s="25"/>
      <c r="T25" s="25"/>
      <c r="U25" s="25"/>
      <c r="V25" s="25"/>
      <c r="W25" s="25"/>
      <c r="X25" s="25"/>
      <c r="Y25" s="26"/>
      <c r="Z25" s="756" t="s">
        <v>10</v>
      </c>
      <c r="AA25" s="730"/>
      <c r="AB25" s="730"/>
      <c r="AC25" s="730"/>
      <c r="AD25" s="731"/>
      <c r="AE25" s="28"/>
      <c r="AF25" s="32"/>
      <c r="AG25" s="22"/>
      <c r="AH25" s="22"/>
      <c r="AI25" s="22"/>
      <c r="AJ25" s="1225"/>
      <c r="AK25" s="1225"/>
      <c r="AL25" s="1226"/>
      <c r="AN25" s="3"/>
    </row>
    <row r="26" spans="2:40" ht="13.5" customHeight="1" x14ac:dyDescent="0.15">
      <c r="B26" s="768"/>
      <c r="C26" s="1244" t="s">
        <v>16</v>
      </c>
      <c r="D26" s="1244"/>
      <c r="E26" s="1244"/>
      <c r="F26" s="1244"/>
      <c r="G26" s="1244"/>
      <c r="H26" s="1244"/>
      <c r="I26" s="1244"/>
      <c r="J26" s="1244"/>
      <c r="K26" s="1244"/>
      <c r="L26" s="1224" t="s">
        <v>77</v>
      </c>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6"/>
      <c r="AN26" s="3"/>
    </row>
    <row r="27" spans="2:40" ht="14.25" customHeight="1" x14ac:dyDescent="0.15">
      <c r="B27" s="768"/>
      <c r="C27" s="1244"/>
      <c r="D27" s="1244"/>
      <c r="E27" s="1244"/>
      <c r="F27" s="1244"/>
      <c r="G27" s="1244"/>
      <c r="H27" s="1244"/>
      <c r="I27" s="1244"/>
      <c r="J27" s="1244"/>
      <c r="K27" s="1244"/>
      <c r="L27" s="1227" t="s">
        <v>78</v>
      </c>
      <c r="M27" s="1228"/>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8"/>
      <c r="AL27" s="1229"/>
      <c r="AN27" s="3"/>
    </row>
    <row r="28" spans="2:40" x14ac:dyDescent="0.15">
      <c r="B28" s="768"/>
      <c r="C28" s="1244"/>
      <c r="D28" s="1244"/>
      <c r="E28" s="1244"/>
      <c r="F28" s="1244"/>
      <c r="G28" s="1244"/>
      <c r="H28" s="1244"/>
      <c r="I28" s="1244"/>
      <c r="J28" s="1244"/>
      <c r="K28" s="1244"/>
      <c r="L28" s="1241"/>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3"/>
      <c r="AN28" s="3"/>
    </row>
    <row r="29" spans="2:40" ht="14.25" customHeight="1" x14ac:dyDescent="0.15">
      <c r="B29" s="768"/>
      <c r="C29" s="1237" t="s">
        <v>80</v>
      </c>
      <c r="D29" s="1237"/>
      <c r="E29" s="1237"/>
      <c r="F29" s="1237"/>
      <c r="G29" s="1237"/>
      <c r="H29" s="1237"/>
      <c r="I29" s="1237"/>
      <c r="J29" s="1237"/>
      <c r="K29" s="1237"/>
      <c r="L29" s="722" t="s">
        <v>9</v>
      </c>
      <c r="M29" s="723"/>
      <c r="N29" s="723"/>
      <c r="O29" s="723"/>
      <c r="P29" s="724"/>
      <c r="Q29" s="28"/>
      <c r="R29" s="32"/>
      <c r="S29" s="32"/>
      <c r="T29" s="32"/>
      <c r="U29" s="32"/>
      <c r="V29" s="32"/>
      <c r="W29" s="32"/>
      <c r="X29" s="32"/>
      <c r="Y29" s="33"/>
      <c r="Z29" s="756" t="s">
        <v>10</v>
      </c>
      <c r="AA29" s="730"/>
      <c r="AB29" s="730"/>
      <c r="AC29" s="730"/>
      <c r="AD29" s="731"/>
      <c r="AE29" s="28"/>
      <c r="AF29" s="32"/>
      <c r="AG29" s="22"/>
      <c r="AH29" s="22"/>
      <c r="AI29" s="22"/>
      <c r="AJ29" s="1225"/>
      <c r="AK29" s="1225"/>
      <c r="AL29" s="1226"/>
      <c r="AN29" s="3"/>
    </row>
    <row r="30" spans="2:40" ht="14.25" customHeight="1" x14ac:dyDescent="0.15">
      <c r="B30" s="768"/>
      <c r="C30" s="1237" t="s">
        <v>17</v>
      </c>
      <c r="D30" s="1237"/>
      <c r="E30" s="1237"/>
      <c r="F30" s="1237"/>
      <c r="G30" s="1237"/>
      <c r="H30" s="1237"/>
      <c r="I30" s="1237"/>
      <c r="J30" s="1237"/>
      <c r="K30" s="1237"/>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N30" s="3"/>
    </row>
    <row r="31" spans="2:40" ht="13.5" customHeight="1" x14ac:dyDescent="0.15">
      <c r="B31" s="768"/>
      <c r="C31" s="1237" t="s">
        <v>18</v>
      </c>
      <c r="D31" s="1237"/>
      <c r="E31" s="1237"/>
      <c r="F31" s="1237"/>
      <c r="G31" s="1237"/>
      <c r="H31" s="1237"/>
      <c r="I31" s="1237"/>
      <c r="J31" s="1237"/>
      <c r="K31" s="1237"/>
      <c r="L31" s="1224" t="s">
        <v>77</v>
      </c>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6"/>
      <c r="AN31" s="3"/>
    </row>
    <row r="32" spans="2:40" ht="14.25" customHeight="1" x14ac:dyDescent="0.15">
      <c r="B32" s="768"/>
      <c r="C32" s="1237"/>
      <c r="D32" s="1237"/>
      <c r="E32" s="1237"/>
      <c r="F32" s="1237"/>
      <c r="G32" s="1237"/>
      <c r="H32" s="1237"/>
      <c r="I32" s="1237"/>
      <c r="J32" s="1237"/>
      <c r="K32" s="1237"/>
      <c r="L32" s="1227" t="s">
        <v>78</v>
      </c>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9"/>
      <c r="AN32" s="3"/>
    </row>
    <row r="33" spans="2:40" x14ac:dyDescent="0.15">
      <c r="B33" s="769"/>
      <c r="C33" s="1237"/>
      <c r="D33" s="1237"/>
      <c r="E33" s="1237"/>
      <c r="F33" s="1237"/>
      <c r="G33" s="1237"/>
      <c r="H33" s="1237"/>
      <c r="I33" s="1237"/>
      <c r="J33" s="1237"/>
      <c r="K33" s="1237"/>
      <c r="L33" s="1241"/>
      <c r="M33" s="1242"/>
      <c r="N33" s="1231"/>
      <c r="O33" s="1231"/>
      <c r="P33" s="1231"/>
      <c r="Q33" s="1231"/>
      <c r="R33" s="1231"/>
      <c r="S33" s="1231"/>
      <c r="T33" s="1231"/>
      <c r="U33" s="1231"/>
      <c r="V33" s="1231"/>
      <c r="W33" s="1231"/>
      <c r="X33" s="1231"/>
      <c r="Y33" s="1231"/>
      <c r="Z33" s="1231"/>
      <c r="AA33" s="1231"/>
      <c r="AB33" s="1231"/>
      <c r="AC33" s="1242"/>
      <c r="AD33" s="1242"/>
      <c r="AE33" s="1242"/>
      <c r="AF33" s="1242"/>
      <c r="AG33" s="1242"/>
      <c r="AH33" s="1231"/>
      <c r="AI33" s="1231"/>
      <c r="AJ33" s="1231"/>
      <c r="AK33" s="1231"/>
      <c r="AL33" s="1232"/>
      <c r="AN33" s="3"/>
    </row>
    <row r="34" spans="2:40" ht="13.5" customHeight="1" x14ac:dyDescent="0.15">
      <c r="B34" s="767" t="s">
        <v>45</v>
      </c>
      <c r="C34" s="780" t="s">
        <v>82</v>
      </c>
      <c r="D34" s="833"/>
      <c r="E34" s="833"/>
      <c r="F34" s="833"/>
      <c r="G34" s="833"/>
      <c r="H34" s="833"/>
      <c r="I34" s="833"/>
      <c r="J34" s="833"/>
      <c r="K34" s="833"/>
      <c r="L34" s="833"/>
      <c r="M34" s="1254" t="s">
        <v>19</v>
      </c>
      <c r="N34" s="1255"/>
      <c r="O34" s="53" t="s">
        <v>47</v>
      </c>
      <c r="P34" s="49"/>
      <c r="Q34" s="50"/>
      <c r="R34" s="1060" t="s">
        <v>20</v>
      </c>
      <c r="S34" s="1061"/>
      <c r="T34" s="1061"/>
      <c r="U34" s="1061"/>
      <c r="V34" s="1061"/>
      <c r="W34" s="1061"/>
      <c r="X34" s="1062"/>
      <c r="Y34" s="1256" t="s">
        <v>58</v>
      </c>
      <c r="Z34" s="1257"/>
      <c r="AA34" s="1257"/>
      <c r="AB34" s="1258"/>
      <c r="AC34" s="1259" t="s">
        <v>59</v>
      </c>
      <c r="AD34" s="791"/>
      <c r="AE34" s="791"/>
      <c r="AF34" s="791"/>
      <c r="AG34" s="1260"/>
      <c r="AH34" s="792" t="s">
        <v>52</v>
      </c>
      <c r="AI34" s="793"/>
      <c r="AJ34" s="793"/>
      <c r="AK34" s="793"/>
      <c r="AL34" s="794"/>
      <c r="AN34" s="3"/>
    </row>
    <row r="35" spans="2:40" ht="14.25" customHeight="1" x14ac:dyDescent="0.15">
      <c r="B35" s="768"/>
      <c r="C35" s="834"/>
      <c r="D35" s="781"/>
      <c r="E35" s="781"/>
      <c r="F35" s="781"/>
      <c r="G35" s="781"/>
      <c r="H35" s="781"/>
      <c r="I35" s="781"/>
      <c r="J35" s="781"/>
      <c r="K35" s="781"/>
      <c r="L35" s="781"/>
      <c r="M35" s="783"/>
      <c r="N35" s="784"/>
      <c r="O35" s="54" t="s">
        <v>48</v>
      </c>
      <c r="P35" s="51"/>
      <c r="Q35" s="52"/>
      <c r="R35" s="785"/>
      <c r="S35" s="786"/>
      <c r="T35" s="786"/>
      <c r="U35" s="786"/>
      <c r="V35" s="786"/>
      <c r="W35" s="786"/>
      <c r="X35" s="787"/>
      <c r="Y35" s="55" t="s">
        <v>33</v>
      </c>
      <c r="Z35" s="14"/>
      <c r="AA35" s="14"/>
      <c r="AB35" s="14"/>
      <c r="AC35" s="1246" t="s">
        <v>34</v>
      </c>
      <c r="AD35" s="1247"/>
      <c r="AE35" s="1247"/>
      <c r="AF35" s="1247"/>
      <c r="AG35" s="1248"/>
      <c r="AH35" s="795" t="s">
        <v>53</v>
      </c>
      <c r="AI35" s="796"/>
      <c r="AJ35" s="796"/>
      <c r="AK35" s="796"/>
      <c r="AL35" s="797"/>
      <c r="AN35" s="3"/>
    </row>
    <row r="36" spans="2:40" ht="14.25" customHeight="1" x14ac:dyDescent="0.15">
      <c r="B36" s="768"/>
      <c r="C36" s="738"/>
      <c r="D36" s="68"/>
      <c r="E36" s="798" t="s">
        <v>2</v>
      </c>
      <c r="F36" s="798"/>
      <c r="G36" s="798"/>
      <c r="H36" s="798"/>
      <c r="I36" s="798"/>
      <c r="J36" s="798"/>
      <c r="K36" s="798"/>
      <c r="L36" s="124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768"/>
      <c r="C37" s="738"/>
      <c r="D37" s="68"/>
      <c r="E37" s="798" t="s">
        <v>3</v>
      </c>
      <c r="F37" s="808"/>
      <c r="G37" s="808"/>
      <c r="H37" s="808"/>
      <c r="I37" s="808"/>
      <c r="J37" s="808"/>
      <c r="K37" s="808"/>
      <c r="L37" s="125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768"/>
      <c r="C38" s="738"/>
      <c r="D38" s="68"/>
      <c r="E38" s="798" t="s">
        <v>4</v>
      </c>
      <c r="F38" s="808"/>
      <c r="G38" s="808"/>
      <c r="H38" s="808"/>
      <c r="I38" s="808"/>
      <c r="J38" s="808"/>
      <c r="K38" s="808"/>
      <c r="L38" s="125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768"/>
      <c r="C39" s="738"/>
      <c r="D39" s="68"/>
      <c r="E39" s="798" t="s">
        <v>6</v>
      </c>
      <c r="F39" s="808"/>
      <c r="G39" s="808"/>
      <c r="H39" s="808"/>
      <c r="I39" s="808"/>
      <c r="J39" s="808"/>
      <c r="K39" s="808"/>
      <c r="L39" s="125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768"/>
      <c r="C40" s="738"/>
      <c r="D40" s="68"/>
      <c r="E40" s="798" t="s">
        <v>5</v>
      </c>
      <c r="F40" s="808"/>
      <c r="G40" s="808"/>
      <c r="H40" s="808"/>
      <c r="I40" s="808"/>
      <c r="J40" s="808"/>
      <c r="K40" s="808"/>
      <c r="L40" s="125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768"/>
      <c r="C41" s="738"/>
      <c r="D41" s="69"/>
      <c r="E41" s="1251" t="s">
        <v>46</v>
      </c>
      <c r="F41" s="1252"/>
      <c r="G41" s="1252"/>
      <c r="H41" s="1252"/>
      <c r="I41" s="1252"/>
      <c r="J41" s="1252"/>
      <c r="K41" s="1252"/>
      <c r="L41" s="1253"/>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768"/>
      <c r="C42" s="738"/>
      <c r="D42" s="71"/>
      <c r="E42" s="1261" t="s">
        <v>66</v>
      </c>
      <c r="F42" s="1261"/>
      <c r="G42" s="1261"/>
      <c r="H42" s="1261"/>
      <c r="I42" s="1261"/>
      <c r="J42" s="1261"/>
      <c r="K42" s="1261"/>
      <c r="L42" s="1262"/>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768"/>
      <c r="C43" s="738"/>
      <c r="D43" s="68"/>
      <c r="E43" s="798" t="s">
        <v>67</v>
      </c>
      <c r="F43" s="808"/>
      <c r="G43" s="808"/>
      <c r="H43" s="808"/>
      <c r="I43" s="808"/>
      <c r="J43" s="808"/>
      <c r="K43" s="808"/>
      <c r="L43" s="125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768"/>
      <c r="C44" s="738"/>
      <c r="D44" s="68"/>
      <c r="E44" s="798" t="s">
        <v>68</v>
      </c>
      <c r="F44" s="808"/>
      <c r="G44" s="808"/>
      <c r="H44" s="808"/>
      <c r="I44" s="808"/>
      <c r="J44" s="808"/>
      <c r="K44" s="808"/>
      <c r="L44" s="125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768"/>
      <c r="C45" s="738"/>
      <c r="D45" s="68"/>
      <c r="E45" s="798" t="s">
        <v>69</v>
      </c>
      <c r="F45" s="808"/>
      <c r="G45" s="808"/>
      <c r="H45" s="808"/>
      <c r="I45" s="808"/>
      <c r="J45" s="808"/>
      <c r="K45" s="808"/>
      <c r="L45" s="125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768"/>
      <c r="C46" s="738"/>
      <c r="D46" s="68"/>
      <c r="E46" s="798" t="s">
        <v>71</v>
      </c>
      <c r="F46" s="808"/>
      <c r="G46" s="808"/>
      <c r="H46" s="808"/>
      <c r="I46" s="808"/>
      <c r="J46" s="808"/>
      <c r="K46" s="808"/>
      <c r="L46" s="125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769"/>
      <c r="C47" s="738"/>
      <c r="D47" s="68"/>
      <c r="E47" s="798" t="s">
        <v>72</v>
      </c>
      <c r="F47" s="808"/>
      <c r="G47" s="808"/>
      <c r="H47" s="808"/>
      <c r="I47" s="808"/>
      <c r="J47" s="808"/>
      <c r="K47" s="808"/>
      <c r="L47" s="125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24" t="s">
        <v>49</v>
      </c>
      <c r="C48" s="824"/>
      <c r="D48" s="824"/>
      <c r="E48" s="824"/>
      <c r="F48" s="824"/>
      <c r="G48" s="824"/>
      <c r="H48" s="824"/>
      <c r="I48" s="824"/>
      <c r="J48" s="824"/>
      <c r="K48" s="8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4" t="s">
        <v>50</v>
      </c>
      <c r="C49" s="824"/>
      <c r="D49" s="824"/>
      <c r="E49" s="824"/>
      <c r="F49" s="824"/>
      <c r="G49" s="824"/>
      <c r="H49" s="824"/>
      <c r="I49" s="824"/>
      <c r="J49" s="824"/>
      <c r="K49" s="8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29" t="s">
        <v>21</v>
      </c>
      <c r="C50" s="829"/>
      <c r="D50" s="829"/>
      <c r="E50" s="829"/>
      <c r="F50" s="829"/>
      <c r="G50" s="829"/>
      <c r="H50" s="829"/>
      <c r="I50" s="829"/>
      <c r="J50" s="829"/>
      <c r="K50" s="829"/>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263" t="s">
        <v>51</v>
      </c>
      <c r="C51" s="1263"/>
      <c r="D51" s="1263"/>
      <c r="E51" s="1263"/>
      <c r="F51" s="1263"/>
      <c r="G51" s="1263"/>
      <c r="H51" s="1263"/>
      <c r="I51" s="1263"/>
      <c r="J51" s="1263"/>
      <c r="K51" s="1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8" t="s">
        <v>42</v>
      </c>
      <c r="C52" s="789"/>
      <c r="D52" s="789"/>
      <c r="E52" s="789"/>
      <c r="F52" s="789"/>
      <c r="G52" s="789"/>
      <c r="H52" s="789"/>
      <c r="I52" s="789"/>
      <c r="J52" s="789"/>
      <c r="K52" s="789"/>
      <c r="L52" s="789"/>
      <c r="M52" s="789"/>
      <c r="N52" s="7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7" t="s">
        <v>22</v>
      </c>
      <c r="C53" s="759" t="s">
        <v>83</v>
      </c>
      <c r="D53" s="760"/>
      <c r="E53" s="760"/>
      <c r="F53" s="760"/>
      <c r="G53" s="760"/>
      <c r="H53" s="760"/>
      <c r="I53" s="760"/>
      <c r="J53" s="760"/>
      <c r="K53" s="760"/>
      <c r="L53" s="760"/>
      <c r="M53" s="760"/>
      <c r="N53" s="760"/>
      <c r="O53" s="760"/>
      <c r="P53" s="760"/>
      <c r="Q53" s="760"/>
      <c r="R53" s="760"/>
      <c r="S53" s="760"/>
      <c r="T53" s="761"/>
      <c r="U53" s="759" t="s">
        <v>35</v>
      </c>
      <c r="V53" s="1264"/>
      <c r="W53" s="1264"/>
      <c r="X53" s="1264"/>
      <c r="Y53" s="1264"/>
      <c r="Z53" s="1264"/>
      <c r="AA53" s="1264"/>
      <c r="AB53" s="1264"/>
      <c r="AC53" s="1264"/>
      <c r="AD53" s="1264"/>
      <c r="AE53" s="1264"/>
      <c r="AF53" s="1264"/>
      <c r="AG53" s="1264"/>
      <c r="AH53" s="1264"/>
      <c r="AI53" s="1264"/>
      <c r="AJ53" s="1264"/>
      <c r="AK53" s="1264"/>
      <c r="AL53" s="1265"/>
      <c r="AN53" s="3"/>
    </row>
    <row r="54" spans="2:40" x14ac:dyDescent="0.15">
      <c r="B54" s="738"/>
      <c r="C54" s="1266"/>
      <c r="D54" s="1267"/>
      <c r="E54" s="1267"/>
      <c r="F54" s="1267"/>
      <c r="G54" s="1267"/>
      <c r="H54" s="1267"/>
      <c r="I54" s="1267"/>
      <c r="J54" s="1267"/>
      <c r="K54" s="1267"/>
      <c r="L54" s="1267"/>
      <c r="M54" s="1267"/>
      <c r="N54" s="1267"/>
      <c r="O54" s="1267"/>
      <c r="P54" s="1267"/>
      <c r="Q54" s="1267"/>
      <c r="R54" s="1267"/>
      <c r="S54" s="1267"/>
      <c r="T54" s="1255"/>
      <c r="U54" s="1266"/>
      <c r="V54" s="1267"/>
      <c r="W54" s="1267"/>
      <c r="X54" s="1267"/>
      <c r="Y54" s="1267"/>
      <c r="Z54" s="1267"/>
      <c r="AA54" s="1267"/>
      <c r="AB54" s="1267"/>
      <c r="AC54" s="1267"/>
      <c r="AD54" s="1267"/>
      <c r="AE54" s="1267"/>
      <c r="AF54" s="1267"/>
      <c r="AG54" s="1267"/>
      <c r="AH54" s="1267"/>
      <c r="AI54" s="1267"/>
      <c r="AJ54" s="1267"/>
      <c r="AK54" s="1267"/>
      <c r="AL54" s="1255"/>
      <c r="AN54" s="3"/>
    </row>
    <row r="55" spans="2:40" x14ac:dyDescent="0.15">
      <c r="B55" s="738"/>
      <c r="C55" s="1268"/>
      <c r="D55" s="1269"/>
      <c r="E55" s="1269"/>
      <c r="F55" s="1269"/>
      <c r="G55" s="1269"/>
      <c r="H55" s="1269"/>
      <c r="I55" s="1269"/>
      <c r="J55" s="1269"/>
      <c r="K55" s="1269"/>
      <c r="L55" s="1269"/>
      <c r="M55" s="1269"/>
      <c r="N55" s="1269"/>
      <c r="O55" s="1269"/>
      <c r="P55" s="1269"/>
      <c r="Q55" s="1269"/>
      <c r="R55" s="1269"/>
      <c r="S55" s="1269"/>
      <c r="T55" s="784"/>
      <c r="U55" s="1268"/>
      <c r="V55" s="1269"/>
      <c r="W55" s="1269"/>
      <c r="X55" s="1269"/>
      <c r="Y55" s="1269"/>
      <c r="Z55" s="1269"/>
      <c r="AA55" s="1269"/>
      <c r="AB55" s="1269"/>
      <c r="AC55" s="1269"/>
      <c r="AD55" s="1269"/>
      <c r="AE55" s="1269"/>
      <c r="AF55" s="1269"/>
      <c r="AG55" s="1269"/>
      <c r="AH55" s="1269"/>
      <c r="AI55" s="1269"/>
      <c r="AJ55" s="1269"/>
      <c r="AK55" s="1269"/>
      <c r="AL55" s="784"/>
      <c r="AN55" s="3"/>
    </row>
    <row r="56" spans="2:40" x14ac:dyDescent="0.15">
      <c r="B56" s="738"/>
      <c r="C56" s="1268"/>
      <c r="D56" s="1269"/>
      <c r="E56" s="1269"/>
      <c r="F56" s="1269"/>
      <c r="G56" s="1269"/>
      <c r="H56" s="1269"/>
      <c r="I56" s="1269"/>
      <c r="J56" s="1269"/>
      <c r="K56" s="1269"/>
      <c r="L56" s="1269"/>
      <c r="M56" s="1269"/>
      <c r="N56" s="1269"/>
      <c r="O56" s="1269"/>
      <c r="P56" s="1269"/>
      <c r="Q56" s="1269"/>
      <c r="R56" s="1269"/>
      <c r="S56" s="1269"/>
      <c r="T56" s="784"/>
      <c r="U56" s="1268"/>
      <c r="V56" s="1269"/>
      <c r="W56" s="1269"/>
      <c r="X56" s="1269"/>
      <c r="Y56" s="1269"/>
      <c r="Z56" s="1269"/>
      <c r="AA56" s="1269"/>
      <c r="AB56" s="1269"/>
      <c r="AC56" s="1269"/>
      <c r="AD56" s="1269"/>
      <c r="AE56" s="1269"/>
      <c r="AF56" s="1269"/>
      <c r="AG56" s="1269"/>
      <c r="AH56" s="1269"/>
      <c r="AI56" s="1269"/>
      <c r="AJ56" s="1269"/>
      <c r="AK56" s="1269"/>
      <c r="AL56" s="784"/>
      <c r="AN56" s="3"/>
    </row>
    <row r="57" spans="2:40" x14ac:dyDescent="0.15">
      <c r="B57" s="739"/>
      <c r="C57" s="1270"/>
      <c r="D57" s="1264"/>
      <c r="E57" s="1264"/>
      <c r="F57" s="1264"/>
      <c r="G57" s="1264"/>
      <c r="H57" s="1264"/>
      <c r="I57" s="1264"/>
      <c r="J57" s="1264"/>
      <c r="K57" s="1264"/>
      <c r="L57" s="1264"/>
      <c r="M57" s="1264"/>
      <c r="N57" s="1264"/>
      <c r="O57" s="1264"/>
      <c r="P57" s="1264"/>
      <c r="Q57" s="1264"/>
      <c r="R57" s="1264"/>
      <c r="S57" s="1264"/>
      <c r="T57" s="1265"/>
      <c r="U57" s="1270"/>
      <c r="V57" s="1264"/>
      <c r="W57" s="1264"/>
      <c r="X57" s="1264"/>
      <c r="Y57" s="1264"/>
      <c r="Z57" s="1264"/>
      <c r="AA57" s="1264"/>
      <c r="AB57" s="1264"/>
      <c r="AC57" s="1264"/>
      <c r="AD57" s="1264"/>
      <c r="AE57" s="1264"/>
      <c r="AF57" s="1264"/>
      <c r="AG57" s="1264"/>
      <c r="AH57" s="1264"/>
      <c r="AI57" s="1264"/>
      <c r="AJ57" s="1264"/>
      <c r="AK57" s="1264"/>
      <c r="AL57" s="1265"/>
      <c r="AN57" s="3"/>
    </row>
    <row r="58" spans="2:40" ht="14.25" customHeight="1" x14ac:dyDescent="0.15">
      <c r="B58" s="722" t="s">
        <v>23</v>
      </c>
      <c r="C58" s="723"/>
      <c r="D58" s="723"/>
      <c r="E58" s="723"/>
      <c r="F58" s="724"/>
      <c r="G58" s="829" t="s">
        <v>24</v>
      </c>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N58" s="3"/>
    </row>
    <row r="60" spans="2:40" x14ac:dyDescent="0.15">
      <c r="B60" s="14" t="s">
        <v>54</v>
      </c>
    </row>
    <row r="61" spans="2:40" x14ac:dyDescent="0.15">
      <c r="B61" s="14" t="s">
        <v>92</v>
      </c>
    </row>
    <row r="62" spans="2:40" x14ac:dyDescent="0.15">
      <c r="B62" s="14" t="s">
        <v>93</v>
      </c>
    </row>
    <row r="63" spans="2:40" x14ac:dyDescent="0.15">
      <c r="B63" s="14" t="s">
        <v>96</v>
      </c>
    </row>
    <row r="64" spans="2:40" x14ac:dyDescent="0.15">
      <c r="B64" s="14" t="s">
        <v>61</v>
      </c>
    </row>
    <row r="65" spans="2:41" x14ac:dyDescent="0.15">
      <c r="B65" s="14" t="s">
        <v>84</v>
      </c>
    </row>
    <row r="66" spans="2:41" x14ac:dyDescent="0.15">
      <c r="B66" s="14" t="s">
        <v>62</v>
      </c>
      <c r="AN66" s="3"/>
      <c r="AO66" s="14"/>
    </row>
    <row r="67" spans="2:41" x14ac:dyDescent="0.15">
      <c r="B67" s="14" t="s">
        <v>56</v>
      </c>
    </row>
    <row r="68" spans="2:41" x14ac:dyDescent="0.15">
      <c r="B68" s="14" t="s">
        <v>64</v>
      </c>
    </row>
    <row r="69" spans="2:41" x14ac:dyDescent="0.15">
      <c r="B69" s="14" t="s">
        <v>94</v>
      </c>
    </row>
    <row r="70" spans="2:41" x14ac:dyDescent="0.15">
      <c r="B70" s="14" t="s">
        <v>91</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添付書類一覧</vt:lpstr>
      <vt:lpstr>別紙3－2</vt:lpstr>
      <vt:lpstr>別紙１ｰ３</vt:lpstr>
      <vt:lpstr>備考（1－3）</vt:lpstr>
      <vt:lpstr>別紙5-2</vt:lpstr>
      <vt:lpstr>記入方法</vt:lpstr>
      <vt:lpstr>勤務形態一覧表</vt:lpstr>
      <vt:lpstr>【記載例】</vt:lpstr>
      <vt:lpstr>シフト記号表（勤務時間帯）</vt:lpstr>
      <vt:lpstr>【記載例】シフト記号表（勤務時間帯）</vt:lpstr>
      <vt:lpstr>勤務形態一覧表(50人)</vt:lpstr>
      <vt:lpstr>プルダウン・リスト</vt:lpstr>
      <vt:lpstr>別紙44</vt:lpstr>
      <vt:lpstr>別紙28</vt:lpstr>
      <vt:lpstr>別紙14－5</vt:lpstr>
      <vt:lpstr>参考様式</vt:lpstr>
      <vt:lpstr>別紙7</vt:lpstr>
      <vt:lpstr>別紙7－2</vt:lpstr>
      <vt:lpstr>別紙●24</vt:lpstr>
      <vt:lpstr>'シフト記号表（勤務時間帯）'!【記載例】シフト記号</vt:lpstr>
      <vt:lpstr>【記載例】シフト記号</vt:lpstr>
      <vt:lpstr>【記載例】!Print_Area</vt:lpstr>
      <vt:lpstr>'【記載例】シフト記号表（勤務時間帯）'!Print_Area</vt:lpstr>
      <vt:lpstr>'シフト記号表（勤務時間帯）'!Print_Area</vt:lpstr>
      <vt:lpstr>記入方法!Print_Area</vt:lpstr>
      <vt:lpstr>勤務形態一覧表!Print_Area</vt:lpstr>
      <vt:lpstr>'勤務形態一覧表(50人)'!Print_Area</vt:lpstr>
      <vt:lpstr>参考様式!Print_Area</vt:lpstr>
      <vt:lpstr>添付書類一覧!Print_Area</vt:lpstr>
      <vt:lpstr>'備考（1－3）'!Print_Area</vt:lpstr>
      <vt:lpstr>別紙●24!Print_Area</vt:lpstr>
      <vt:lpstr>別紙１ｰ３!Print_Area</vt:lpstr>
      <vt:lpstr>'別紙14－5'!Print_Area</vt:lpstr>
      <vt:lpstr>別紙28!Print_Area</vt:lpstr>
      <vt:lpstr>'別紙3－2'!Print_Area</vt:lpstr>
      <vt:lpstr>別紙44!Print_Area</vt:lpstr>
      <vt:lpstr>'別紙5-2'!Print_Area</vt:lpstr>
      <vt:lpstr>別紙7!Print_Area</vt:lpstr>
      <vt:lpstr>'別紙7－2'!Print_Area</vt:lpstr>
      <vt:lpstr>勤務形態一覧表!Print_Titles</vt:lpstr>
      <vt:lpstr>'勤務形態一覧表(50人)'!Print_Titles</vt:lpstr>
      <vt:lpstr>シフト記号表</vt:lpstr>
      <vt:lpstr>介護支援専門員</vt:lpstr>
      <vt:lpstr>介護従業者</vt:lpstr>
      <vt:lpstr>管理者</vt:lpstr>
      <vt:lpstr>計画作成担当者</vt:lpstr>
      <vt:lpstr>職種</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2025-03-13T07:48:10Z</cp:lastPrinted>
  <dcterms:created xsi:type="dcterms:W3CDTF">1601-01-01T00:00:00Z</dcterms:created>
  <dcterms:modified xsi:type="dcterms:W3CDTF">2025-04-09T00:31:46Z</dcterms:modified>
  <cp:category/>
</cp:coreProperties>
</file>