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Kaigohoken2\給付\★　指導係　★\HP更新\令和06年度\令和07年03月14日　加算関係　添付書類一覧\"/>
    </mc:Choice>
  </mc:AlternateContent>
  <xr:revisionPtr revIDLastSave="0" documentId="13_ncr:1_{06D14212-87B1-4485-A386-434605EC455A}" xr6:coauthVersionLast="47" xr6:coauthVersionMax="47" xr10:uidLastSave="{00000000-0000-0000-0000-000000000000}"/>
  <bookViews>
    <workbookView xWindow="14910" yWindow="135" windowWidth="13710" windowHeight="15390" tabRatio="885" xr2:uid="{00000000-000D-0000-FFFF-FFFF00000000}"/>
  </bookViews>
  <sheets>
    <sheet name=" 添付書類一覧" sheetId="214" r:id="rId1"/>
    <sheet name="別紙3－2" sheetId="246" r:id="rId2"/>
    <sheet name="別紙１ｰ３" sheetId="233" r:id="rId3"/>
    <sheet name="備考（1－3）" sheetId="234" r:id="rId4"/>
    <sheet name="別紙5－2" sheetId="232" r:id="rId5"/>
    <sheet name="【記載例】勤務形態一覧表" sheetId="221" r:id="rId6"/>
    <sheet name="【記載例】シフト記号表（勤務時間帯）" sheetId="222" r:id="rId7"/>
    <sheet name="勤務形態一覧表(50人)" sheetId="223" r:id="rId8"/>
    <sheet name="勤務形態一覧表（1枚版）" sheetId="224" r:id="rId9"/>
    <sheet name="シフト記号表（勤務時間帯）" sheetId="225" r:id="rId10"/>
    <sheet name="記入方法" sheetId="226" r:id="rId11"/>
    <sheet name="プルダウン・リスト" sheetId="227" r:id="rId12"/>
    <sheet name="別紙49" sheetId="236" r:id="rId13"/>
    <sheet name="別紙44" sheetId="237" r:id="rId14"/>
    <sheet name="別紙16" sheetId="238" r:id="rId15"/>
    <sheet name="別紙17" sheetId="239" r:id="rId16"/>
    <sheet name="別紙18" sheetId="240" r:id="rId17"/>
    <sheet name="別紙45" sheetId="241" r:id="rId18"/>
    <sheet name="別紙42" sheetId="242" r:id="rId19"/>
    <sheet name="別紙41" sheetId="243" r:id="rId20"/>
    <sheet name="別紙28" sheetId="244" r:id="rId21"/>
    <sheet name="別紙14－5" sheetId="245" r:id="rId22"/>
    <sheet name="参考様式" sheetId="231" r:id="rId23"/>
    <sheet name="別紙●24" sheetId="66" state="hidden" r:id="rId24"/>
  </sheets>
  <externalReferences>
    <externalReference r:id="rId25"/>
    <externalReference r:id="rId26"/>
    <externalReference r:id="rId27"/>
    <externalReference r:id="rId28"/>
    <externalReference r:id="rId29"/>
    <externalReference r:id="rId30"/>
  </externalReferences>
  <definedNames>
    <definedName name="【記載例】シフト記号" localSheetId="9">'シフト記号表（勤務時間帯）'!$C$6:$C$47</definedName>
    <definedName name="【記載例】シフト記号" localSheetId="4">'[1]【記載例】シフト記号表（勤務時間帯）'!$C$6:$C$35</definedName>
    <definedName name="【記載例】シフト記号">'【記載例】シフト記号表（勤務時間帯）'!$C$6:$C$47</definedName>
    <definedName name="【記載例】シフト記号表" localSheetId="4">'[2]【記載例】シフト記号表（勤務時間帯）'!$C$6:$C$47</definedName>
    <definedName name="【記載例】シフト記号表">'[3]【記載例】シフト記号表（勤務時間帯）'!$C$6:$C$47</definedName>
    <definedName name="ｋ" localSheetId="17">#N/A</definedName>
    <definedName name="ｋ">#N/A</definedName>
    <definedName name="_xlnm.Print_Area" localSheetId="0">' 添付書類一覧'!$A$1:$B$43</definedName>
    <definedName name="_xlnm.Print_Area" localSheetId="6">'【記載例】シフト記号表（勤務時間帯）'!$B$1:$AB$52</definedName>
    <definedName name="_xlnm.Print_Area" localSheetId="5">【記載例】勤務形態一覧表!$A$1:$BI$77</definedName>
    <definedName name="_xlnm.Print_Area" localSheetId="9">'シフト記号表（勤務時間帯）'!$B$1:$AB$52</definedName>
    <definedName name="_xlnm.Print_Area" localSheetId="10">記入方法!$B$1:$Q$84</definedName>
    <definedName name="_xlnm.Print_Area" localSheetId="8">'勤務形態一覧表（1枚版）'!$A$1:$BI$77</definedName>
    <definedName name="_xlnm.Print_Area" localSheetId="7">'勤務形態一覧表(50人)'!$A$1:$BI$179</definedName>
    <definedName name="_xlnm.Print_Area" localSheetId="22">参考様式!$A$1:$AJ$39</definedName>
    <definedName name="_xlnm.Print_Area" localSheetId="3">'備考（1－3）'!$A$1:$L$45</definedName>
    <definedName name="_xlnm.Print_Area" localSheetId="23">別紙●24!$A$1:$AM$77</definedName>
    <definedName name="_xlnm.Print_Area" localSheetId="2">別紙１ｰ３!$A$1:$AF$86</definedName>
    <definedName name="_xlnm.Print_Area" localSheetId="21">'別紙14－5'!$A$1:$AD$60</definedName>
    <definedName name="_xlnm.Print_Area" localSheetId="14">別紙16!$A$1:$AF$114</definedName>
    <definedName name="_xlnm.Print_Area" localSheetId="15">別紙17!$A$1:$Z$44</definedName>
    <definedName name="_xlnm.Print_Area" localSheetId="16">別紙18!$A$1:$Z$26</definedName>
    <definedName name="_xlnm.Print_Area" localSheetId="20">別紙28!$A$1:$AA$78</definedName>
    <definedName name="_xlnm.Print_Area" localSheetId="1">'別紙3－2'!$A$1:$AK$77</definedName>
    <definedName name="_xlnm.Print_Area" localSheetId="19">別紙41!$A$1:$AE$37</definedName>
    <definedName name="_xlnm.Print_Area" localSheetId="18">別紙42!$A$1:$Y$60</definedName>
    <definedName name="_xlnm.Print_Area" localSheetId="13">別紙44!$A$1:$AF$54</definedName>
    <definedName name="_xlnm.Print_Area" localSheetId="17">別紙45!$A$1:$AC$32</definedName>
    <definedName name="_xlnm.Print_Area" localSheetId="12">別紙49!$A$1:$AC$54</definedName>
    <definedName name="_xlnm.Print_Area" localSheetId="4">'別紙5－2'!$A$1:$AF$59</definedName>
    <definedName name="_xlnm.Print_Titles" localSheetId="0">' 添付書類一覧'!$4:$4</definedName>
    <definedName name="_xlnm.Print_Titles" localSheetId="8">'勤務形態一覧表（1枚版）'!$1:$20</definedName>
    <definedName name="_xlnm.Print_Titles" localSheetId="7">'勤務形態一覧表(50人)'!$1:$20</definedName>
    <definedName name="Z_918D9391_3166_42FD_8CCC_73DDA136E9AD_.wvu.PrintArea" localSheetId="0" hidden="1">' 添付書類一覧'!$A$4:$B$43</definedName>
    <definedName name="サービス種別">[4]サービス種類一覧!$B$4:$B$20</definedName>
    <definedName name="サービス種類">[5]サービス種類一覧!$C$4:$C$20</definedName>
    <definedName name="サービス名" localSheetId="18">#N/A</definedName>
    <definedName name="サービス名" localSheetId="17">#N/A</definedName>
    <definedName name="サービス名">#N/A</definedName>
    <definedName name="サービス名称" localSheetId="18">#N/A</definedName>
    <definedName name="サービス名称" localSheetId="17">#N/A</definedName>
    <definedName name="サービス名称">#N/A</definedName>
    <definedName name="シフト記号表" localSheetId="4">[2]シフト記号表!$C$6:$C$47</definedName>
    <definedName name="シフト記号表">'シフト記号表（勤務時間帯）'!$C$6:$C$47</definedName>
    <definedName name="だだ">#N/A</definedName>
    <definedName name="っっｋ">#N/A</definedName>
    <definedName name="っっっっｌ">#N/A</definedName>
    <definedName name="介護支援専門員">プルダウン・リスト!$F$15:$F$23</definedName>
    <definedName name="介護従業者">プルダウン・リスト!$D$15:$D$23</definedName>
    <definedName name="確認">#N/A</definedName>
    <definedName name="看護職員">プルダウン・リスト!$E$15:$E$23</definedName>
    <definedName name="管理者">プルダウン・リスト!$C$15:$C$23</definedName>
    <definedName name="計画作成担当者">プルダウン・リスト!$G$15:$G$23</definedName>
    <definedName name="種類">[6]サービス種類一覧!$A$4:$A$20</definedName>
    <definedName name="職種" localSheetId="4">[2]プルダウン・リスト!$C$17:$L$17</definedName>
    <definedName name="職種">プルダウン・リスト!$C$14:$L$14</definedName>
  </definedNames>
  <calcPr calcId="181029"/>
</workbook>
</file>

<file path=xl/calcChain.xml><?xml version="1.0" encoding="utf-8"?>
<calcChain xmlns="http://schemas.openxmlformats.org/spreadsheetml/2006/main">
  <c r="Z33" i="231" l="1"/>
  <c r="X33" i="231"/>
  <c r="V33" i="231"/>
  <c r="T33" i="231"/>
  <c r="R33" i="231"/>
  <c r="P33" i="231"/>
  <c r="N33" i="231"/>
  <c r="L33" i="231"/>
  <c r="J33" i="231"/>
  <c r="H33" i="231"/>
  <c r="F33" i="231"/>
  <c r="Z32" i="231"/>
  <c r="X32" i="231"/>
  <c r="V32" i="231"/>
  <c r="T32" i="231"/>
  <c r="R32" i="231"/>
  <c r="P32" i="231"/>
  <c r="N32" i="231"/>
  <c r="L32" i="231"/>
  <c r="J32" i="231"/>
  <c r="H32" i="231"/>
  <c r="F32" i="231"/>
  <c r="AB32" i="231" s="1"/>
  <c r="AB33" i="231" l="1"/>
  <c r="T47" i="225"/>
  <c r="R47" i="225"/>
  <c r="D47" i="225"/>
  <c r="T46" i="225"/>
  <c r="R46" i="225"/>
  <c r="X46" i="225" s="1"/>
  <c r="P46" i="225"/>
  <c r="N46" i="225"/>
  <c r="L46" i="225"/>
  <c r="T45" i="225"/>
  <c r="R45" i="225"/>
  <c r="X45" i="225" s="1"/>
  <c r="P45" i="225"/>
  <c r="N45" i="225"/>
  <c r="L45" i="225"/>
  <c r="L47" i="225" s="1"/>
  <c r="T44" i="225"/>
  <c r="R44" i="225"/>
  <c r="D44" i="225"/>
  <c r="T43" i="225"/>
  <c r="R43" i="225"/>
  <c r="X43" i="225" s="1"/>
  <c r="Z43" i="225" s="1"/>
  <c r="P43" i="225"/>
  <c r="N43" i="225"/>
  <c r="L43" i="225"/>
  <c r="T42" i="225"/>
  <c r="R42" i="225"/>
  <c r="X42" i="225" s="1"/>
  <c r="P42" i="225"/>
  <c r="N42" i="225"/>
  <c r="L42" i="225"/>
  <c r="L44" i="225" s="1"/>
  <c r="T41" i="225"/>
  <c r="R41" i="225"/>
  <c r="D41" i="225"/>
  <c r="T40" i="225"/>
  <c r="R40" i="225"/>
  <c r="X40" i="225" s="1"/>
  <c r="P40" i="225"/>
  <c r="N40" i="225"/>
  <c r="L40" i="225"/>
  <c r="T39" i="225"/>
  <c r="R39" i="225"/>
  <c r="X39" i="225" s="1"/>
  <c r="P39" i="225"/>
  <c r="N39" i="225"/>
  <c r="L39" i="225"/>
  <c r="D38" i="225"/>
  <c r="D37" i="225"/>
  <c r="D36" i="225"/>
  <c r="D35" i="225"/>
  <c r="D34" i="225"/>
  <c r="D33" i="225"/>
  <c r="D32" i="225"/>
  <c r="D31" i="225"/>
  <c r="D30" i="225"/>
  <c r="D29" i="225"/>
  <c r="D28" i="225"/>
  <c r="D27" i="225"/>
  <c r="D26" i="225"/>
  <c r="D25" i="225"/>
  <c r="D24" i="225"/>
  <c r="D23" i="225"/>
  <c r="T22" i="225"/>
  <c r="R22" i="225"/>
  <c r="X22" i="225" s="1"/>
  <c r="P22" i="225"/>
  <c r="N22" i="225"/>
  <c r="L22" i="225"/>
  <c r="D22" i="225"/>
  <c r="T21" i="225"/>
  <c r="R21" i="225"/>
  <c r="X21" i="225" s="1"/>
  <c r="P21" i="225"/>
  <c r="N21" i="225"/>
  <c r="L21" i="225"/>
  <c r="D21" i="225"/>
  <c r="T20" i="225"/>
  <c r="R20" i="225"/>
  <c r="X20" i="225" s="1"/>
  <c r="P20" i="225"/>
  <c r="N20" i="225"/>
  <c r="L20" i="225"/>
  <c r="D20" i="225"/>
  <c r="T19" i="225"/>
  <c r="R19" i="225"/>
  <c r="X19" i="225" s="1"/>
  <c r="P19" i="225"/>
  <c r="N19" i="225"/>
  <c r="L19" i="225"/>
  <c r="D19" i="225"/>
  <c r="T18" i="225"/>
  <c r="R18" i="225"/>
  <c r="X18" i="225" s="1"/>
  <c r="P18" i="225"/>
  <c r="N18" i="225"/>
  <c r="L18" i="225"/>
  <c r="D18" i="225"/>
  <c r="T17" i="225"/>
  <c r="R17" i="225"/>
  <c r="X17" i="225" s="1"/>
  <c r="P17" i="225"/>
  <c r="N17" i="225"/>
  <c r="L17" i="225"/>
  <c r="D17" i="225"/>
  <c r="T16" i="225"/>
  <c r="R16" i="225"/>
  <c r="X16" i="225" s="1"/>
  <c r="P16" i="225"/>
  <c r="N16" i="225"/>
  <c r="L16" i="225"/>
  <c r="D16" i="225"/>
  <c r="T15" i="225"/>
  <c r="R15" i="225"/>
  <c r="X15" i="225" s="1"/>
  <c r="P15" i="225"/>
  <c r="N15" i="225"/>
  <c r="L15" i="225"/>
  <c r="D15" i="225"/>
  <c r="T14" i="225"/>
  <c r="R14" i="225"/>
  <c r="X14" i="225" s="1"/>
  <c r="Z14" i="225" s="1"/>
  <c r="P14" i="225"/>
  <c r="N14" i="225"/>
  <c r="L14" i="225"/>
  <c r="D14" i="225"/>
  <c r="T13" i="225"/>
  <c r="R13" i="225"/>
  <c r="X13" i="225" s="1"/>
  <c r="Z13" i="225" s="1"/>
  <c r="P13" i="225"/>
  <c r="N13" i="225"/>
  <c r="L13" i="225"/>
  <c r="D13" i="225"/>
  <c r="T12" i="225"/>
  <c r="R12" i="225"/>
  <c r="X12" i="225" s="1"/>
  <c r="Z12" i="225" s="1"/>
  <c r="P12" i="225"/>
  <c r="N12" i="225"/>
  <c r="L12" i="225"/>
  <c r="D12" i="225"/>
  <c r="T11" i="225"/>
  <c r="R11" i="225"/>
  <c r="X11" i="225" s="1"/>
  <c r="Z11" i="225" s="1"/>
  <c r="P11" i="225"/>
  <c r="N11" i="225"/>
  <c r="L11" i="225"/>
  <c r="D11" i="225"/>
  <c r="T10" i="225"/>
  <c r="R10" i="225"/>
  <c r="X10" i="225" s="1"/>
  <c r="Z10" i="225" s="1"/>
  <c r="P10" i="225"/>
  <c r="N10" i="225"/>
  <c r="L10" i="225"/>
  <c r="D10" i="225"/>
  <c r="T9" i="225"/>
  <c r="R9" i="225"/>
  <c r="X9" i="225" s="1"/>
  <c r="Z9" i="225" s="1"/>
  <c r="P9" i="225"/>
  <c r="N9" i="225"/>
  <c r="L9" i="225"/>
  <c r="D9" i="225"/>
  <c r="T8" i="225"/>
  <c r="R8" i="225"/>
  <c r="X8" i="225" s="1"/>
  <c r="Z8" i="225" s="1"/>
  <c r="P8" i="225"/>
  <c r="N8" i="225"/>
  <c r="L8" i="225"/>
  <c r="D8" i="225"/>
  <c r="T7" i="225"/>
  <c r="R7" i="225"/>
  <c r="X7" i="225" s="1"/>
  <c r="Z7" i="225" s="1"/>
  <c r="P7" i="225"/>
  <c r="N7" i="225"/>
  <c r="L7" i="225"/>
  <c r="D7" i="225"/>
  <c r="T6" i="225"/>
  <c r="R6" i="225"/>
  <c r="X6" i="225" s="1"/>
  <c r="Z6" i="225" s="1"/>
  <c r="L6" i="225"/>
  <c r="D6" i="225"/>
  <c r="AY68" i="224"/>
  <c r="AX68" i="224"/>
  <c r="AW68" i="224"/>
  <c r="AV68" i="224"/>
  <c r="AU68" i="224"/>
  <c r="AT68" i="224"/>
  <c r="AS68" i="224"/>
  <c r="AR68" i="224"/>
  <c r="AQ68" i="224"/>
  <c r="AP68" i="224"/>
  <c r="AO68" i="224"/>
  <c r="AN68" i="224"/>
  <c r="AM68" i="224"/>
  <c r="AL68" i="224"/>
  <c r="AK68" i="224"/>
  <c r="AJ68" i="224"/>
  <c r="AI68" i="224"/>
  <c r="AH68" i="224"/>
  <c r="AG68" i="224"/>
  <c r="AF68" i="224"/>
  <c r="AE68" i="224"/>
  <c r="AD68" i="224"/>
  <c r="AC68" i="224"/>
  <c r="AB68" i="224"/>
  <c r="AA68" i="224"/>
  <c r="Z68" i="224"/>
  <c r="Y68" i="224"/>
  <c r="X68" i="224"/>
  <c r="W68" i="224"/>
  <c r="V68" i="224"/>
  <c r="AZ68" i="224" s="1"/>
  <c r="BB68" i="224" s="1"/>
  <c r="U68" i="224"/>
  <c r="G68" i="224"/>
  <c r="AY67" i="224"/>
  <c r="AX67" i="224"/>
  <c r="AW67" i="224"/>
  <c r="AV67" i="224"/>
  <c r="AU67" i="224"/>
  <c r="AT67" i="224"/>
  <c r="AS67" i="224"/>
  <c r="AR67" i="224"/>
  <c r="AQ67" i="224"/>
  <c r="AP67" i="224"/>
  <c r="AO67" i="224"/>
  <c r="AN67" i="224"/>
  <c r="AM67" i="224"/>
  <c r="AL67" i="224"/>
  <c r="AK67" i="224"/>
  <c r="AJ67" i="224"/>
  <c r="AI67" i="224"/>
  <c r="AH67" i="224"/>
  <c r="AG67" i="224"/>
  <c r="AF67" i="224"/>
  <c r="AE67" i="224"/>
  <c r="AD67" i="224"/>
  <c r="AC67" i="224"/>
  <c r="AB67" i="224"/>
  <c r="AA67" i="224"/>
  <c r="Z67" i="224"/>
  <c r="Y67" i="224"/>
  <c r="X67" i="224"/>
  <c r="W67" i="224"/>
  <c r="V67" i="224"/>
  <c r="AZ67" i="224" s="1"/>
  <c r="BB67" i="224" s="1"/>
  <c r="U67" i="224"/>
  <c r="F67" i="224"/>
  <c r="AY65" i="224"/>
  <c r="AX65" i="224"/>
  <c r="AW65" i="224"/>
  <c r="AV65" i="224"/>
  <c r="AU65" i="224"/>
  <c r="AT65" i="224"/>
  <c r="AS65" i="224"/>
  <c r="AR65" i="224"/>
  <c r="AQ65" i="224"/>
  <c r="AP65" i="224"/>
  <c r="AO65" i="224"/>
  <c r="AN65" i="224"/>
  <c r="AM65" i="224"/>
  <c r="AL65" i="224"/>
  <c r="AK65" i="224"/>
  <c r="AJ65" i="224"/>
  <c r="AI65" i="224"/>
  <c r="AH65" i="224"/>
  <c r="AG65" i="224"/>
  <c r="AF65" i="224"/>
  <c r="AE65" i="224"/>
  <c r="AD65" i="224"/>
  <c r="AC65" i="224"/>
  <c r="AB65" i="224"/>
  <c r="AA65" i="224"/>
  <c r="Z65" i="224"/>
  <c r="Y65" i="224"/>
  <c r="X65" i="224"/>
  <c r="W65" i="224"/>
  <c r="V65" i="224"/>
  <c r="U65" i="224"/>
  <c r="G65" i="224"/>
  <c r="AY64" i="224"/>
  <c r="AX64" i="224"/>
  <c r="AW64" i="224"/>
  <c r="AV64" i="224"/>
  <c r="AU64" i="224"/>
  <c r="AT64" i="224"/>
  <c r="AS64" i="224"/>
  <c r="AR64" i="224"/>
  <c r="AQ64" i="224"/>
  <c r="AP64" i="224"/>
  <c r="AO64" i="224"/>
  <c r="AN64" i="224"/>
  <c r="AM64" i="224"/>
  <c r="AL64" i="224"/>
  <c r="AK64" i="224"/>
  <c r="AJ64" i="224"/>
  <c r="AI64" i="224"/>
  <c r="AH64" i="224"/>
  <c r="AG64" i="224"/>
  <c r="AF64" i="224"/>
  <c r="AE64" i="224"/>
  <c r="AD64" i="224"/>
  <c r="AC64" i="224"/>
  <c r="AB64" i="224"/>
  <c r="AA64" i="224"/>
  <c r="Z64" i="224"/>
  <c r="Y64" i="224"/>
  <c r="X64" i="224"/>
  <c r="W64" i="224"/>
  <c r="V64" i="224"/>
  <c r="U64" i="224"/>
  <c r="F64" i="224"/>
  <c r="AY62" i="224"/>
  <c r="AX62" i="224"/>
  <c r="AW62" i="224"/>
  <c r="AV62" i="224"/>
  <c r="AU62" i="224"/>
  <c r="AT62" i="224"/>
  <c r="AS62" i="224"/>
  <c r="AR62" i="224"/>
  <c r="AQ62" i="224"/>
  <c r="AP62" i="224"/>
  <c r="AO62" i="224"/>
  <c r="AN62" i="224"/>
  <c r="AM62" i="224"/>
  <c r="AL62" i="224"/>
  <c r="AK62" i="224"/>
  <c r="AJ62" i="224"/>
  <c r="AI62" i="224"/>
  <c r="AH62" i="224"/>
  <c r="AG62" i="224"/>
  <c r="AF62" i="224"/>
  <c r="AE62" i="224"/>
  <c r="AD62" i="224"/>
  <c r="AC62" i="224"/>
  <c r="AB62" i="224"/>
  <c r="AA62" i="224"/>
  <c r="Z62" i="224"/>
  <c r="Y62" i="224"/>
  <c r="X62" i="224"/>
  <c r="W62" i="224"/>
  <c r="V62" i="224"/>
  <c r="AZ62" i="224" s="1"/>
  <c r="BB62" i="224" s="1"/>
  <c r="U62" i="224"/>
  <c r="G62" i="224"/>
  <c r="AY61" i="224"/>
  <c r="AX61" i="224"/>
  <c r="AW61" i="224"/>
  <c r="AV61" i="224"/>
  <c r="AU61" i="224"/>
  <c r="AT61" i="224"/>
  <c r="AS61" i="224"/>
  <c r="AR61" i="224"/>
  <c r="AQ61" i="224"/>
  <c r="AP61" i="224"/>
  <c r="AO61" i="224"/>
  <c r="AN61" i="224"/>
  <c r="AM61" i="224"/>
  <c r="AL61" i="224"/>
  <c r="AK61" i="224"/>
  <c r="AJ61" i="224"/>
  <c r="AI61" i="224"/>
  <c r="AH61" i="224"/>
  <c r="AG61" i="224"/>
  <c r="AF61" i="224"/>
  <c r="AE61" i="224"/>
  <c r="AD61" i="224"/>
  <c r="AC61" i="224"/>
  <c r="AB61" i="224"/>
  <c r="AA61" i="224"/>
  <c r="Z61" i="224"/>
  <c r="Y61" i="224"/>
  <c r="X61" i="224"/>
  <c r="W61" i="224"/>
  <c r="V61" i="224"/>
  <c r="AZ61" i="224" s="1"/>
  <c r="BB61" i="224" s="1"/>
  <c r="U61" i="224"/>
  <c r="F61" i="224"/>
  <c r="AY59" i="224"/>
  <c r="AX59" i="224"/>
  <c r="AW59" i="224"/>
  <c r="AV59" i="224"/>
  <c r="AU59" i="224"/>
  <c r="AT59" i="224"/>
  <c r="AS59" i="224"/>
  <c r="AR59" i="224"/>
  <c r="AQ59" i="224"/>
  <c r="AP59" i="224"/>
  <c r="AO59" i="224"/>
  <c r="AN59" i="224"/>
  <c r="AM59" i="224"/>
  <c r="AL59" i="224"/>
  <c r="AK59" i="224"/>
  <c r="AJ59" i="224"/>
  <c r="AI59" i="224"/>
  <c r="AH59" i="224"/>
  <c r="AG59" i="224"/>
  <c r="AF59" i="224"/>
  <c r="AE59" i="224"/>
  <c r="AD59" i="224"/>
  <c r="AC59" i="224"/>
  <c r="AB59" i="224"/>
  <c r="AA59" i="224"/>
  <c r="Z59" i="224"/>
  <c r="Y59" i="224"/>
  <c r="X59" i="224"/>
  <c r="W59" i="224"/>
  <c r="V59" i="224"/>
  <c r="U59" i="224"/>
  <c r="G59" i="224"/>
  <c r="AY58" i="224"/>
  <c r="AX58" i="224"/>
  <c r="AW58" i="224"/>
  <c r="AV58" i="224"/>
  <c r="AU58" i="224"/>
  <c r="AT58" i="224"/>
  <c r="AS58" i="224"/>
  <c r="AR58" i="224"/>
  <c r="AQ58" i="224"/>
  <c r="AP58" i="224"/>
  <c r="AO58" i="224"/>
  <c r="AN58" i="224"/>
  <c r="AM58" i="224"/>
  <c r="AL58" i="224"/>
  <c r="AK58" i="224"/>
  <c r="AJ58" i="224"/>
  <c r="AI58" i="224"/>
  <c r="AH58" i="224"/>
  <c r="AG58" i="224"/>
  <c r="AF58" i="224"/>
  <c r="AE58" i="224"/>
  <c r="AD58" i="224"/>
  <c r="AC58" i="224"/>
  <c r="AB58" i="224"/>
  <c r="AA58" i="224"/>
  <c r="Z58" i="224"/>
  <c r="Y58" i="224"/>
  <c r="X58" i="224"/>
  <c r="W58" i="224"/>
  <c r="V58" i="224"/>
  <c r="U58" i="224"/>
  <c r="F58" i="224"/>
  <c r="AY56" i="224"/>
  <c r="AX56" i="224"/>
  <c r="AW56" i="224"/>
  <c r="AV56" i="224"/>
  <c r="AU56" i="224"/>
  <c r="AT56" i="224"/>
  <c r="AS56" i="224"/>
  <c r="AR56" i="224"/>
  <c r="AQ56" i="224"/>
  <c r="AP56" i="224"/>
  <c r="AO56" i="224"/>
  <c r="AN56" i="224"/>
  <c r="AM56" i="224"/>
  <c r="AL56" i="224"/>
  <c r="AK56" i="224"/>
  <c r="AJ56" i="224"/>
  <c r="AI56" i="224"/>
  <c r="AH56" i="224"/>
  <c r="AG56" i="224"/>
  <c r="AF56" i="224"/>
  <c r="AE56" i="224"/>
  <c r="AD56" i="224"/>
  <c r="AC56" i="224"/>
  <c r="AB56" i="224"/>
  <c r="AA56" i="224"/>
  <c r="Z56" i="224"/>
  <c r="Y56" i="224"/>
  <c r="X56" i="224"/>
  <c r="W56" i="224"/>
  <c r="V56" i="224"/>
  <c r="AZ56" i="224" s="1"/>
  <c r="BB56" i="224" s="1"/>
  <c r="U56" i="224"/>
  <c r="G56" i="224"/>
  <c r="AY55" i="224"/>
  <c r="AX55" i="224"/>
  <c r="AW55" i="224"/>
  <c r="AV55" i="224"/>
  <c r="AU55" i="224"/>
  <c r="AT55" i="224"/>
  <c r="AS55" i="224"/>
  <c r="AR55" i="224"/>
  <c r="AQ55" i="224"/>
  <c r="AP55" i="224"/>
  <c r="AO55" i="224"/>
  <c r="AN55" i="224"/>
  <c r="AM55" i="224"/>
  <c r="AL55" i="224"/>
  <c r="AK55" i="224"/>
  <c r="AJ55" i="224"/>
  <c r="AI55" i="224"/>
  <c r="AH55" i="224"/>
  <c r="AG55" i="224"/>
  <c r="AF55" i="224"/>
  <c r="AE55" i="224"/>
  <c r="AD55" i="224"/>
  <c r="AC55" i="224"/>
  <c r="AB55" i="224"/>
  <c r="AA55" i="224"/>
  <c r="Z55" i="224"/>
  <c r="Y55" i="224"/>
  <c r="X55" i="224"/>
  <c r="W55" i="224"/>
  <c r="V55" i="224"/>
  <c r="AZ55" i="224" s="1"/>
  <c r="BB55" i="224" s="1"/>
  <c r="U55" i="224"/>
  <c r="F55" i="224"/>
  <c r="AY53" i="224"/>
  <c r="AX53" i="224"/>
  <c r="AW53" i="224"/>
  <c r="AV53" i="224"/>
  <c r="AU53" i="224"/>
  <c r="AT53" i="224"/>
  <c r="AS53" i="224"/>
  <c r="AR53" i="224"/>
  <c r="AQ53" i="224"/>
  <c r="AP53" i="224"/>
  <c r="AO53" i="224"/>
  <c r="AN53" i="224"/>
  <c r="AM53" i="224"/>
  <c r="AL53" i="224"/>
  <c r="AK53" i="224"/>
  <c r="AJ53" i="224"/>
  <c r="AI53" i="224"/>
  <c r="AH53" i="224"/>
  <c r="AG53" i="224"/>
  <c r="AF53" i="224"/>
  <c r="AE53" i="224"/>
  <c r="AD53" i="224"/>
  <c r="AC53" i="224"/>
  <c r="AB53" i="224"/>
  <c r="AA53" i="224"/>
  <c r="Z53" i="224"/>
  <c r="Y53" i="224"/>
  <c r="X53" i="224"/>
  <c r="W53" i="224"/>
  <c r="V53" i="224"/>
  <c r="U53" i="224"/>
  <c r="G53" i="224"/>
  <c r="AY52" i="224"/>
  <c r="AX52" i="224"/>
  <c r="AW52" i="224"/>
  <c r="AV52" i="224"/>
  <c r="AU52" i="224"/>
  <c r="AT52" i="224"/>
  <c r="AS52" i="224"/>
  <c r="AR52" i="224"/>
  <c r="AQ52" i="224"/>
  <c r="AP52" i="224"/>
  <c r="AO52" i="224"/>
  <c r="AN52" i="224"/>
  <c r="AM52" i="224"/>
  <c r="AL52" i="224"/>
  <c r="AK52" i="224"/>
  <c r="AJ52" i="224"/>
  <c r="AI52" i="224"/>
  <c r="AH52" i="224"/>
  <c r="AG52" i="224"/>
  <c r="AF52" i="224"/>
  <c r="AE52" i="224"/>
  <c r="AD52" i="224"/>
  <c r="AC52" i="224"/>
  <c r="AB52" i="224"/>
  <c r="AA52" i="224"/>
  <c r="Z52" i="224"/>
  <c r="Y52" i="224"/>
  <c r="X52" i="224"/>
  <c r="W52" i="224"/>
  <c r="V52" i="224"/>
  <c r="U52" i="224"/>
  <c r="F52" i="224"/>
  <c r="AY50" i="224"/>
  <c r="AX50" i="224"/>
  <c r="AW50" i="224"/>
  <c r="AV50" i="224"/>
  <c r="AU50" i="224"/>
  <c r="AT50" i="224"/>
  <c r="AS50" i="224"/>
  <c r="AR50" i="224"/>
  <c r="AQ50" i="224"/>
  <c r="AP50" i="224"/>
  <c r="AO50" i="224"/>
  <c r="AN50" i="224"/>
  <c r="AM50" i="224"/>
  <c r="AL50" i="224"/>
  <c r="AK50" i="224"/>
  <c r="AJ50" i="224"/>
  <c r="AI50" i="224"/>
  <c r="AH50" i="224"/>
  <c r="AG50" i="224"/>
  <c r="AF50" i="224"/>
  <c r="AE50" i="224"/>
  <c r="AD50" i="224"/>
  <c r="AC50" i="224"/>
  <c r="AB50" i="224"/>
  <c r="AA50" i="224"/>
  <c r="Z50" i="224"/>
  <c r="Y50" i="224"/>
  <c r="X50" i="224"/>
  <c r="W50" i="224"/>
  <c r="V50" i="224"/>
  <c r="U50" i="224"/>
  <c r="G50" i="224"/>
  <c r="AY49" i="224"/>
  <c r="AX49" i="224"/>
  <c r="AW49" i="224"/>
  <c r="AV49" i="224"/>
  <c r="AU49" i="224"/>
  <c r="AT49" i="224"/>
  <c r="AS49" i="224"/>
  <c r="AR49" i="224"/>
  <c r="AQ49" i="224"/>
  <c r="AP49" i="224"/>
  <c r="AO49" i="224"/>
  <c r="AN49" i="224"/>
  <c r="AM49" i="224"/>
  <c r="AL49" i="224"/>
  <c r="AK49" i="224"/>
  <c r="AJ49" i="224"/>
  <c r="AI49" i="224"/>
  <c r="AH49" i="224"/>
  <c r="AG49" i="224"/>
  <c r="AF49" i="224"/>
  <c r="AE49" i="224"/>
  <c r="AD49" i="224"/>
  <c r="AC49" i="224"/>
  <c r="AB49" i="224"/>
  <c r="AA49" i="224"/>
  <c r="Z49" i="224"/>
  <c r="Y49" i="224"/>
  <c r="X49" i="224"/>
  <c r="W49" i="224"/>
  <c r="V49" i="224"/>
  <c r="U49" i="224"/>
  <c r="F49" i="224"/>
  <c r="AY47" i="224"/>
  <c r="AX47" i="224"/>
  <c r="AW47" i="224"/>
  <c r="AV47" i="224"/>
  <c r="AU47" i="224"/>
  <c r="AT47" i="224"/>
  <c r="AS47" i="224"/>
  <c r="AR47" i="224"/>
  <c r="AQ47" i="224"/>
  <c r="AP47" i="224"/>
  <c r="AO47" i="224"/>
  <c r="AN47" i="224"/>
  <c r="AM47" i="224"/>
  <c r="AL47" i="224"/>
  <c r="AK47" i="224"/>
  <c r="AJ47" i="224"/>
  <c r="AI47" i="224"/>
  <c r="AH47" i="224"/>
  <c r="AG47" i="224"/>
  <c r="AF47" i="224"/>
  <c r="AE47" i="224"/>
  <c r="AD47" i="224"/>
  <c r="AC47" i="224"/>
  <c r="AB47" i="224"/>
  <c r="AA47" i="224"/>
  <c r="Z47" i="224"/>
  <c r="Y47" i="224"/>
  <c r="X47" i="224"/>
  <c r="W47" i="224"/>
  <c r="V47" i="224"/>
  <c r="U47" i="224"/>
  <c r="AZ47" i="224" s="1"/>
  <c r="BB47" i="224" s="1"/>
  <c r="G47" i="224"/>
  <c r="AY46" i="224"/>
  <c r="AX46" i="224"/>
  <c r="AW46" i="224"/>
  <c r="AV46" i="224"/>
  <c r="AU46" i="224"/>
  <c r="AT46" i="224"/>
  <c r="AS46" i="224"/>
  <c r="AR46" i="224"/>
  <c r="AQ46" i="224"/>
  <c r="AP46" i="224"/>
  <c r="AO46" i="224"/>
  <c r="AN46" i="224"/>
  <c r="AM46" i="224"/>
  <c r="AL46" i="224"/>
  <c r="AK46" i="224"/>
  <c r="AJ46" i="224"/>
  <c r="AI46" i="224"/>
  <c r="AH46" i="224"/>
  <c r="AG46" i="224"/>
  <c r="AF46" i="224"/>
  <c r="AE46" i="224"/>
  <c r="AD46" i="224"/>
  <c r="AC46" i="224"/>
  <c r="AB46" i="224"/>
  <c r="AA46" i="224"/>
  <c r="Z46" i="224"/>
  <c r="Y46" i="224"/>
  <c r="X46" i="224"/>
  <c r="W46" i="224"/>
  <c r="V46" i="224"/>
  <c r="U46" i="224"/>
  <c r="AZ46" i="224" s="1"/>
  <c r="BB46" i="224" s="1"/>
  <c r="F46" i="224"/>
  <c r="AY44" i="224"/>
  <c r="AX44" i="224"/>
  <c r="AW44" i="224"/>
  <c r="AV44" i="224"/>
  <c r="AU44" i="224"/>
  <c r="AT44" i="224"/>
  <c r="AS44" i="224"/>
  <c r="AR44" i="224"/>
  <c r="AQ44" i="224"/>
  <c r="AP44" i="224"/>
  <c r="AO44" i="224"/>
  <c r="AN44" i="224"/>
  <c r="AM44" i="224"/>
  <c r="AL44" i="224"/>
  <c r="AK44" i="224"/>
  <c r="AJ44" i="224"/>
  <c r="AI44" i="224"/>
  <c r="AH44" i="224"/>
  <c r="AG44" i="224"/>
  <c r="AF44" i="224"/>
  <c r="AE44" i="224"/>
  <c r="AD44" i="224"/>
  <c r="AC44" i="224"/>
  <c r="AB44" i="224"/>
  <c r="AA44" i="224"/>
  <c r="Z44" i="224"/>
  <c r="Y44" i="224"/>
  <c r="X44" i="224"/>
  <c r="W44" i="224"/>
  <c r="V44" i="224"/>
  <c r="U44" i="224"/>
  <c r="G44" i="224"/>
  <c r="AY43" i="224"/>
  <c r="AX43" i="224"/>
  <c r="AW43" i="224"/>
  <c r="AV43" i="224"/>
  <c r="AU43" i="224"/>
  <c r="AT43" i="224"/>
  <c r="AS43" i="224"/>
  <c r="AR43" i="224"/>
  <c r="AQ43" i="224"/>
  <c r="AP43" i="224"/>
  <c r="AO43" i="224"/>
  <c r="AN43" i="224"/>
  <c r="AM43" i="224"/>
  <c r="AL43" i="224"/>
  <c r="AK43" i="224"/>
  <c r="AJ43" i="224"/>
  <c r="AI43" i="224"/>
  <c r="AH43" i="224"/>
  <c r="AG43" i="224"/>
  <c r="AF43" i="224"/>
  <c r="AE43" i="224"/>
  <c r="AD43" i="224"/>
  <c r="AC43" i="224"/>
  <c r="AB43" i="224"/>
  <c r="AA43" i="224"/>
  <c r="Z43" i="224"/>
  <c r="Y43" i="224"/>
  <c r="X43" i="224"/>
  <c r="W43" i="224"/>
  <c r="V43" i="224"/>
  <c r="U43" i="224"/>
  <c r="F43" i="224"/>
  <c r="AY41" i="224"/>
  <c r="AX41" i="224"/>
  <c r="AW41" i="224"/>
  <c r="AV41" i="224"/>
  <c r="AU41" i="224"/>
  <c r="AT41" i="224"/>
  <c r="AS41" i="224"/>
  <c r="AR41" i="224"/>
  <c r="AQ41" i="224"/>
  <c r="AP41" i="224"/>
  <c r="AO41" i="224"/>
  <c r="AN41" i="224"/>
  <c r="AM41" i="224"/>
  <c r="AL41" i="224"/>
  <c r="AK41" i="224"/>
  <c r="AJ41" i="224"/>
  <c r="AI41" i="224"/>
  <c r="AH41" i="224"/>
  <c r="AG41" i="224"/>
  <c r="AF41" i="224"/>
  <c r="AE41" i="224"/>
  <c r="AD41" i="224"/>
  <c r="AC41" i="224"/>
  <c r="AB41" i="224"/>
  <c r="AA41" i="224"/>
  <c r="Z41" i="224"/>
  <c r="Y41" i="224"/>
  <c r="X41" i="224"/>
  <c r="W41" i="224"/>
  <c r="V41" i="224"/>
  <c r="U41" i="224"/>
  <c r="AZ41" i="224" s="1"/>
  <c r="BB41" i="224" s="1"/>
  <c r="G41" i="224"/>
  <c r="AY40" i="224"/>
  <c r="AX40" i="224"/>
  <c r="AW40" i="224"/>
  <c r="AV40" i="224"/>
  <c r="AU40" i="224"/>
  <c r="AT40" i="224"/>
  <c r="AS40" i="224"/>
  <c r="AR40" i="224"/>
  <c r="AQ40" i="224"/>
  <c r="AP40" i="224"/>
  <c r="AO40" i="224"/>
  <c r="AN40" i="224"/>
  <c r="AM40" i="224"/>
  <c r="AL40" i="224"/>
  <c r="AK40" i="224"/>
  <c r="AJ40" i="224"/>
  <c r="AI40" i="224"/>
  <c r="AH40" i="224"/>
  <c r="AG40" i="224"/>
  <c r="AF40" i="224"/>
  <c r="AE40" i="224"/>
  <c r="AD40" i="224"/>
  <c r="AC40" i="224"/>
  <c r="AB40" i="224"/>
  <c r="AA40" i="224"/>
  <c r="Z40" i="224"/>
  <c r="Y40" i="224"/>
  <c r="X40" i="224"/>
  <c r="W40" i="224"/>
  <c r="V40" i="224"/>
  <c r="U40" i="224"/>
  <c r="AZ40" i="224" s="1"/>
  <c r="BB40" i="224" s="1"/>
  <c r="F40" i="224"/>
  <c r="AY38" i="224"/>
  <c r="AX38" i="224"/>
  <c r="AW38" i="224"/>
  <c r="AV38" i="224"/>
  <c r="AU38" i="224"/>
  <c r="AT38" i="224"/>
  <c r="AS38" i="224"/>
  <c r="AR38" i="224"/>
  <c r="AQ38" i="224"/>
  <c r="AP38" i="224"/>
  <c r="AO38" i="224"/>
  <c r="AN38" i="224"/>
  <c r="AM38" i="224"/>
  <c r="AL38" i="224"/>
  <c r="AK38" i="224"/>
  <c r="AJ38" i="224"/>
  <c r="AI38" i="224"/>
  <c r="AH38" i="224"/>
  <c r="AG38" i="224"/>
  <c r="AF38" i="224"/>
  <c r="AE38" i="224"/>
  <c r="AD38" i="224"/>
  <c r="AC38" i="224"/>
  <c r="AB38" i="224"/>
  <c r="AA38" i="224"/>
  <c r="Z38" i="224"/>
  <c r="Y38" i="224"/>
  <c r="X38" i="224"/>
  <c r="W38" i="224"/>
  <c r="V38" i="224"/>
  <c r="U38" i="224"/>
  <c r="G38" i="224"/>
  <c r="AY37" i="224"/>
  <c r="AX37" i="224"/>
  <c r="AW37" i="224"/>
  <c r="AV37" i="224"/>
  <c r="AU37" i="224"/>
  <c r="AT37" i="224"/>
  <c r="AS37" i="224"/>
  <c r="AR37" i="224"/>
  <c r="AQ37" i="224"/>
  <c r="AP37" i="224"/>
  <c r="AO37" i="224"/>
  <c r="AN37" i="224"/>
  <c r="AM37" i="224"/>
  <c r="AL37" i="224"/>
  <c r="AK37" i="224"/>
  <c r="AJ37" i="224"/>
  <c r="AI37" i="224"/>
  <c r="AH37" i="224"/>
  <c r="AG37" i="224"/>
  <c r="AF37" i="224"/>
  <c r="AE37" i="224"/>
  <c r="AD37" i="224"/>
  <c r="AC37" i="224"/>
  <c r="AB37" i="224"/>
  <c r="AA37" i="224"/>
  <c r="Z37" i="224"/>
  <c r="Y37" i="224"/>
  <c r="X37" i="224"/>
  <c r="W37" i="224"/>
  <c r="V37" i="224"/>
  <c r="U37" i="224"/>
  <c r="F37" i="224"/>
  <c r="AY35" i="224"/>
  <c r="AX35" i="224"/>
  <c r="AW35" i="224"/>
  <c r="AV35" i="224"/>
  <c r="AU35" i="224"/>
  <c r="AT35" i="224"/>
  <c r="AS35" i="224"/>
  <c r="AR35" i="224"/>
  <c r="AQ35" i="224"/>
  <c r="AP35" i="224"/>
  <c r="AO35" i="224"/>
  <c r="AN35" i="224"/>
  <c r="AM35" i="224"/>
  <c r="AL35" i="224"/>
  <c r="AK35" i="224"/>
  <c r="AJ35" i="224"/>
  <c r="AI35" i="224"/>
  <c r="AH35" i="224"/>
  <c r="AG35" i="224"/>
  <c r="AF35" i="224"/>
  <c r="AE35" i="224"/>
  <c r="AD35" i="224"/>
  <c r="AC35" i="224"/>
  <c r="AB35" i="224"/>
  <c r="AA35" i="224"/>
  <c r="Z35" i="224"/>
  <c r="Y35" i="224"/>
  <c r="X35" i="224"/>
  <c r="W35" i="224"/>
  <c r="V35" i="224"/>
  <c r="U35" i="224"/>
  <c r="AZ35" i="224" s="1"/>
  <c r="BB35" i="224" s="1"/>
  <c r="G35" i="224"/>
  <c r="AY34" i="224"/>
  <c r="AX34" i="224"/>
  <c r="AW34" i="224"/>
  <c r="AV34" i="224"/>
  <c r="AU34" i="224"/>
  <c r="AT34" i="224"/>
  <c r="AS34" i="224"/>
  <c r="AR34" i="224"/>
  <c r="AQ34" i="224"/>
  <c r="AP34" i="224"/>
  <c r="AO34" i="224"/>
  <c r="AN34" i="224"/>
  <c r="AM34" i="224"/>
  <c r="AL34" i="224"/>
  <c r="AK34" i="224"/>
  <c r="AJ34" i="224"/>
  <c r="AI34" i="224"/>
  <c r="AH34" i="224"/>
  <c r="AG34" i="224"/>
  <c r="AF34" i="224"/>
  <c r="AE34" i="224"/>
  <c r="AD34" i="224"/>
  <c r="AC34" i="224"/>
  <c r="AB34" i="224"/>
  <c r="AA34" i="224"/>
  <c r="Z34" i="224"/>
  <c r="Y34" i="224"/>
  <c r="X34" i="224"/>
  <c r="W34" i="224"/>
  <c r="V34" i="224"/>
  <c r="U34" i="224"/>
  <c r="AZ34" i="224" s="1"/>
  <c r="BB34" i="224" s="1"/>
  <c r="F34" i="224"/>
  <c r="AY32" i="224"/>
  <c r="AX32" i="224"/>
  <c r="AW32" i="224"/>
  <c r="AV32" i="224"/>
  <c r="AU32" i="224"/>
  <c r="AT32" i="224"/>
  <c r="AS32" i="224"/>
  <c r="AR32" i="224"/>
  <c r="AQ32" i="224"/>
  <c r="AP32" i="224"/>
  <c r="AO32" i="224"/>
  <c r="AN32" i="224"/>
  <c r="AM32" i="224"/>
  <c r="AL32" i="224"/>
  <c r="AK32" i="224"/>
  <c r="AJ32" i="224"/>
  <c r="AI32" i="224"/>
  <c r="AH32" i="224"/>
  <c r="AG32" i="224"/>
  <c r="AF32" i="224"/>
  <c r="AE32" i="224"/>
  <c r="AD32" i="224"/>
  <c r="AC32" i="224"/>
  <c r="AB32" i="224"/>
  <c r="AA32" i="224"/>
  <c r="Z32" i="224"/>
  <c r="Y32" i="224"/>
  <c r="X32" i="224"/>
  <c r="W32" i="224"/>
  <c r="V32" i="224"/>
  <c r="U32" i="224"/>
  <c r="G32" i="224"/>
  <c r="AY31" i="224"/>
  <c r="AX31" i="224"/>
  <c r="AW31" i="224"/>
  <c r="AV31" i="224"/>
  <c r="AU31" i="224"/>
  <c r="AT31" i="224"/>
  <c r="AS31" i="224"/>
  <c r="AR31" i="224"/>
  <c r="AQ31" i="224"/>
  <c r="AP31" i="224"/>
  <c r="AO31" i="224"/>
  <c r="AN31" i="224"/>
  <c r="AM31" i="224"/>
  <c r="AL31" i="224"/>
  <c r="AK31" i="224"/>
  <c r="AJ31" i="224"/>
  <c r="AI31" i="224"/>
  <c r="AH31" i="224"/>
  <c r="AG31" i="224"/>
  <c r="AF31" i="224"/>
  <c r="AE31" i="224"/>
  <c r="AD31" i="224"/>
  <c r="AC31" i="224"/>
  <c r="AB31" i="224"/>
  <c r="AA31" i="224"/>
  <c r="Z31" i="224"/>
  <c r="Y31" i="224"/>
  <c r="X31" i="224"/>
  <c r="W31" i="224"/>
  <c r="V31" i="224"/>
  <c r="U31" i="224"/>
  <c r="F31" i="224"/>
  <c r="AY29" i="224"/>
  <c r="AX29" i="224"/>
  <c r="AW29" i="224"/>
  <c r="AV29" i="224"/>
  <c r="AU29" i="224"/>
  <c r="AT29" i="224"/>
  <c r="AS29" i="224"/>
  <c r="AR29" i="224"/>
  <c r="AQ29" i="224"/>
  <c r="AP29" i="224"/>
  <c r="AO29" i="224"/>
  <c r="AN29" i="224"/>
  <c r="AM29" i="224"/>
  <c r="AL29" i="224"/>
  <c r="AK29" i="224"/>
  <c r="AJ29" i="224"/>
  <c r="AI29" i="224"/>
  <c r="AH29" i="224"/>
  <c r="AG29" i="224"/>
  <c r="AF29" i="224"/>
  <c r="AE29" i="224"/>
  <c r="AD29" i="224"/>
  <c r="AC29" i="224"/>
  <c r="AB29" i="224"/>
  <c r="AA29" i="224"/>
  <c r="Z29" i="224"/>
  <c r="Y29" i="224"/>
  <c r="X29" i="224"/>
  <c r="W29" i="224"/>
  <c r="V29" i="224"/>
  <c r="U29" i="224"/>
  <c r="AZ29" i="224" s="1"/>
  <c r="BB29" i="224" s="1"/>
  <c r="G29" i="224"/>
  <c r="AY28" i="224"/>
  <c r="AX28" i="224"/>
  <c r="AW28" i="224"/>
  <c r="AV28" i="224"/>
  <c r="AU28" i="224"/>
  <c r="AT28" i="224"/>
  <c r="AS28" i="224"/>
  <c r="AR28" i="224"/>
  <c r="AQ28" i="224"/>
  <c r="AP28" i="224"/>
  <c r="AO28" i="224"/>
  <c r="AN28" i="224"/>
  <c r="AM28" i="224"/>
  <c r="AL28" i="224"/>
  <c r="AK28" i="224"/>
  <c r="AJ28" i="224"/>
  <c r="AI28" i="224"/>
  <c r="AH28" i="224"/>
  <c r="AG28" i="224"/>
  <c r="AF28" i="224"/>
  <c r="AE28" i="224"/>
  <c r="AD28" i="224"/>
  <c r="AC28" i="224"/>
  <c r="AB28" i="224"/>
  <c r="AA28" i="224"/>
  <c r="Z28" i="224"/>
  <c r="Y28" i="224"/>
  <c r="X28" i="224"/>
  <c r="W28" i="224"/>
  <c r="V28" i="224"/>
  <c r="U28" i="224"/>
  <c r="AZ28" i="224" s="1"/>
  <c r="BB28" i="224" s="1"/>
  <c r="F28" i="224"/>
  <c r="AY26" i="224"/>
  <c r="AX26" i="224"/>
  <c r="AW26" i="224"/>
  <c r="AV26" i="224"/>
  <c r="AU26" i="224"/>
  <c r="AT26" i="224"/>
  <c r="AS26" i="224"/>
  <c r="AR26" i="224"/>
  <c r="AQ26" i="224"/>
  <c r="AP26" i="224"/>
  <c r="AO26" i="224"/>
  <c r="AN26" i="224"/>
  <c r="AM26" i="224"/>
  <c r="AL26" i="224"/>
  <c r="AK26" i="224"/>
  <c r="AJ26" i="224"/>
  <c r="AI26" i="224"/>
  <c r="AH26" i="224"/>
  <c r="AG26" i="224"/>
  <c r="AF26" i="224"/>
  <c r="AE26" i="224"/>
  <c r="AD26" i="224"/>
  <c r="AC26" i="224"/>
  <c r="AB26" i="224"/>
  <c r="AA26" i="224"/>
  <c r="Z26" i="224"/>
  <c r="Y26" i="224"/>
  <c r="X26" i="224"/>
  <c r="W26" i="224"/>
  <c r="V26" i="224"/>
  <c r="AZ26" i="224" s="1"/>
  <c r="BB26" i="224" s="1"/>
  <c r="U26" i="224"/>
  <c r="G26" i="224"/>
  <c r="AY25" i="224"/>
  <c r="AX25" i="224"/>
  <c r="AW25" i="224"/>
  <c r="AV25" i="224"/>
  <c r="AU25" i="224"/>
  <c r="AT25" i="224"/>
  <c r="AS25" i="224"/>
  <c r="AR25" i="224"/>
  <c r="AQ25" i="224"/>
  <c r="AP25" i="224"/>
  <c r="AO25" i="224"/>
  <c r="AN25" i="224"/>
  <c r="AM25" i="224"/>
  <c r="AL25" i="224"/>
  <c r="AK25" i="224"/>
  <c r="AJ25" i="224"/>
  <c r="AI25" i="224"/>
  <c r="AH25" i="224"/>
  <c r="AG25" i="224"/>
  <c r="AF25" i="224"/>
  <c r="AE25" i="224"/>
  <c r="AD25" i="224"/>
  <c r="AC25" i="224"/>
  <c r="AB25" i="224"/>
  <c r="AA25" i="224"/>
  <c r="Z25" i="224"/>
  <c r="Y25" i="224"/>
  <c r="X25" i="224"/>
  <c r="W25" i="224"/>
  <c r="V25" i="224"/>
  <c r="AZ25" i="224" s="1"/>
  <c r="BB25" i="224" s="1"/>
  <c r="U25" i="224"/>
  <c r="F25" i="224"/>
  <c r="B25" i="224"/>
  <c r="B28" i="224" s="1"/>
  <c r="B31" i="224" s="1"/>
  <c r="B34" i="224" s="1"/>
  <c r="B37" i="224" s="1"/>
  <c r="B40" i="224" s="1"/>
  <c r="B43" i="224" s="1"/>
  <c r="B46" i="224" s="1"/>
  <c r="B49" i="224" s="1"/>
  <c r="B52" i="224" s="1"/>
  <c r="B55" i="224" s="1"/>
  <c r="B58" i="224" s="1"/>
  <c r="B61" i="224" s="1"/>
  <c r="B64" i="224" s="1"/>
  <c r="B67" i="224" s="1"/>
  <c r="AY23" i="224"/>
  <c r="AX23" i="224"/>
  <c r="AW23" i="224"/>
  <c r="AV23" i="224"/>
  <c r="AU23" i="224"/>
  <c r="AT23" i="224"/>
  <c r="AS23" i="224"/>
  <c r="AR23" i="224"/>
  <c r="AQ23" i="224"/>
  <c r="AP23" i="224"/>
  <c r="AO23" i="224"/>
  <c r="AN23" i="224"/>
  <c r="AM23" i="224"/>
  <c r="AL23" i="224"/>
  <c r="AK23" i="224"/>
  <c r="AJ23" i="224"/>
  <c r="AI23" i="224"/>
  <c r="AH23" i="224"/>
  <c r="AG23" i="224"/>
  <c r="AF23" i="224"/>
  <c r="AE23" i="224"/>
  <c r="AD23" i="224"/>
  <c r="AC23" i="224"/>
  <c r="AB23" i="224"/>
  <c r="AA23" i="224"/>
  <c r="Z23" i="224"/>
  <c r="Y23" i="224"/>
  <c r="X23" i="224"/>
  <c r="W23" i="224"/>
  <c r="V23" i="224"/>
  <c r="U23" i="224"/>
  <c r="AZ23" i="224" s="1"/>
  <c r="BB23" i="224" s="1"/>
  <c r="G23" i="224"/>
  <c r="AY22" i="224"/>
  <c r="AX22" i="224"/>
  <c r="AW22" i="224"/>
  <c r="AV22" i="224"/>
  <c r="AU22" i="224"/>
  <c r="AT22" i="224"/>
  <c r="AS22" i="224"/>
  <c r="AR22" i="224"/>
  <c r="AQ22" i="224"/>
  <c r="AP22" i="224"/>
  <c r="AO22" i="224"/>
  <c r="AN22" i="224"/>
  <c r="AM22" i="224"/>
  <c r="AL22" i="224"/>
  <c r="AK22" i="224"/>
  <c r="AJ22" i="224"/>
  <c r="AI22" i="224"/>
  <c r="AH22" i="224"/>
  <c r="AG22" i="224"/>
  <c r="AF22" i="224"/>
  <c r="AE22" i="224"/>
  <c r="AD22" i="224"/>
  <c r="AC22" i="224"/>
  <c r="AB22" i="224"/>
  <c r="AA22" i="224"/>
  <c r="Z22" i="224"/>
  <c r="Y22" i="224"/>
  <c r="X22" i="224"/>
  <c r="W22" i="224"/>
  <c r="V22" i="224"/>
  <c r="U22" i="224"/>
  <c r="AZ22" i="224" s="1"/>
  <c r="BB22" i="224" s="1"/>
  <c r="F22" i="224"/>
  <c r="AY18" i="224"/>
  <c r="AY19" i="224" s="1"/>
  <c r="AY20" i="224" s="1"/>
  <c r="AX18" i="224"/>
  <c r="AX19" i="224" s="1"/>
  <c r="AX20" i="224" s="1"/>
  <c r="AW18" i="224"/>
  <c r="AW19" i="224" s="1"/>
  <c r="AW20" i="224" s="1"/>
  <c r="AZ16" i="224"/>
  <c r="AD2" i="224"/>
  <c r="AU19" i="224" s="1"/>
  <c r="AU20" i="224" s="1"/>
  <c r="AY170" i="223"/>
  <c r="AX170" i="223"/>
  <c r="AW170" i="223"/>
  <c r="AV170" i="223"/>
  <c r="AU170" i="223"/>
  <c r="AT170" i="223"/>
  <c r="AS170" i="223"/>
  <c r="AR170" i="223"/>
  <c r="AQ170" i="223"/>
  <c r="AP170" i="223"/>
  <c r="AO170" i="223"/>
  <c r="AN170" i="223"/>
  <c r="AM170" i="223"/>
  <c r="AL170" i="223"/>
  <c r="AK170" i="223"/>
  <c r="AJ170" i="223"/>
  <c r="AI170" i="223"/>
  <c r="AH170" i="223"/>
  <c r="AG170" i="223"/>
  <c r="AF170" i="223"/>
  <c r="AE170" i="223"/>
  <c r="AD170" i="223"/>
  <c r="AC170" i="223"/>
  <c r="AB170" i="223"/>
  <c r="AA170" i="223"/>
  <c r="Z170" i="223"/>
  <c r="Y170" i="223"/>
  <c r="X170" i="223"/>
  <c r="W170" i="223"/>
  <c r="V170" i="223"/>
  <c r="AZ170" i="223" s="1"/>
  <c r="BB170" i="223" s="1"/>
  <c r="U170" i="223"/>
  <c r="G170" i="223"/>
  <c r="AY169" i="223"/>
  <c r="AX169" i="223"/>
  <c r="AW169" i="223"/>
  <c r="AV169" i="223"/>
  <c r="AU169" i="223"/>
  <c r="AT169" i="223"/>
  <c r="AS169" i="223"/>
  <c r="AR169" i="223"/>
  <c r="AQ169" i="223"/>
  <c r="AP169" i="223"/>
  <c r="AO169" i="223"/>
  <c r="AN169" i="223"/>
  <c r="AM169" i="223"/>
  <c r="AL169" i="223"/>
  <c r="AK169" i="223"/>
  <c r="AJ169" i="223"/>
  <c r="AI169" i="223"/>
  <c r="AH169" i="223"/>
  <c r="AG169" i="223"/>
  <c r="AF169" i="223"/>
  <c r="AE169" i="223"/>
  <c r="AD169" i="223"/>
  <c r="AC169" i="223"/>
  <c r="AB169" i="223"/>
  <c r="AA169" i="223"/>
  <c r="Z169" i="223"/>
  <c r="Y169" i="223"/>
  <c r="X169" i="223"/>
  <c r="W169" i="223"/>
  <c r="V169" i="223"/>
  <c r="AZ169" i="223" s="1"/>
  <c r="BB169" i="223" s="1"/>
  <c r="U169" i="223"/>
  <c r="F169" i="223"/>
  <c r="AY167" i="223"/>
  <c r="AX167" i="223"/>
  <c r="AW167" i="223"/>
  <c r="AV167" i="223"/>
  <c r="AU167" i="223"/>
  <c r="AT167" i="223"/>
  <c r="AS167" i="223"/>
  <c r="AR167" i="223"/>
  <c r="AQ167" i="223"/>
  <c r="AP167" i="223"/>
  <c r="AO167" i="223"/>
  <c r="AN167" i="223"/>
  <c r="AM167" i="223"/>
  <c r="AL167" i="223"/>
  <c r="AK167" i="223"/>
  <c r="AJ167" i="223"/>
  <c r="AI167" i="223"/>
  <c r="AH167" i="223"/>
  <c r="AG167" i="223"/>
  <c r="AF167" i="223"/>
  <c r="AE167" i="223"/>
  <c r="AD167" i="223"/>
  <c r="AC167" i="223"/>
  <c r="AB167" i="223"/>
  <c r="AA167" i="223"/>
  <c r="Z167" i="223"/>
  <c r="Y167" i="223"/>
  <c r="X167" i="223"/>
  <c r="W167" i="223"/>
  <c r="V167" i="223"/>
  <c r="U167" i="223"/>
  <c r="G167" i="223"/>
  <c r="AY166" i="223"/>
  <c r="AX166" i="223"/>
  <c r="AW166" i="223"/>
  <c r="AV166" i="223"/>
  <c r="AU166" i="223"/>
  <c r="AT166" i="223"/>
  <c r="AS166" i="223"/>
  <c r="AR166" i="223"/>
  <c r="AQ166" i="223"/>
  <c r="AP166" i="223"/>
  <c r="AO166" i="223"/>
  <c r="AN166" i="223"/>
  <c r="AM166" i="223"/>
  <c r="AL166" i="223"/>
  <c r="AK166" i="223"/>
  <c r="AJ166" i="223"/>
  <c r="AI166" i="223"/>
  <c r="AH166" i="223"/>
  <c r="AG166" i="223"/>
  <c r="AF166" i="223"/>
  <c r="AE166" i="223"/>
  <c r="AD166" i="223"/>
  <c r="AC166" i="223"/>
  <c r="AB166" i="223"/>
  <c r="AA166" i="223"/>
  <c r="Z166" i="223"/>
  <c r="Y166" i="223"/>
  <c r="X166" i="223"/>
  <c r="W166" i="223"/>
  <c r="V166" i="223"/>
  <c r="U166" i="223"/>
  <c r="AZ166" i="223" s="1"/>
  <c r="BB166" i="223" s="1"/>
  <c r="F166" i="223"/>
  <c r="AY164" i="223"/>
  <c r="AX164" i="223"/>
  <c r="AW164" i="223"/>
  <c r="AV164" i="223"/>
  <c r="AU164" i="223"/>
  <c r="AT164" i="223"/>
  <c r="AS164" i="223"/>
  <c r="AR164" i="223"/>
  <c r="AQ164" i="223"/>
  <c r="AP164" i="223"/>
  <c r="AO164" i="223"/>
  <c r="AN164" i="223"/>
  <c r="AM164" i="223"/>
  <c r="AL164" i="223"/>
  <c r="AK164" i="223"/>
  <c r="AJ164" i="223"/>
  <c r="AI164" i="223"/>
  <c r="AH164" i="223"/>
  <c r="AG164" i="223"/>
  <c r="AF164" i="223"/>
  <c r="AE164" i="223"/>
  <c r="AD164" i="223"/>
  <c r="AC164" i="223"/>
  <c r="AB164" i="223"/>
  <c r="AA164" i="223"/>
  <c r="Z164" i="223"/>
  <c r="Y164" i="223"/>
  <c r="X164" i="223"/>
  <c r="W164" i="223"/>
  <c r="V164" i="223"/>
  <c r="U164" i="223"/>
  <c r="G164" i="223"/>
  <c r="AY163" i="223"/>
  <c r="AX163" i="223"/>
  <c r="AW163" i="223"/>
  <c r="AV163" i="223"/>
  <c r="AU163" i="223"/>
  <c r="AT163" i="223"/>
  <c r="AS163" i="223"/>
  <c r="AR163" i="223"/>
  <c r="AQ163" i="223"/>
  <c r="AP163" i="223"/>
  <c r="AO163" i="223"/>
  <c r="AN163" i="223"/>
  <c r="AM163" i="223"/>
  <c r="AL163" i="223"/>
  <c r="AK163" i="223"/>
  <c r="AJ163" i="223"/>
  <c r="AI163" i="223"/>
  <c r="AH163" i="223"/>
  <c r="AG163" i="223"/>
  <c r="AF163" i="223"/>
  <c r="AE163" i="223"/>
  <c r="AD163" i="223"/>
  <c r="AC163" i="223"/>
  <c r="AB163" i="223"/>
  <c r="AA163" i="223"/>
  <c r="Z163" i="223"/>
  <c r="Y163" i="223"/>
  <c r="X163" i="223"/>
  <c r="W163" i="223"/>
  <c r="V163" i="223"/>
  <c r="U163" i="223"/>
  <c r="F163" i="223"/>
  <c r="AY161" i="223"/>
  <c r="AX161" i="223"/>
  <c r="AW161" i="223"/>
  <c r="AV161" i="223"/>
  <c r="AU161" i="223"/>
  <c r="AT161" i="223"/>
  <c r="AS161" i="223"/>
  <c r="AR161" i="223"/>
  <c r="AQ161" i="223"/>
  <c r="AP161" i="223"/>
  <c r="AO161" i="223"/>
  <c r="AN161" i="223"/>
  <c r="AM161" i="223"/>
  <c r="AL161" i="223"/>
  <c r="AK161" i="223"/>
  <c r="AJ161" i="223"/>
  <c r="AI161" i="223"/>
  <c r="AH161" i="223"/>
  <c r="AG161" i="223"/>
  <c r="AF161" i="223"/>
  <c r="AE161" i="223"/>
  <c r="AD161" i="223"/>
  <c r="AC161" i="223"/>
  <c r="AB161" i="223"/>
  <c r="AA161" i="223"/>
  <c r="Z161" i="223"/>
  <c r="Y161" i="223"/>
  <c r="X161" i="223"/>
  <c r="W161" i="223"/>
  <c r="V161" i="223"/>
  <c r="U161" i="223"/>
  <c r="G161" i="223"/>
  <c r="AY160" i="223"/>
  <c r="AX160" i="223"/>
  <c r="AW160" i="223"/>
  <c r="AV160" i="223"/>
  <c r="AU160" i="223"/>
  <c r="AT160" i="223"/>
  <c r="AS160" i="223"/>
  <c r="AR160" i="223"/>
  <c r="AQ160" i="223"/>
  <c r="AP160" i="223"/>
  <c r="AO160" i="223"/>
  <c r="AN160" i="223"/>
  <c r="AM160" i="223"/>
  <c r="AL160" i="223"/>
  <c r="AK160" i="223"/>
  <c r="AJ160" i="223"/>
  <c r="AI160" i="223"/>
  <c r="AH160" i="223"/>
  <c r="AG160" i="223"/>
  <c r="AF160" i="223"/>
  <c r="AE160" i="223"/>
  <c r="AD160" i="223"/>
  <c r="AC160" i="223"/>
  <c r="AB160" i="223"/>
  <c r="AA160" i="223"/>
  <c r="Z160" i="223"/>
  <c r="Y160" i="223"/>
  <c r="X160" i="223"/>
  <c r="W160" i="223"/>
  <c r="V160" i="223"/>
  <c r="U160" i="223"/>
  <c r="F160" i="223"/>
  <c r="AY158" i="223"/>
  <c r="AX158" i="223"/>
  <c r="AW158" i="223"/>
  <c r="AV158" i="223"/>
  <c r="AU158" i="223"/>
  <c r="AT158" i="223"/>
  <c r="AS158" i="223"/>
  <c r="AR158" i="223"/>
  <c r="AQ158" i="223"/>
  <c r="AP158" i="223"/>
  <c r="AO158" i="223"/>
  <c r="AN158" i="223"/>
  <c r="AM158" i="223"/>
  <c r="AL158" i="223"/>
  <c r="AK158" i="223"/>
  <c r="AJ158" i="223"/>
  <c r="AI158" i="223"/>
  <c r="AH158" i="223"/>
  <c r="AG158" i="223"/>
  <c r="AF158" i="223"/>
  <c r="AE158" i="223"/>
  <c r="AD158" i="223"/>
  <c r="AC158" i="223"/>
  <c r="AB158" i="223"/>
  <c r="AA158" i="223"/>
  <c r="Z158" i="223"/>
  <c r="Y158" i="223"/>
  <c r="X158" i="223"/>
  <c r="W158" i="223"/>
  <c r="V158" i="223"/>
  <c r="AZ158" i="223" s="1"/>
  <c r="BB158" i="223" s="1"/>
  <c r="U158" i="223"/>
  <c r="G158" i="223"/>
  <c r="AY157" i="223"/>
  <c r="AX157" i="223"/>
  <c r="AW157" i="223"/>
  <c r="AV157" i="223"/>
  <c r="AU157" i="223"/>
  <c r="AT157" i="223"/>
  <c r="AS157" i="223"/>
  <c r="AR157" i="223"/>
  <c r="AQ157" i="223"/>
  <c r="AP157" i="223"/>
  <c r="AO157" i="223"/>
  <c r="AN157" i="223"/>
  <c r="AM157" i="223"/>
  <c r="AL157" i="223"/>
  <c r="AK157" i="223"/>
  <c r="AJ157" i="223"/>
  <c r="AI157" i="223"/>
  <c r="AH157" i="223"/>
  <c r="AG157" i="223"/>
  <c r="AF157" i="223"/>
  <c r="AE157" i="223"/>
  <c r="AD157" i="223"/>
  <c r="AC157" i="223"/>
  <c r="AB157" i="223"/>
  <c r="AA157" i="223"/>
  <c r="Z157" i="223"/>
  <c r="Y157" i="223"/>
  <c r="X157" i="223"/>
  <c r="W157" i="223"/>
  <c r="V157" i="223"/>
  <c r="AZ157" i="223" s="1"/>
  <c r="BB157" i="223" s="1"/>
  <c r="U157" i="223"/>
  <c r="F157" i="223"/>
  <c r="AY155" i="223"/>
  <c r="AX155" i="223"/>
  <c r="AW155" i="223"/>
  <c r="AV155" i="223"/>
  <c r="AU155" i="223"/>
  <c r="AT155" i="223"/>
  <c r="AS155" i="223"/>
  <c r="AR155" i="223"/>
  <c r="AQ155" i="223"/>
  <c r="AP155" i="223"/>
  <c r="AO155" i="223"/>
  <c r="AN155" i="223"/>
  <c r="AM155" i="223"/>
  <c r="AL155" i="223"/>
  <c r="AK155" i="223"/>
  <c r="AJ155" i="223"/>
  <c r="AI155" i="223"/>
  <c r="AH155" i="223"/>
  <c r="AG155" i="223"/>
  <c r="AF155" i="223"/>
  <c r="AE155" i="223"/>
  <c r="AD155" i="223"/>
  <c r="AC155" i="223"/>
  <c r="AB155" i="223"/>
  <c r="AA155" i="223"/>
  <c r="Z155" i="223"/>
  <c r="Y155" i="223"/>
  <c r="X155" i="223"/>
  <c r="W155" i="223"/>
  <c r="V155" i="223"/>
  <c r="U155" i="223"/>
  <c r="G155" i="223"/>
  <c r="AY154" i="223"/>
  <c r="AX154" i="223"/>
  <c r="AW154" i="223"/>
  <c r="AV154" i="223"/>
  <c r="AU154" i="223"/>
  <c r="AT154" i="223"/>
  <c r="AS154" i="223"/>
  <c r="AR154" i="223"/>
  <c r="AQ154" i="223"/>
  <c r="AP154" i="223"/>
  <c r="AO154" i="223"/>
  <c r="AN154" i="223"/>
  <c r="AM154" i="223"/>
  <c r="AL154" i="223"/>
  <c r="AK154" i="223"/>
  <c r="AJ154" i="223"/>
  <c r="AI154" i="223"/>
  <c r="AH154" i="223"/>
  <c r="AG154" i="223"/>
  <c r="AF154" i="223"/>
  <c r="AE154" i="223"/>
  <c r="AD154" i="223"/>
  <c r="AC154" i="223"/>
  <c r="AB154" i="223"/>
  <c r="AA154" i="223"/>
  <c r="Z154" i="223"/>
  <c r="Y154" i="223"/>
  <c r="X154" i="223"/>
  <c r="W154" i="223"/>
  <c r="V154" i="223"/>
  <c r="U154" i="223"/>
  <c r="AZ154" i="223" s="1"/>
  <c r="BB154" i="223" s="1"/>
  <c r="F154" i="223"/>
  <c r="AY152" i="223"/>
  <c r="AX152" i="223"/>
  <c r="AW152" i="223"/>
  <c r="AV152" i="223"/>
  <c r="AU152" i="223"/>
  <c r="AT152" i="223"/>
  <c r="AS152" i="223"/>
  <c r="AR152" i="223"/>
  <c r="AQ152" i="223"/>
  <c r="AP152" i="223"/>
  <c r="AO152" i="223"/>
  <c r="AN152" i="223"/>
  <c r="AM152" i="223"/>
  <c r="AL152" i="223"/>
  <c r="AK152" i="223"/>
  <c r="AJ152" i="223"/>
  <c r="AI152" i="223"/>
  <c r="AH152" i="223"/>
  <c r="AG152" i="223"/>
  <c r="AF152" i="223"/>
  <c r="AE152" i="223"/>
  <c r="AD152" i="223"/>
  <c r="AC152" i="223"/>
  <c r="AB152" i="223"/>
  <c r="AA152" i="223"/>
  <c r="Z152" i="223"/>
  <c r="Y152" i="223"/>
  <c r="X152" i="223"/>
  <c r="W152" i="223"/>
  <c r="V152" i="223"/>
  <c r="U152" i="223"/>
  <c r="G152" i="223"/>
  <c r="AY151" i="223"/>
  <c r="AX151" i="223"/>
  <c r="AW151" i="223"/>
  <c r="AV151" i="223"/>
  <c r="AU151" i="223"/>
  <c r="AT151" i="223"/>
  <c r="AS151" i="223"/>
  <c r="AR151" i="223"/>
  <c r="AQ151" i="223"/>
  <c r="AP151" i="223"/>
  <c r="AO151" i="223"/>
  <c r="AN151" i="223"/>
  <c r="AM151" i="223"/>
  <c r="AL151" i="223"/>
  <c r="AK151" i="223"/>
  <c r="AJ151" i="223"/>
  <c r="AI151" i="223"/>
  <c r="AH151" i="223"/>
  <c r="AG151" i="223"/>
  <c r="AF151" i="223"/>
  <c r="AE151" i="223"/>
  <c r="AD151" i="223"/>
  <c r="AC151" i="223"/>
  <c r="AB151" i="223"/>
  <c r="AA151" i="223"/>
  <c r="Z151" i="223"/>
  <c r="Y151" i="223"/>
  <c r="X151" i="223"/>
  <c r="W151" i="223"/>
  <c r="V151" i="223"/>
  <c r="U151" i="223"/>
  <c r="F151" i="223"/>
  <c r="AY149" i="223"/>
  <c r="AX149" i="223"/>
  <c r="AW149" i="223"/>
  <c r="AV149" i="223"/>
  <c r="AU149" i="223"/>
  <c r="AT149" i="223"/>
  <c r="AS149" i="223"/>
  <c r="AR149" i="223"/>
  <c r="AQ149" i="223"/>
  <c r="AP149" i="223"/>
  <c r="AO149" i="223"/>
  <c r="AN149" i="223"/>
  <c r="AM149" i="223"/>
  <c r="AL149" i="223"/>
  <c r="AK149" i="223"/>
  <c r="AJ149" i="223"/>
  <c r="AI149" i="223"/>
  <c r="AH149" i="223"/>
  <c r="AG149" i="223"/>
  <c r="AF149" i="223"/>
  <c r="AE149" i="223"/>
  <c r="AD149" i="223"/>
  <c r="AC149" i="223"/>
  <c r="AB149" i="223"/>
  <c r="AA149" i="223"/>
  <c r="Z149" i="223"/>
  <c r="Y149" i="223"/>
  <c r="X149" i="223"/>
  <c r="W149" i="223"/>
  <c r="V149" i="223"/>
  <c r="U149" i="223"/>
  <c r="G149" i="223"/>
  <c r="AY148" i="223"/>
  <c r="AX148" i="223"/>
  <c r="AW148" i="223"/>
  <c r="AV148" i="223"/>
  <c r="AU148" i="223"/>
  <c r="AT148" i="223"/>
  <c r="AS148" i="223"/>
  <c r="AR148" i="223"/>
  <c r="AQ148" i="223"/>
  <c r="AP148" i="223"/>
  <c r="AO148" i="223"/>
  <c r="AN148" i="223"/>
  <c r="AM148" i="223"/>
  <c r="AL148" i="223"/>
  <c r="AK148" i="223"/>
  <c r="AJ148" i="223"/>
  <c r="AI148" i="223"/>
  <c r="AH148" i="223"/>
  <c r="AG148" i="223"/>
  <c r="AF148" i="223"/>
  <c r="AE148" i="223"/>
  <c r="AD148" i="223"/>
  <c r="AC148" i="223"/>
  <c r="AB148" i="223"/>
  <c r="AA148" i="223"/>
  <c r="Z148" i="223"/>
  <c r="Y148" i="223"/>
  <c r="X148" i="223"/>
  <c r="W148" i="223"/>
  <c r="V148" i="223"/>
  <c r="U148" i="223"/>
  <c r="F148" i="223"/>
  <c r="AY146" i="223"/>
  <c r="AX146" i="223"/>
  <c r="AW146" i="223"/>
  <c r="AV146" i="223"/>
  <c r="AU146" i="223"/>
  <c r="AT146" i="223"/>
  <c r="AS146" i="223"/>
  <c r="AR146" i="223"/>
  <c r="AQ146" i="223"/>
  <c r="AP146" i="223"/>
  <c r="AO146" i="223"/>
  <c r="AN146" i="223"/>
  <c r="AM146" i="223"/>
  <c r="AL146" i="223"/>
  <c r="AK146" i="223"/>
  <c r="AJ146" i="223"/>
  <c r="AI146" i="223"/>
  <c r="AH146" i="223"/>
  <c r="AG146" i="223"/>
  <c r="AF146" i="223"/>
  <c r="AE146" i="223"/>
  <c r="AD146" i="223"/>
  <c r="AC146" i="223"/>
  <c r="AB146" i="223"/>
  <c r="AA146" i="223"/>
  <c r="Z146" i="223"/>
  <c r="Y146" i="223"/>
  <c r="X146" i="223"/>
  <c r="W146" i="223"/>
  <c r="V146" i="223"/>
  <c r="AZ146" i="223" s="1"/>
  <c r="BB146" i="223" s="1"/>
  <c r="U146" i="223"/>
  <c r="G146" i="223"/>
  <c r="AY145" i="223"/>
  <c r="AX145" i="223"/>
  <c r="AW145" i="223"/>
  <c r="AV145" i="223"/>
  <c r="AU145" i="223"/>
  <c r="AT145" i="223"/>
  <c r="AS145" i="223"/>
  <c r="AR145" i="223"/>
  <c r="AQ145" i="223"/>
  <c r="AP145" i="223"/>
  <c r="AO145" i="223"/>
  <c r="AN145" i="223"/>
  <c r="AM145" i="223"/>
  <c r="AL145" i="223"/>
  <c r="AK145" i="223"/>
  <c r="AJ145" i="223"/>
  <c r="AI145" i="223"/>
  <c r="AH145" i="223"/>
  <c r="AG145" i="223"/>
  <c r="AF145" i="223"/>
  <c r="AE145" i="223"/>
  <c r="AD145" i="223"/>
  <c r="AC145" i="223"/>
  <c r="AB145" i="223"/>
  <c r="AA145" i="223"/>
  <c r="Z145" i="223"/>
  <c r="Y145" i="223"/>
  <c r="X145" i="223"/>
  <c r="W145" i="223"/>
  <c r="V145" i="223"/>
  <c r="AZ145" i="223" s="1"/>
  <c r="BB145" i="223" s="1"/>
  <c r="U145" i="223"/>
  <c r="F145" i="223"/>
  <c r="AY143" i="223"/>
  <c r="AX143" i="223"/>
  <c r="AW143" i="223"/>
  <c r="AV143" i="223"/>
  <c r="AU143" i="223"/>
  <c r="AT143" i="223"/>
  <c r="AS143" i="223"/>
  <c r="AR143" i="223"/>
  <c r="AQ143" i="223"/>
  <c r="AP143" i="223"/>
  <c r="AO143" i="223"/>
  <c r="AN143" i="223"/>
  <c r="AM143" i="223"/>
  <c r="AL143" i="223"/>
  <c r="AK143" i="223"/>
  <c r="AJ143" i="223"/>
  <c r="AI143" i="223"/>
  <c r="AH143" i="223"/>
  <c r="AG143" i="223"/>
  <c r="AF143" i="223"/>
  <c r="AE143" i="223"/>
  <c r="AD143" i="223"/>
  <c r="AC143" i="223"/>
  <c r="AB143" i="223"/>
  <c r="AA143" i="223"/>
  <c r="Z143" i="223"/>
  <c r="Y143" i="223"/>
  <c r="X143" i="223"/>
  <c r="W143" i="223"/>
  <c r="V143" i="223"/>
  <c r="U143" i="223"/>
  <c r="G143" i="223"/>
  <c r="AY142" i="223"/>
  <c r="AX142" i="223"/>
  <c r="AW142" i="223"/>
  <c r="AV142" i="223"/>
  <c r="AU142" i="223"/>
  <c r="AT142" i="223"/>
  <c r="AS142" i="223"/>
  <c r="AR142" i="223"/>
  <c r="AQ142" i="223"/>
  <c r="AP142" i="223"/>
  <c r="AO142" i="223"/>
  <c r="AN142" i="223"/>
  <c r="AM142" i="223"/>
  <c r="AL142" i="223"/>
  <c r="AK142" i="223"/>
  <c r="AJ142" i="223"/>
  <c r="AI142" i="223"/>
  <c r="AH142" i="223"/>
  <c r="AG142" i="223"/>
  <c r="AF142" i="223"/>
  <c r="AE142" i="223"/>
  <c r="AD142" i="223"/>
  <c r="AC142" i="223"/>
  <c r="AB142" i="223"/>
  <c r="AA142" i="223"/>
  <c r="Z142" i="223"/>
  <c r="Y142" i="223"/>
  <c r="X142" i="223"/>
  <c r="W142" i="223"/>
  <c r="V142" i="223"/>
  <c r="U142" i="223"/>
  <c r="AZ142" i="223" s="1"/>
  <c r="BB142" i="223" s="1"/>
  <c r="F142" i="223"/>
  <c r="AY140" i="223"/>
  <c r="AX140" i="223"/>
  <c r="AW140" i="223"/>
  <c r="AV140" i="223"/>
  <c r="AU140" i="223"/>
  <c r="AT140" i="223"/>
  <c r="AS140" i="223"/>
  <c r="AR140" i="223"/>
  <c r="AQ140" i="223"/>
  <c r="AP140" i="223"/>
  <c r="AO140" i="223"/>
  <c r="AN140" i="223"/>
  <c r="AM140" i="223"/>
  <c r="AL140" i="223"/>
  <c r="AK140" i="223"/>
  <c r="AJ140" i="223"/>
  <c r="AI140" i="223"/>
  <c r="AH140" i="223"/>
  <c r="AG140" i="223"/>
  <c r="AF140" i="223"/>
  <c r="AE140" i="223"/>
  <c r="AD140" i="223"/>
  <c r="AC140" i="223"/>
  <c r="AB140" i="223"/>
  <c r="AA140" i="223"/>
  <c r="Z140" i="223"/>
  <c r="Y140" i="223"/>
  <c r="X140" i="223"/>
  <c r="W140" i="223"/>
  <c r="V140" i="223"/>
  <c r="U140" i="223"/>
  <c r="G140" i="223"/>
  <c r="AY139" i="223"/>
  <c r="AX139" i="223"/>
  <c r="AW139" i="223"/>
  <c r="AV139" i="223"/>
  <c r="AU139" i="223"/>
  <c r="AT139" i="223"/>
  <c r="AS139" i="223"/>
  <c r="AR139" i="223"/>
  <c r="AQ139" i="223"/>
  <c r="AP139" i="223"/>
  <c r="AO139" i="223"/>
  <c r="AN139" i="223"/>
  <c r="AM139" i="223"/>
  <c r="AL139" i="223"/>
  <c r="AK139" i="223"/>
  <c r="AJ139" i="223"/>
  <c r="AI139" i="223"/>
  <c r="AH139" i="223"/>
  <c r="AG139" i="223"/>
  <c r="AF139" i="223"/>
  <c r="AE139" i="223"/>
  <c r="AD139" i="223"/>
  <c r="AC139" i="223"/>
  <c r="AB139" i="223"/>
  <c r="AA139" i="223"/>
  <c r="Z139" i="223"/>
  <c r="Y139" i="223"/>
  <c r="X139" i="223"/>
  <c r="W139" i="223"/>
  <c r="V139" i="223"/>
  <c r="U139" i="223"/>
  <c r="F139" i="223"/>
  <c r="AY137" i="223"/>
  <c r="AX137" i="223"/>
  <c r="AW137" i="223"/>
  <c r="AV137" i="223"/>
  <c r="AU137" i="223"/>
  <c r="AT137" i="223"/>
  <c r="AS137" i="223"/>
  <c r="AR137" i="223"/>
  <c r="AQ137" i="223"/>
  <c r="AP137" i="223"/>
  <c r="AO137" i="223"/>
  <c r="AN137" i="223"/>
  <c r="AM137" i="223"/>
  <c r="AL137" i="223"/>
  <c r="AK137" i="223"/>
  <c r="AJ137" i="223"/>
  <c r="AI137" i="223"/>
  <c r="AH137" i="223"/>
  <c r="AG137" i="223"/>
  <c r="AF137" i="223"/>
  <c r="AE137" i="223"/>
  <c r="AD137" i="223"/>
  <c r="AC137" i="223"/>
  <c r="AB137" i="223"/>
  <c r="AA137" i="223"/>
  <c r="Z137" i="223"/>
  <c r="Y137" i="223"/>
  <c r="X137" i="223"/>
  <c r="W137" i="223"/>
  <c r="V137" i="223"/>
  <c r="U137" i="223"/>
  <c r="G137" i="223"/>
  <c r="AY136" i="223"/>
  <c r="AX136" i="223"/>
  <c r="AW136" i="223"/>
  <c r="AV136" i="223"/>
  <c r="AU136" i="223"/>
  <c r="AT136" i="223"/>
  <c r="AS136" i="223"/>
  <c r="AR136" i="223"/>
  <c r="AQ136" i="223"/>
  <c r="AP136" i="223"/>
  <c r="AO136" i="223"/>
  <c r="AN136" i="223"/>
  <c r="AM136" i="223"/>
  <c r="AL136" i="223"/>
  <c r="AK136" i="223"/>
  <c r="AJ136" i="223"/>
  <c r="AI136" i="223"/>
  <c r="AH136" i="223"/>
  <c r="AG136" i="223"/>
  <c r="AF136" i="223"/>
  <c r="AE136" i="223"/>
  <c r="AD136" i="223"/>
  <c r="AC136" i="223"/>
  <c r="AB136" i="223"/>
  <c r="AA136" i="223"/>
  <c r="Z136" i="223"/>
  <c r="Y136" i="223"/>
  <c r="X136" i="223"/>
  <c r="W136" i="223"/>
  <c r="V136" i="223"/>
  <c r="U136" i="223"/>
  <c r="F136" i="223"/>
  <c r="AY134" i="223"/>
  <c r="AX134" i="223"/>
  <c r="AW134" i="223"/>
  <c r="AV134" i="223"/>
  <c r="AU134" i="223"/>
  <c r="AT134" i="223"/>
  <c r="AS134" i="223"/>
  <c r="AR134" i="223"/>
  <c r="AQ134" i="223"/>
  <c r="AP134" i="223"/>
  <c r="AO134" i="223"/>
  <c r="AN134" i="223"/>
  <c r="AM134" i="223"/>
  <c r="AL134" i="223"/>
  <c r="AK134" i="223"/>
  <c r="AJ134" i="223"/>
  <c r="AI134" i="223"/>
  <c r="AH134" i="223"/>
  <c r="AG134" i="223"/>
  <c r="AF134" i="223"/>
  <c r="AE134" i="223"/>
  <c r="AD134" i="223"/>
  <c r="AC134" i="223"/>
  <c r="AB134" i="223"/>
  <c r="AA134" i="223"/>
  <c r="Z134" i="223"/>
  <c r="Y134" i="223"/>
  <c r="X134" i="223"/>
  <c r="W134" i="223"/>
  <c r="V134" i="223"/>
  <c r="AZ134" i="223" s="1"/>
  <c r="BB134" i="223" s="1"/>
  <c r="U134" i="223"/>
  <c r="G134" i="223"/>
  <c r="AY133" i="223"/>
  <c r="AX133" i="223"/>
  <c r="AW133" i="223"/>
  <c r="AV133" i="223"/>
  <c r="AU133" i="223"/>
  <c r="AT133" i="223"/>
  <c r="AS133" i="223"/>
  <c r="AR133" i="223"/>
  <c r="AQ133" i="223"/>
  <c r="AP133" i="223"/>
  <c r="AO133" i="223"/>
  <c r="AN133" i="223"/>
  <c r="AM133" i="223"/>
  <c r="AL133" i="223"/>
  <c r="AK133" i="223"/>
  <c r="AJ133" i="223"/>
  <c r="AI133" i="223"/>
  <c r="AH133" i="223"/>
  <c r="AG133" i="223"/>
  <c r="AF133" i="223"/>
  <c r="AE133" i="223"/>
  <c r="AD133" i="223"/>
  <c r="AC133" i="223"/>
  <c r="AB133" i="223"/>
  <c r="AA133" i="223"/>
  <c r="Z133" i="223"/>
  <c r="Y133" i="223"/>
  <c r="X133" i="223"/>
  <c r="W133" i="223"/>
  <c r="V133" i="223"/>
  <c r="AZ133" i="223" s="1"/>
  <c r="BB133" i="223" s="1"/>
  <c r="U133" i="223"/>
  <c r="F133" i="223"/>
  <c r="AY131" i="223"/>
  <c r="AX131" i="223"/>
  <c r="AW131" i="223"/>
  <c r="AV131" i="223"/>
  <c r="AU131" i="223"/>
  <c r="AT131" i="223"/>
  <c r="AS131" i="223"/>
  <c r="AR131" i="223"/>
  <c r="AQ131" i="223"/>
  <c r="AP131" i="223"/>
  <c r="AO131" i="223"/>
  <c r="AN131" i="223"/>
  <c r="AM131" i="223"/>
  <c r="AL131" i="223"/>
  <c r="AK131" i="223"/>
  <c r="AJ131" i="223"/>
  <c r="AI131" i="223"/>
  <c r="AH131" i="223"/>
  <c r="AG131" i="223"/>
  <c r="AF131" i="223"/>
  <c r="AE131" i="223"/>
  <c r="AD131" i="223"/>
  <c r="AC131" i="223"/>
  <c r="AB131" i="223"/>
  <c r="AA131" i="223"/>
  <c r="Z131" i="223"/>
  <c r="Y131" i="223"/>
  <c r="X131" i="223"/>
  <c r="W131" i="223"/>
  <c r="V131" i="223"/>
  <c r="U131" i="223"/>
  <c r="G131" i="223"/>
  <c r="AY130" i="223"/>
  <c r="AX130" i="223"/>
  <c r="AW130" i="223"/>
  <c r="AV130" i="223"/>
  <c r="AU130" i="223"/>
  <c r="AT130" i="223"/>
  <c r="AS130" i="223"/>
  <c r="AR130" i="223"/>
  <c r="AQ130" i="223"/>
  <c r="AP130" i="223"/>
  <c r="AO130" i="223"/>
  <c r="AN130" i="223"/>
  <c r="AM130" i="223"/>
  <c r="AL130" i="223"/>
  <c r="AK130" i="223"/>
  <c r="AJ130" i="223"/>
  <c r="AI130" i="223"/>
  <c r="AH130" i="223"/>
  <c r="AG130" i="223"/>
  <c r="AF130" i="223"/>
  <c r="AE130" i="223"/>
  <c r="AD130" i="223"/>
  <c r="AC130" i="223"/>
  <c r="AB130" i="223"/>
  <c r="AA130" i="223"/>
  <c r="Z130" i="223"/>
  <c r="Y130" i="223"/>
  <c r="X130" i="223"/>
  <c r="W130" i="223"/>
  <c r="V130" i="223"/>
  <c r="U130" i="223"/>
  <c r="AZ130" i="223" s="1"/>
  <c r="BB130" i="223" s="1"/>
  <c r="F130" i="223"/>
  <c r="AY128" i="223"/>
  <c r="AX128" i="223"/>
  <c r="AW128" i="223"/>
  <c r="AV128" i="223"/>
  <c r="AU128" i="223"/>
  <c r="AT128" i="223"/>
  <c r="AS128" i="223"/>
  <c r="AR128" i="223"/>
  <c r="AQ128" i="223"/>
  <c r="AP128" i="223"/>
  <c r="AO128" i="223"/>
  <c r="AN128" i="223"/>
  <c r="AM128" i="223"/>
  <c r="AL128" i="223"/>
  <c r="AK128" i="223"/>
  <c r="AJ128" i="223"/>
  <c r="AI128" i="223"/>
  <c r="AH128" i="223"/>
  <c r="AG128" i="223"/>
  <c r="AF128" i="223"/>
  <c r="AE128" i="223"/>
  <c r="AD128" i="223"/>
  <c r="AC128" i="223"/>
  <c r="AB128" i="223"/>
  <c r="AA128" i="223"/>
  <c r="Z128" i="223"/>
  <c r="Y128" i="223"/>
  <c r="X128" i="223"/>
  <c r="W128" i="223"/>
  <c r="V128" i="223"/>
  <c r="U128" i="223"/>
  <c r="G128" i="223"/>
  <c r="AY127" i="223"/>
  <c r="AX127" i="223"/>
  <c r="AW127" i="223"/>
  <c r="AV127" i="223"/>
  <c r="AU127" i="223"/>
  <c r="AT127" i="223"/>
  <c r="AS127" i="223"/>
  <c r="AR127" i="223"/>
  <c r="AQ127" i="223"/>
  <c r="AP127" i="223"/>
  <c r="AO127" i="223"/>
  <c r="AN127" i="223"/>
  <c r="AM127" i="223"/>
  <c r="AL127" i="223"/>
  <c r="AK127" i="223"/>
  <c r="AJ127" i="223"/>
  <c r="AI127" i="223"/>
  <c r="AH127" i="223"/>
  <c r="AG127" i="223"/>
  <c r="AF127" i="223"/>
  <c r="AE127" i="223"/>
  <c r="AD127" i="223"/>
  <c r="AC127" i="223"/>
  <c r="AB127" i="223"/>
  <c r="AA127" i="223"/>
  <c r="Z127" i="223"/>
  <c r="Y127" i="223"/>
  <c r="X127" i="223"/>
  <c r="W127" i="223"/>
  <c r="V127" i="223"/>
  <c r="U127" i="223"/>
  <c r="F127" i="223"/>
  <c r="AY125" i="223"/>
  <c r="AX125" i="223"/>
  <c r="AW125" i="223"/>
  <c r="AV125" i="223"/>
  <c r="AU125" i="223"/>
  <c r="AT125" i="223"/>
  <c r="AS125" i="223"/>
  <c r="AR125" i="223"/>
  <c r="AQ125" i="223"/>
  <c r="AP125" i="223"/>
  <c r="AO125" i="223"/>
  <c r="AN125" i="223"/>
  <c r="AM125" i="223"/>
  <c r="AL125" i="223"/>
  <c r="AK125" i="223"/>
  <c r="AJ125" i="223"/>
  <c r="AI125" i="223"/>
  <c r="AH125" i="223"/>
  <c r="AG125" i="223"/>
  <c r="AF125" i="223"/>
  <c r="AE125" i="223"/>
  <c r="AD125" i="223"/>
  <c r="AC125" i="223"/>
  <c r="AB125" i="223"/>
  <c r="AA125" i="223"/>
  <c r="Z125" i="223"/>
  <c r="Y125" i="223"/>
  <c r="X125" i="223"/>
  <c r="W125" i="223"/>
  <c r="V125" i="223"/>
  <c r="U125" i="223"/>
  <c r="G125" i="223"/>
  <c r="AY124" i="223"/>
  <c r="AX124" i="223"/>
  <c r="AW124" i="223"/>
  <c r="AV124" i="223"/>
  <c r="AU124" i="223"/>
  <c r="AT124" i="223"/>
  <c r="AS124" i="223"/>
  <c r="AR124" i="223"/>
  <c r="AQ124" i="223"/>
  <c r="AP124" i="223"/>
  <c r="AO124" i="223"/>
  <c r="AN124" i="223"/>
  <c r="AM124" i="223"/>
  <c r="AL124" i="223"/>
  <c r="AK124" i="223"/>
  <c r="AJ124" i="223"/>
  <c r="AI124" i="223"/>
  <c r="AH124" i="223"/>
  <c r="AG124" i="223"/>
  <c r="AF124" i="223"/>
  <c r="AE124" i="223"/>
  <c r="AD124" i="223"/>
  <c r="AC124" i="223"/>
  <c r="AB124" i="223"/>
  <c r="AA124" i="223"/>
  <c r="Z124" i="223"/>
  <c r="Y124" i="223"/>
  <c r="X124" i="223"/>
  <c r="W124" i="223"/>
  <c r="V124" i="223"/>
  <c r="U124" i="223"/>
  <c r="F124" i="223"/>
  <c r="AY122" i="223"/>
  <c r="AX122" i="223"/>
  <c r="AW122" i="223"/>
  <c r="AV122" i="223"/>
  <c r="AU122" i="223"/>
  <c r="AT122" i="223"/>
  <c r="AS122" i="223"/>
  <c r="AR122" i="223"/>
  <c r="AQ122" i="223"/>
  <c r="AP122" i="223"/>
  <c r="AO122" i="223"/>
  <c r="AN122" i="223"/>
  <c r="AM122" i="223"/>
  <c r="AL122" i="223"/>
  <c r="AK122" i="223"/>
  <c r="AJ122" i="223"/>
  <c r="AI122" i="223"/>
  <c r="AH122" i="223"/>
  <c r="AG122" i="223"/>
  <c r="AF122" i="223"/>
  <c r="AE122" i="223"/>
  <c r="AD122" i="223"/>
  <c r="AC122" i="223"/>
  <c r="AB122" i="223"/>
  <c r="AA122" i="223"/>
  <c r="Z122" i="223"/>
  <c r="Y122" i="223"/>
  <c r="X122" i="223"/>
  <c r="W122" i="223"/>
  <c r="V122" i="223"/>
  <c r="AZ122" i="223" s="1"/>
  <c r="BB122" i="223" s="1"/>
  <c r="U122" i="223"/>
  <c r="G122" i="223"/>
  <c r="AY121" i="223"/>
  <c r="AX121" i="223"/>
  <c r="AW121" i="223"/>
  <c r="AV121" i="223"/>
  <c r="AU121" i="223"/>
  <c r="AT121" i="223"/>
  <c r="AS121" i="223"/>
  <c r="AR121" i="223"/>
  <c r="AQ121" i="223"/>
  <c r="AP121" i="223"/>
  <c r="AO121" i="223"/>
  <c r="AN121" i="223"/>
  <c r="AM121" i="223"/>
  <c r="AL121" i="223"/>
  <c r="AK121" i="223"/>
  <c r="AJ121" i="223"/>
  <c r="AI121" i="223"/>
  <c r="AH121" i="223"/>
  <c r="AG121" i="223"/>
  <c r="AF121" i="223"/>
  <c r="AE121" i="223"/>
  <c r="AD121" i="223"/>
  <c r="AC121" i="223"/>
  <c r="AB121" i="223"/>
  <c r="AA121" i="223"/>
  <c r="Z121" i="223"/>
  <c r="Y121" i="223"/>
  <c r="X121" i="223"/>
  <c r="W121" i="223"/>
  <c r="V121" i="223"/>
  <c r="AZ121" i="223" s="1"/>
  <c r="BB121" i="223" s="1"/>
  <c r="U121" i="223"/>
  <c r="F121" i="223"/>
  <c r="AY119" i="223"/>
  <c r="AX119" i="223"/>
  <c r="AW119" i="223"/>
  <c r="AV119" i="223"/>
  <c r="AU119" i="223"/>
  <c r="AT119" i="223"/>
  <c r="AS119" i="223"/>
  <c r="AR119" i="223"/>
  <c r="AQ119" i="223"/>
  <c r="AP119" i="223"/>
  <c r="AO119" i="223"/>
  <c r="AN119" i="223"/>
  <c r="AM119" i="223"/>
  <c r="AL119" i="223"/>
  <c r="AK119" i="223"/>
  <c r="AJ119" i="223"/>
  <c r="AI119" i="223"/>
  <c r="AH119" i="223"/>
  <c r="AG119" i="223"/>
  <c r="AF119" i="223"/>
  <c r="AE119" i="223"/>
  <c r="AD119" i="223"/>
  <c r="AC119" i="223"/>
  <c r="AB119" i="223"/>
  <c r="AA119" i="223"/>
  <c r="Z119" i="223"/>
  <c r="Y119" i="223"/>
  <c r="X119" i="223"/>
  <c r="W119" i="223"/>
  <c r="V119" i="223"/>
  <c r="U119" i="223"/>
  <c r="G119" i="223"/>
  <c r="AY118" i="223"/>
  <c r="AX118" i="223"/>
  <c r="AW118" i="223"/>
  <c r="AV118" i="223"/>
  <c r="AU118" i="223"/>
  <c r="AT118" i="223"/>
  <c r="AS118" i="223"/>
  <c r="AR118" i="223"/>
  <c r="AQ118" i="223"/>
  <c r="AP118" i="223"/>
  <c r="AO118" i="223"/>
  <c r="AN118" i="223"/>
  <c r="AM118" i="223"/>
  <c r="AL118" i="223"/>
  <c r="AK118" i="223"/>
  <c r="AJ118" i="223"/>
  <c r="AI118" i="223"/>
  <c r="AH118" i="223"/>
  <c r="AG118" i="223"/>
  <c r="AF118" i="223"/>
  <c r="AE118" i="223"/>
  <c r="AD118" i="223"/>
  <c r="AC118" i="223"/>
  <c r="AB118" i="223"/>
  <c r="AA118" i="223"/>
  <c r="Z118" i="223"/>
  <c r="Y118" i="223"/>
  <c r="X118" i="223"/>
  <c r="W118" i="223"/>
  <c r="V118" i="223"/>
  <c r="U118" i="223"/>
  <c r="AZ118" i="223" s="1"/>
  <c r="BB118" i="223" s="1"/>
  <c r="F118" i="223"/>
  <c r="AY116" i="223"/>
  <c r="AX116" i="223"/>
  <c r="AW116" i="223"/>
  <c r="AV116" i="223"/>
  <c r="AU116" i="223"/>
  <c r="AT116" i="223"/>
  <c r="AS116" i="223"/>
  <c r="AR116" i="223"/>
  <c r="AQ116" i="223"/>
  <c r="AP116" i="223"/>
  <c r="AO116" i="223"/>
  <c r="AN116" i="223"/>
  <c r="AM116" i="223"/>
  <c r="AL116" i="223"/>
  <c r="AK116" i="223"/>
  <c r="AJ116" i="223"/>
  <c r="AI116" i="223"/>
  <c r="AH116" i="223"/>
  <c r="AG116" i="223"/>
  <c r="AF116" i="223"/>
  <c r="AE116" i="223"/>
  <c r="AD116" i="223"/>
  <c r="AC116" i="223"/>
  <c r="AB116" i="223"/>
  <c r="AA116" i="223"/>
  <c r="Z116" i="223"/>
  <c r="Y116" i="223"/>
  <c r="X116" i="223"/>
  <c r="W116" i="223"/>
  <c r="V116" i="223"/>
  <c r="U116" i="223"/>
  <c r="G116" i="223"/>
  <c r="AY115" i="223"/>
  <c r="AX115" i="223"/>
  <c r="AW115" i="223"/>
  <c r="AV115" i="223"/>
  <c r="AU115" i="223"/>
  <c r="AT115" i="223"/>
  <c r="AS115" i="223"/>
  <c r="AR115" i="223"/>
  <c r="AQ115" i="223"/>
  <c r="AP115" i="223"/>
  <c r="AO115" i="223"/>
  <c r="AN115" i="223"/>
  <c r="AM115" i="223"/>
  <c r="AL115" i="223"/>
  <c r="AK115" i="223"/>
  <c r="AJ115" i="223"/>
  <c r="AI115" i="223"/>
  <c r="AH115" i="223"/>
  <c r="AG115" i="223"/>
  <c r="AF115" i="223"/>
  <c r="AE115" i="223"/>
  <c r="AD115" i="223"/>
  <c r="AC115" i="223"/>
  <c r="AB115" i="223"/>
  <c r="AA115" i="223"/>
  <c r="Z115" i="223"/>
  <c r="Y115" i="223"/>
  <c r="X115" i="223"/>
  <c r="W115" i="223"/>
  <c r="V115" i="223"/>
  <c r="U115" i="223"/>
  <c r="F115" i="223"/>
  <c r="AY113" i="223"/>
  <c r="AX113" i="223"/>
  <c r="AW113" i="223"/>
  <c r="AV113" i="223"/>
  <c r="AU113" i="223"/>
  <c r="AT113" i="223"/>
  <c r="AS113" i="223"/>
  <c r="AR113" i="223"/>
  <c r="AQ113" i="223"/>
  <c r="AP113" i="223"/>
  <c r="AO113" i="223"/>
  <c r="AN113" i="223"/>
  <c r="AM113" i="223"/>
  <c r="AL113" i="223"/>
  <c r="AK113" i="223"/>
  <c r="AJ113" i="223"/>
  <c r="AI113" i="223"/>
  <c r="AH113" i="223"/>
  <c r="AG113" i="223"/>
  <c r="AF113" i="223"/>
  <c r="AE113" i="223"/>
  <c r="AD113" i="223"/>
  <c r="AC113" i="223"/>
  <c r="AB113" i="223"/>
  <c r="AA113" i="223"/>
  <c r="Z113" i="223"/>
  <c r="Y113" i="223"/>
  <c r="X113" i="223"/>
  <c r="W113" i="223"/>
  <c r="V113" i="223"/>
  <c r="U113" i="223"/>
  <c r="G113" i="223"/>
  <c r="AY112" i="223"/>
  <c r="AX112" i="223"/>
  <c r="AW112" i="223"/>
  <c r="AV112" i="223"/>
  <c r="AU112" i="223"/>
  <c r="AT112" i="223"/>
  <c r="AS112" i="223"/>
  <c r="AR112" i="223"/>
  <c r="AQ112" i="223"/>
  <c r="AP112" i="223"/>
  <c r="AO112" i="223"/>
  <c r="AN112" i="223"/>
  <c r="AM112" i="223"/>
  <c r="AL112" i="223"/>
  <c r="AK112" i="223"/>
  <c r="AJ112" i="223"/>
  <c r="AI112" i="223"/>
  <c r="AH112" i="223"/>
  <c r="AG112" i="223"/>
  <c r="AF112" i="223"/>
  <c r="AE112" i="223"/>
  <c r="AD112" i="223"/>
  <c r="AC112" i="223"/>
  <c r="AB112" i="223"/>
  <c r="AA112" i="223"/>
  <c r="Z112" i="223"/>
  <c r="Y112" i="223"/>
  <c r="X112" i="223"/>
  <c r="W112" i="223"/>
  <c r="V112" i="223"/>
  <c r="U112" i="223"/>
  <c r="F112" i="223"/>
  <c r="AY110" i="223"/>
  <c r="AX110" i="223"/>
  <c r="AW110" i="223"/>
  <c r="AV110" i="223"/>
  <c r="AU110" i="223"/>
  <c r="AT110" i="223"/>
  <c r="AS110" i="223"/>
  <c r="AR110" i="223"/>
  <c r="AQ110" i="223"/>
  <c r="AP110" i="223"/>
  <c r="AO110" i="223"/>
  <c r="AN110" i="223"/>
  <c r="AM110" i="223"/>
  <c r="AL110" i="223"/>
  <c r="AK110" i="223"/>
  <c r="AJ110" i="223"/>
  <c r="AI110" i="223"/>
  <c r="AH110" i="223"/>
  <c r="AG110" i="223"/>
  <c r="AF110" i="223"/>
  <c r="AE110" i="223"/>
  <c r="AD110" i="223"/>
  <c r="AC110" i="223"/>
  <c r="AB110" i="223"/>
  <c r="AA110" i="223"/>
  <c r="Z110" i="223"/>
  <c r="Y110" i="223"/>
  <c r="X110" i="223"/>
  <c r="W110" i="223"/>
  <c r="V110" i="223"/>
  <c r="AZ110" i="223" s="1"/>
  <c r="BB110" i="223" s="1"/>
  <c r="U110" i="223"/>
  <c r="G110" i="223"/>
  <c r="AY109" i="223"/>
  <c r="AX109" i="223"/>
  <c r="AW109" i="223"/>
  <c r="AV109" i="223"/>
  <c r="AU109" i="223"/>
  <c r="AT109" i="223"/>
  <c r="AS109" i="223"/>
  <c r="AR109" i="223"/>
  <c r="AQ109" i="223"/>
  <c r="AP109" i="223"/>
  <c r="AO109" i="223"/>
  <c r="AN109" i="223"/>
  <c r="AM109" i="223"/>
  <c r="AL109" i="223"/>
  <c r="AK109" i="223"/>
  <c r="AJ109" i="223"/>
  <c r="AI109" i="223"/>
  <c r="AH109" i="223"/>
  <c r="AG109" i="223"/>
  <c r="AF109" i="223"/>
  <c r="AE109" i="223"/>
  <c r="AD109" i="223"/>
  <c r="AC109" i="223"/>
  <c r="AB109" i="223"/>
  <c r="AA109" i="223"/>
  <c r="Z109" i="223"/>
  <c r="Y109" i="223"/>
  <c r="X109" i="223"/>
  <c r="W109" i="223"/>
  <c r="V109" i="223"/>
  <c r="AZ109" i="223" s="1"/>
  <c r="BB109" i="223" s="1"/>
  <c r="U109" i="223"/>
  <c r="F109" i="223"/>
  <c r="AY107" i="223"/>
  <c r="AX107" i="223"/>
  <c r="AW107" i="223"/>
  <c r="AV107" i="223"/>
  <c r="AU107" i="223"/>
  <c r="AT107" i="223"/>
  <c r="AS107" i="223"/>
  <c r="AR107" i="223"/>
  <c r="AQ107" i="223"/>
  <c r="AP107" i="223"/>
  <c r="AO107" i="223"/>
  <c r="AN107" i="223"/>
  <c r="AM107" i="223"/>
  <c r="AL107" i="223"/>
  <c r="AK107" i="223"/>
  <c r="AJ107" i="223"/>
  <c r="AI107" i="223"/>
  <c r="AH107" i="223"/>
  <c r="AG107" i="223"/>
  <c r="AF107" i="223"/>
  <c r="AE107" i="223"/>
  <c r="AD107" i="223"/>
  <c r="AC107" i="223"/>
  <c r="AB107" i="223"/>
  <c r="AA107" i="223"/>
  <c r="Z107" i="223"/>
  <c r="Y107" i="223"/>
  <c r="X107" i="223"/>
  <c r="W107" i="223"/>
  <c r="V107" i="223"/>
  <c r="U107" i="223"/>
  <c r="G107" i="223"/>
  <c r="AY106" i="223"/>
  <c r="AX106" i="223"/>
  <c r="AW106" i="223"/>
  <c r="AV106" i="223"/>
  <c r="AU106" i="223"/>
  <c r="AT106" i="223"/>
  <c r="AS106" i="223"/>
  <c r="AR106" i="223"/>
  <c r="AQ106" i="223"/>
  <c r="AP106" i="223"/>
  <c r="AO106" i="223"/>
  <c r="AN106" i="223"/>
  <c r="AM106" i="223"/>
  <c r="AL106" i="223"/>
  <c r="AK106" i="223"/>
  <c r="AJ106" i="223"/>
  <c r="AI106" i="223"/>
  <c r="AH106" i="223"/>
  <c r="AG106" i="223"/>
  <c r="AF106" i="223"/>
  <c r="AE106" i="223"/>
  <c r="AD106" i="223"/>
  <c r="AC106" i="223"/>
  <c r="AB106" i="223"/>
  <c r="AA106" i="223"/>
  <c r="Z106" i="223"/>
  <c r="Y106" i="223"/>
  <c r="X106" i="223"/>
  <c r="W106" i="223"/>
  <c r="V106" i="223"/>
  <c r="U106" i="223"/>
  <c r="AZ106" i="223" s="1"/>
  <c r="BB106" i="223" s="1"/>
  <c r="F106" i="223"/>
  <c r="AY104" i="223"/>
  <c r="AX104" i="223"/>
  <c r="AW104" i="223"/>
  <c r="AV104" i="223"/>
  <c r="AU104" i="223"/>
  <c r="AT104" i="223"/>
  <c r="AS104" i="223"/>
  <c r="AR104" i="223"/>
  <c r="AQ104" i="223"/>
  <c r="AP104" i="223"/>
  <c r="AO104" i="223"/>
  <c r="AN104" i="223"/>
  <c r="AM104" i="223"/>
  <c r="AL104" i="223"/>
  <c r="AK104" i="223"/>
  <c r="AJ104" i="223"/>
  <c r="AI104" i="223"/>
  <c r="AH104" i="223"/>
  <c r="AG104" i="223"/>
  <c r="AF104" i="223"/>
  <c r="AE104" i="223"/>
  <c r="AD104" i="223"/>
  <c r="AC104" i="223"/>
  <c r="AB104" i="223"/>
  <c r="AA104" i="223"/>
  <c r="Z104" i="223"/>
  <c r="Y104" i="223"/>
  <c r="X104" i="223"/>
  <c r="W104" i="223"/>
  <c r="V104" i="223"/>
  <c r="U104" i="223"/>
  <c r="G104" i="223"/>
  <c r="AY103" i="223"/>
  <c r="AX103" i="223"/>
  <c r="AW103" i="223"/>
  <c r="AV103" i="223"/>
  <c r="AU103" i="223"/>
  <c r="AT103" i="223"/>
  <c r="AS103" i="223"/>
  <c r="AR103" i="223"/>
  <c r="AQ103" i="223"/>
  <c r="AP103" i="223"/>
  <c r="AO103" i="223"/>
  <c r="AN103" i="223"/>
  <c r="AM103" i="223"/>
  <c r="AL103" i="223"/>
  <c r="AK103" i="223"/>
  <c r="AJ103" i="223"/>
  <c r="AI103" i="223"/>
  <c r="AH103" i="223"/>
  <c r="AG103" i="223"/>
  <c r="AF103" i="223"/>
  <c r="AE103" i="223"/>
  <c r="AD103" i="223"/>
  <c r="AC103" i="223"/>
  <c r="AB103" i="223"/>
  <c r="AA103" i="223"/>
  <c r="Z103" i="223"/>
  <c r="Y103" i="223"/>
  <c r="X103" i="223"/>
  <c r="W103" i="223"/>
  <c r="V103" i="223"/>
  <c r="U103" i="223"/>
  <c r="F103" i="223"/>
  <c r="AY101" i="223"/>
  <c r="AX101" i="223"/>
  <c r="AW101" i="223"/>
  <c r="AV101" i="223"/>
  <c r="AU101" i="223"/>
  <c r="AT101" i="223"/>
  <c r="AS101" i="223"/>
  <c r="AR101" i="223"/>
  <c r="AQ101" i="223"/>
  <c r="AP101" i="223"/>
  <c r="AO101" i="223"/>
  <c r="AN101" i="223"/>
  <c r="AM101" i="223"/>
  <c r="AL101" i="223"/>
  <c r="AK101" i="223"/>
  <c r="AJ101" i="223"/>
  <c r="AI101" i="223"/>
  <c r="AH101" i="223"/>
  <c r="AG101" i="223"/>
  <c r="AF101" i="223"/>
  <c r="AE101" i="223"/>
  <c r="AD101" i="223"/>
  <c r="AC101" i="223"/>
  <c r="AB101" i="223"/>
  <c r="AA101" i="223"/>
  <c r="Z101" i="223"/>
  <c r="Y101" i="223"/>
  <c r="X101" i="223"/>
  <c r="W101" i="223"/>
  <c r="V101" i="223"/>
  <c r="U101" i="223"/>
  <c r="G101" i="223"/>
  <c r="AY100" i="223"/>
  <c r="AX100" i="223"/>
  <c r="AW100" i="223"/>
  <c r="AV100" i="223"/>
  <c r="AU100" i="223"/>
  <c r="AT100" i="223"/>
  <c r="AS100" i="223"/>
  <c r="AR100" i="223"/>
  <c r="AQ100" i="223"/>
  <c r="AP100" i="223"/>
  <c r="AO100" i="223"/>
  <c r="AN100" i="223"/>
  <c r="AM100" i="223"/>
  <c r="AL100" i="223"/>
  <c r="AK100" i="223"/>
  <c r="AJ100" i="223"/>
  <c r="AI100" i="223"/>
  <c r="AH100" i="223"/>
  <c r="AG100" i="223"/>
  <c r="AF100" i="223"/>
  <c r="AE100" i="223"/>
  <c r="AD100" i="223"/>
  <c r="AC100" i="223"/>
  <c r="AB100" i="223"/>
  <c r="AA100" i="223"/>
  <c r="Z100" i="223"/>
  <c r="Y100" i="223"/>
  <c r="X100" i="223"/>
  <c r="W100" i="223"/>
  <c r="V100" i="223"/>
  <c r="U100" i="223"/>
  <c r="F100" i="223"/>
  <c r="AY98" i="223"/>
  <c r="AX98" i="223"/>
  <c r="AW98" i="223"/>
  <c r="AV98" i="223"/>
  <c r="AU98" i="223"/>
  <c r="AT98" i="223"/>
  <c r="AS98" i="223"/>
  <c r="AR98" i="223"/>
  <c r="AQ98" i="223"/>
  <c r="AP98" i="223"/>
  <c r="AO98" i="223"/>
  <c r="AN98" i="223"/>
  <c r="AM98" i="223"/>
  <c r="AL98" i="223"/>
  <c r="AK98" i="223"/>
  <c r="AJ98" i="223"/>
  <c r="AI98" i="223"/>
  <c r="AH98" i="223"/>
  <c r="AG98" i="223"/>
  <c r="AF98" i="223"/>
  <c r="AE98" i="223"/>
  <c r="AD98" i="223"/>
  <c r="AC98" i="223"/>
  <c r="AB98" i="223"/>
  <c r="AA98" i="223"/>
  <c r="Z98" i="223"/>
  <c r="Y98" i="223"/>
  <c r="X98" i="223"/>
  <c r="W98" i="223"/>
  <c r="V98" i="223"/>
  <c r="AZ98" i="223" s="1"/>
  <c r="BB98" i="223" s="1"/>
  <c r="U98" i="223"/>
  <c r="G98" i="223"/>
  <c r="AY97" i="223"/>
  <c r="AX97" i="223"/>
  <c r="AW97" i="223"/>
  <c r="AV97" i="223"/>
  <c r="AU97" i="223"/>
  <c r="AT97" i="223"/>
  <c r="AS97" i="223"/>
  <c r="AR97" i="223"/>
  <c r="AQ97" i="223"/>
  <c r="AP97" i="223"/>
  <c r="AO97" i="223"/>
  <c r="AN97" i="223"/>
  <c r="AM97" i="223"/>
  <c r="AL97" i="223"/>
  <c r="AK97" i="223"/>
  <c r="AJ97" i="223"/>
  <c r="AI97" i="223"/>
  <c r="AH97" i="223"/>
  <c r="AG97" i="223"/>
  <c r="AF97" i="223"/>
  <c r="AE97" i="223"/>
  <c r="AD97" i="223"/>
  <c r="AC97" i="223"/>
  <c r="AB97" i="223"/>
  <c r="AA97" i="223"/>
  <c r="Z97" i="223"/>
  <c r="Y97" i="223"/>
  <c r="X97" i="223"/>
  <c r="W97" i="223"/>
  <c r="V97" i="223"/>
  <c r="AZ97" i="223" s="1"/>
  <c r="BB97" i="223" s="1"/>
  <c r="U97" i="223"/>
  <c r="F97" i="223"/>
  <c r="AY95" i="223"/>
  <c r="AX95" i="223"/>
  <c r="AW95" i="223"/>
  <c r="AV95" i="223"/>
  <c r="AU95" i="223"/>
  <c r="AT95" i="223"/>
  <c r="AS95" i="223"/>
  <c r="AR95" i="223"/>
  <c r="AQ95" i="223"/>
  <c r="AP95" i="223"/>
  <c r="AO95" i="223"/>
  <c r="AN95" i="223"/>
  <c r="AM95" i="223"/>
  <c r="AL95" i="223"/>
  <c r="AK95" i="223"/>
  <c r="AJ95" i="223"/>
  <c r="AI95" i="223"/>
  <c r="AH95" i="223"/>
  <c r="AG95" i="223"/>
  <c r="AF95" i="223"/>
  <c r="AE95" i="223"/>
  <c r="AD95" i="223"/>
  <c r="AC95" i="223"/>
  <c r="AB95" i="223"/>
  <c r="AA95" i="223"/>
  <c r="Z95" i="223"/>
  <c r="Y95" i="223"/>
  <c r="X95" i="223"/>
  <c r="W95" i="223"/>
  <c r="V95" i="223"/>
  <c r="U95" i="223"/>
  <c r="G95" i="223"/>
  <c r="AY94" i="223"/>
  <c r="AX94" i="223"/>
  <c r="AW94" i="223"/>
  <c r="AV94" i="223"/>
  <c r="AU94" i="223"/>
  <c r="AT94" i="223"/>
  <c r="AS94" i="223"/>
  <c r="AR94" i="223"/>
  <c r="AQ94" i="223"/>
  <c r="AP94" i="223"/>
  <c r="AO94" i="223"/>
  <c r="AN94" i="223"/>
  <c r="AM94" i="223"/>
  <c r="AL94" i="223"/>
  <c r="AK94" i="223"/>
  <c r="AJ94" i="223"/>
  <c r="AI94" i="223"/>
  <c r="AH94" i="223"/>
  <c r="AG94" i="223"/>
  <c r="AF94" i="223"/>
  <c r="AE94" i="223"/>
  <c r="AD94" i="223"/>
  <c r="AC94" i="223"/>
  <c r="AB94" i="223"/>
  <c r="AA94" i="223"/>
  <c r="Z94" i="223"/>
  <c r="Y94" i="223"/>
  <c r="X94" i="223"/>
  <c r="W94" i="223"/>
  <c r="V94" i="223"/>
  <c r="U94" i="223"/>
  <c r="AZ94" i="223" s="1"/>
  <c r="BB94" i="223" s="1"/>
  <c r="F94" i="223"/>
  <c r="AY92" i="223"/>
  <c r="AX92" i="223"/>
  <c r="AW92" i="223"/>
  <c r="AV92" i="223"/>
  <c r="AU92" i="223"/>
  <c r="AT92" i="223"/>
  <c r="AS92" i="223"/>
  <c r="AR92" i="223"/>
  <c r="AQ92" i="223"/>
  <c r="AP92" i="223"/>
  <c r="AO92" i="223"/>
  <c r="AN92" i="223"/>
  <c r="AM92" i="223"/>
  <c r="AL92" i="223"/>
  <c r="AK92" i="223"/>
  <c r="AJ92" i="223"/>
  <c r="AI92" i="223"/>
  <c r="AH92" i="223"/>
  <c r="AG92" i="223"/>
  <c r="AF92" i="223"/>
  <c r="AE92" i="223"/>
  <c r="AD92" i="223"/>
  <c r="AC92" i="223"/>
  <c r="AB92" i="223"/>
  <c r="AA92" i="223"/>
  <c r="Z92" i="223"/>
  <c r="Y92" i="223"/>
  <c r="X92" i="223"/>
  <c r="W92" i="223"/>
  <c r="V92" i="223"/>
  <c r="U92" i="223"/>
  <c r="G92" i="223"/>
  <c r="AY91" i="223"/>
  <c r="AX91" i="223"/>
  <c r="AW91" i="223"/>
  <c r="AV91" i="223"/>
  <c r="AU91" i="223"/>
  <c r="AT91" i="223"/>
  <c r="AS91" i="223"/>
  <c r="AR91" i="223"/>
  <c r="AQ91" i="223"/>
  <c r="AP91" i="223"/>
  <c r="AO91" i="223"/>
  <c r="AN91" i="223"/>
  <c r="AM91" i="223"/>
  <c r="AL91" i="223"/>
  <c r="AK91" i="223"/>
  <c r="AJ91" i="223"/>
  <c r="AI91" i="223"/>
  <c r="AH91" i="223"/>
  <c r="AG91" i="223"/>
  <c r="AF91" i="223"/>
  <c r="AE91" i="223"/>
  <c r="AD91" i="223"/>
  <c r="AC91" i="223"/>
  <c r="AB91" i="223"/>
  <c r="AA91" i="223"/>
  <c r="Z91" i="223"/>
  <c r="Y91" i="223"/>
  <c r="X91" i="223"/>
  <c r="W91" i="223"/>
  <c r="V91" i="223"/>
  <c r="U91" i="223"/>
  <c r="F91" i="223"/>
  <c r="AY89" i="223"/>
  <c r="AX89" i="223"/>
  <c r="AW89" i="223"/>
  <c r="AV89" i="223"/>
  <c r="AU89" i="223"/>
  <c r="AT89" i="223"/>
  <c r="AS89" i="223"/>
  <c r="AR89" i="223"/>
  <c r="AQ89" i="223"/>
  <c r="AP89" i="223"/>
  <c r="AO89" i="223"/>
  <c r="AN89" i="223"/>
  <c r="AM89" i="223"/>
  <c r="AL89" i="223"/>
  <c r="AK89" i="223"/>
  <c r="AJ89" i="223"/>
  <c r="AI89" i="223"/>
  <c r="AH89" i="223"/>
  <c r="AG89" i="223"/>
  <c r="AF89" i="223"/>
  <c r="AE89" i="223"/>
  <c r="AD89" i="223"/>
  <c r="AC89" i="223"/>
  <c r="AB89" i="223"/>
  <c r="AA89" i="223"/>
  <c r="Z89" i="223"/>
  <c r="Y89" i="223"/>
  <c r="X89" i="223"/>
  <c r="W89" i="223"/>
  <c r="V89" i="223"/>
  <c r="U89" i="223"/>
  <c r="G89" i="223"/>
  <c r="AY88" i="223"/>
  <c r="AX88" i="223"/>
  <c r="AW88" i="223"/>
  <c r="AV88" i="223"/>
  <c r="AU88" i="223"/>
  <c r="AT88" i="223"/>
  <c r="AS88" i="223"/>
  <c r="AR88" i="223"/>
  <c r="AQ88" i="223"/>
  <c r="AP88" i="223"/>
  <c r="AO88" i="223"/>
  <c r="AN88" i="223"/>
  <c r="AM88" i="223"/>
  <c r="AL88" i="223"/>
  <c r="AK88" i="223"/>
  <c r="AJ88" i="223"/>
  <c r="AI88" i="223"/>
  <c r="AH88" i="223"/>
  <c r="AG88" i="223"/>
  <c r="AF88" i="223"/>
  <c r="AE88" i="223"/>
  <c r="AD88" i="223"/>
  <c r="AC88" i="223"/>
  <c r="AB88" i="223"/>
  <c r="AA88" i="223"/>
  <c r="Z88" i="223"/>
  <c r="Y88" i="223"/>
  <c r="X88" i="223"/>
  <c r="W88" i="223"/>
  <c r="V88" i="223"/>
  <c r="U88" i="223"/>
  <c r="F88" i="223"/>
  <c r="AY86" i="223"/>
  <c r="AX86" i="223"/>
  <c r="AW86" i="223"/>
  <c r="AV86" i="223"/>
  <c r="AU86" i="223"/>
  <c r="AT86" i="223"/>
  <c r="AS86" i="223"/>
  <c r="AR86" i="223"/>
  <c r="AQ86" i="223"/>
  <c r="AP86" i="223"/>
  <c r="AO86" i="223"/>
  <c r="AN86" i="223"/>
  <c r="AM86" i="223"/>
  <c r="AL86" i="223"/>
  <c r="AK86" i="223"/>
  <c r="AJ86" i="223"/>
  <c r="AI86" i="223"/>
  <c r="AH86" i="223"/>
  <c r="AG86" i="223"/>
  <c r="AF86" i="223"/>
  <c r="AE86" i="223"/>
  <c r="AD86" i="223"/>
  <c r="AC86" i="223"/>
  <c r="AB86" i="223"/>
  <c r="AA86" i="223"/>
  <c r="Z86" i="223"/>
  <c r="Y86" i="223"/>
  <c r="X86" i="223"/>
  <c r="W86" i="223"/>
  <c r="V86" i="223"/>
  <c r="AZ86" i="223" s="1"/>
  <c r="BB86" i="223" s="1"/>
  <c r="U86" i="223"/>
  <c r="G86" i="223"/>
  <c r="AY85" i="223"/>
  <c r="AX85" i="223"/>
  <c r="AW85" i="223"/>
  <c r="AV85" i="223"/>
  <c r="AU85" i="223"/>
  <c r="AT85" i="223"/>
  <c r="AS85" i="223"/>
  <c r="AR85" i="223"/>
  <c r="AQ85" i="223"/>
  <c r="AP85" i="223"/>
  <c r="AO85" i="223"/>
  <c r="AN85" i="223"/>
  <c r="AM85" i="223"/>
  <c r="AL85" i="223"/>
  <c r="AK85" i="223"/>
  <c r="AJ85" i="223"/>
  <c r="AI85" i="223"/>
  <c r="AH85" i="223"/>
  <c r="AG85" i="223"/>
  <c r="AF85" i="223"/>
  <c r="AE85" i="223"/>
  <c r="AD85" i="223"/>
  <c r="AC85" i="223"/>
  <c r="AB85" i="223"/>
  <c r="AA85" i="223"/>
  <c r="Z85" i="223"/>
  <c r="Y85" i="223"/>
  <c r="X85" i="223"/>
  <c r="W85" i="223"/>
  <c r="V85" i="223"/>
  <c r="AZ85" i="223" s="1"/>
  <c r="BB85" i="223" s="1"/>
  <c r="U85" i="223"/>
  <c r="F85" i="223"/>
  <c r="AY83" i="223"/>
  <c r="AX83" i="223"/>
  <c r="AW83" i="223"/>
  <c r="AV83" i="223"/>
  <c r="AU83" i="223"/>
  <c r="AT83" i="223"/>
  <c r="AS83" i="223"/>
  <c r="AR83" i="223"/>
  <c r="AQ83" i="223"/>
  <c r="AP83" i="223"/>
  <c r="AO83" i="223"/>
  <c r="AN83" i="223"/>
  <c r="AM83" i="223"/>
  <c r="AL83" i="223"/>
  <c r="AK83" i="223"/>
  <c r="AJ83" i="223"/>
  <c r="AI83" i="223"/>
  <c r="AH83" i="223"/>
  <c r="AG83" i="223"/>
  <c r="AF83" i="223"/>
  <c r="AE83" i="223"/>
  <c r="AD83" i="223"/>
  <c r="AC83" i="223"/>
  <c r="AB83" i="223"/>
  <c r="AA83" i="223"/>
  <c r="Z83" i="223"/>
  <c r="Y83" i="223"/>
  <c r="X83" i="223"/>
  <c r="W83" i="223"/>
  <c r="V83" i="223"/>
  <c r="U83" i="223"/>
  <c r="G83" i="223"/>
  <c r="AY82" i="223"/>
  <c r="AX82" i="223"/>
  <c r="AW82" i="223"/>
  <c r="AV82" i="223"/>
  <c r="AU82" i="223"/>
  <c r="AT82" i="223"/>
  <c r="AS82" i="223"/>
  <c r="AR82" i="223"/>
  <c r="AQ82" i="223"/>
  <c r="AP82" i="223"/>
  <c r="AO82" i="223"/>
  <c r="AN82" i="223"/>
  <c r="AM82" i="223"/>
  <c r="AL82" i="223"/>
  <c r="AK82" i="223"/>
  <c r="AJ82" i="223"/>
  <c r="AI82" i="223"/>
  <c r="AH82" i="223"/>
  <c r="AG82" i="223"/>
  <c r="AF82" i="223"/>
  <c r="AE82" i="223"/>
  <c r="AD82" i="223"/>
  <c r="AC82" i="223"/>
  <c r="AB82" i="223"/>
  <c r="AA82" i="223"/>
  <c r="Z82" i="223"/>
  <c r="Y82" i="223"/>
  <c r="X82" i="223"/>
  <c r="W82" i="223"/>
  <c r="V82" i="223"/>
  <c r="U82" i="223"/>
  <c r="AZ82" i="223" s="1"/>
  <c r="BB82" i="223" s="1"/>
  <c r="F82" i="223"/>
  <c r="AY80" i="223"/>
  <c r="AX80" i="223"/>
  <c r="AW80" i="223"/>
  <c r="AV80" i="223"/>
  <c r="AU80" i="223"/>
  <c r="AT80" i="223"/>
  <c r="AS80" i="223"/>
  <c r="AR80" i="223"/>
  <c r="AQ80" i="223"/>
  <c r="AP80" i="223"/>
  <c r="AO80" i="223"/>
  <c r="AN80" i="223"/>
  <c r="AM80" i="223"/>
  <c r="AL80" i="223"/>
  <c r="AK80" i="223"/>
  <c r="AJ80" i="223"/>
  <c r="AI80" i="223"/>
  <c r="AH80" i="223"/>
  <c r="AG80" i="223"/>
  <c r="AF80" i="223"/>
  <c r="AE80" i="223"/>
  <c r="AD80" i="223"/>
  <c r="AC80" i="223"/>
  <c r="AB80" i="223"/>
  <c r="AA80" i="223"/>
  <c r="Z80" i="223"/>
  <c r="Y80" i="223"/>
  <c r="X80" i="223"/>
  <c r="W80" i="223"/>
  <c r="V80" i="223"/>
  <c r="U80" i="223"/>
  <c r="G80" i="223"/>
  <c r="AY79" i="223"/>
  <c r="AX79" i="223"/>
  <c r="AW79" i="223"/>
  <c r="AV79" i="223"/>
  <c r="AU79" i="223"/>
  <c r="AT79" i="223"/>
  <c r="AS79" i="223"/>
  <c r="AR79" i="223"/>
  <c r="AQ79" i="223"/>
  <c r="AP79" i="223"/>
  <c r="AO79" i="223"/>
  <c r="AN79" i="223"/>
  <c r="AM79" i="223"/>
  <c r="AL79" i="223"/>
  <c r="AK79" i="223"/>
  <c r="AJ79" i="223"/>
  <c r="AI79" i="223"/>
  <c r="AH79" i="223"/>
  <c r="AG79" i="223"/>
  <c r="AF79" i="223"/>
  <c r="AE79" i="223"/>
  <c r="AD79" i="223"/>
  <c r="AC79" i="223"/>
  <c r="AB79" i="223"/>
  <c r="AA79" i="223"/>
  <c r="Z79" i="223"/>
  <c r="Y79" i="223"/>
  <c r="X79" i="223"/>
  <c r="W79" i="223"/>
  <c r="V79" i="223"/>
  <c r="U79" i="223"/>
  <c r="F79" i="223"/>
  <c r="AY77" i="223"/>
  <c r="AX77" i="223"/>
  <c r="AW77" i="223"/>
  <c r="AV77" i="223"/>
  <c r="AU77" i="223"/>
  <c r="AT77" i="223"/>
  <c r="AS77" i="223"/>
  <c r="AR77" i="223"/>
  <c r="AQ77" i="223"/>
  <c r="AP77" i="223"/>
  <c r="AO77" i="223"/>
  <c r="AN77" i="223"/>
  <c r="AM77" i="223"/>
  <c r="AL77" i="223"/>
  <c r="AK77" i="223"/>
  <c r="AJ77" i="223"/>
  <c r="AI77" i="223"/>
  <c r="AH77" i="223"/>
  <c r="AG77" i="223"/>
  <c r="AF77" i="223"/>
  <c r="AE77" i="223"/>
  <c r="AD77" i="223"/>
  <c r="AC77" i="223"/>
  <c r="AB77" i="223"/>
  <c r="AA77" i="223"/>
  <c r="Z77" i="223"/>
  <c r="Y77" i="223"/>
  <c r="X77" i="223"/>
  <c r="W77" i="223"/>
  <c r="V77" i="223"/>
  <c r="U77" i="223"/>
  <c r="G77" i="223"/>
  <c r="AY76" i="223"/>
  <c r="AX76" i="223"/>
  <c r="AW76" i="223"/>
  <c r="AV76" i="223"/>
  <c r="AU76" i="223"/>
  <c r="AT76" i="223"/>
  <c r="AS76" i="223"/>
  <c r="AR76" i="223"/>
  <c r="AQ76" i="223"/>
  <c r="AP76" i="223"/>
  <c r="AO76" i="223"/>
  <c r="AN76" i="223"/>
  <c r="AM76" i="223"/>
  <c r="AL76" i="223"/>
  <c r="AK76" i="223"/>
  <c r="AJ76" i="223"/>
  <c r="AI76" i="223"/>
  <c r="AH76" i="223"/>
  <c r="AG76" i="223"/>
  <c r="AF76" i="223"/>
  <c r="AE76" i="223"/>
  <c r="AD76" i="223"/>
  <c r="AC76" i="223"/>
  <c r="AB76" i="223"/>
  <c r="AA76" i="223"/>
  <c r="Z76" i="223"/>
  <c r="Y76" i="223"/>
  <c r="X76" i="223"/>
  <c r="W76" i="223"/>
  <c r="V76" i="223"/>
  <c r="U76" i="223"/>
  <c r="F76" i="223"/>
  <c r="AY74" i="223"/>
  <c r="AX74" i="223"/>
  <c r="AW74" i="223"/>
  <c r="AV74" i="223"/>
  <c r="AU74" i="223"/>
  <c r="AT74" i="223"/>
  <c r="AS74" i="223"/>
  <c r="AR74" i="223"/>
  <c r="AQ74" i="223"/>
  <c r="AP74" i="223"/>
  <c r="AO74" i="223"/>
  <c r="AN74" i="223"/>
  <c r="AM74" i="223"/>
  <c r="AL74" i="223"/>
  <c r="AK74" i="223"/>
  <c r="AJ74" i="223"/>
  <c r="AI74" i="223"/>
  <c r="AH74" i="223"/>
  <c r="AG74" i="223"/>
  <c r="AF74" i="223"/>
  <c r="AE74" i="223"/>
  <c r="AD74" i="223"/>
  <c r="AC74" i="223"/>
  <c r="AB74" i="223"/>
  <c r="AA74" i="223"/>
  <c r="Z74" i="223"/>
  <c r="Y74" i="223"/>
  <c r="X74" i="223"/>
  <c r="W74" i="223"/>
  <c r="V74" i="223"/>
  <c r="AZ74" i="223" s="1"/>
  <c r="BB74" i="223" s="1"/>
  <c r="U74" i="223"/>
  <c r="G74" i="223"/>
  <c r="AY73" i="223"/>
  <c r="AX73" i="223"/>
  <c r="AW73" i="223"/>
  <c r="AV73" i="223"/>
  <c r="AU73" i="223"/>
  <c r="AT73" i="223"/>
  <c r="AS73" i="223"/>
  <c r="AR73" i="223"/>
  <c r="AQ73" i="223"/>
  <c r="AP73" i="223"/>
  <c r="AO73" i="223"/>
  <c r="AN73" i="223"/>
  <c r="AM73" i="223"/>
  <c r="AL73" i="223"/>
  <c r="AK73" i="223"/>
  <c r="AJ73" i="223"/>
  <c r="AI73" i="223"/>
  <c r="AH73" i="223"/>
  <c r="AG73" i="223"/>
  <c r="AF73" i="223"/>
  <c r="AE73" i="223"/>
  <c r="AD73" i="223"/>
  <c r="AC73" i="223"/>
  <c r="AB73" i="223"/>
  <c r="AA73" i="223"/>
  <c r="Z73" i="223"/>
  <c r="Y73" i="223"/>
  <c r="X73" i="223"/>
  <c r="W73" i="223"/>
  <c r="V73" i="223"/>
  <c r="AZ73" i="223" s="1"/>
  <c r="BB73" i="223" s="1"/>
  <c r="U73" i="223"/>
  <c r="F73" i="223"/>
  <c r="AY71" i="223"/>
  <c r="AX71" i="223"/>
  <c r="AW71" i="223"/>
  <c r="AV71" i="223"/>
  <c r="AU71" i="223"/>
  <c r="AT71" i="223"/>
  <c r="AS71" i="223"/>
  <c r="AR71" i="223"/>
  <c r="AQ71" i="223"/>
  <c r="AP71" i="223"/>
  <c r="AO71" i="223"/>
  <c r="AN71" i="223"/>
  <c r="AM71" i="223"/>
  <c r="AL71" i="223"/>
  <c r="AK71" i="223"/>
  <c r="AJ71" i="223"/>
  <c r="AI71" i="223"/>
  <c r="AH71" i="223"/>
  <c r="AG71" i="223"/>
  <c r="AF71" i="223"/>
  <c r="AE71" i="223"/>
  <c r="AD71" i="223"/>
  <c r="AC71" i="223"/>
  <c r="AB71" i="223"/>
  <c r="AA71" i="223"/>
  <c r="Z71" i="223"/>
  <c r="Y71" i="223"/>
  <c r="X71" i="223"/>
  <c r="W71" i="223"/>
  <c r="V71" i="223"/>
  <c r="U71" i="223"/>
  <c r="G71" i="223"/>
  <c r="AY70" i="223"/>
  <c r="AX70" i="223"/>
  <c r="AW70" i="223"/>
  <c r="AV70" i="223"/>
  <c r="AU70" i="223"/>
  <c r="AT70" i="223"/>
  <c r="AS70" i="223"/>
  <c r="AR70" i="223"/>
  <c r="AQ70" i="223"/>
  <c r="AP70" i="223"/>
  <c r="AO70" i="223"/>
  <c r="AN70" i="223"/>
  <c r="AM70" i="223"/>
  <c r="AL70" i="223"/>
  <c r="AK70" i="223"/>
  <c r="AJ70" i="223"/>
  <c r="AI70" i="223"/>
  <c r="AH70" i="223"/>
  <c r="AG70" i="223"/>
  <c r="AF70" i="223"/>
  <c r="AE70" i="223"/>
  <c r="AD70" i="223"/>
  <c r="AC70" i="223"/>
  <c r="AB70" i="223"/>
  <c r="AA70" i="223"/>
  <c r="Z70" i="223"/>
  <c r="Y70" i="223"/>
  <c r="X70" i="223"/>
  <c r="W70" i="223"/>
  <c r="V70" i="223"/>
  <c r="U70" i="223"/>
  <c r="AZ70" i="223" s="1"/>
  <c r="BB70" i="223" s="1"/>
  <c r="F70" i="223"/>
  <c r="AY68" i="223"/>
  <c r="AX68" i="223"/>
  <c r="AW68" i="223"/>
  <c r="AV68" i="223"/>
  <c r="AU68" i="223"/>
  <c r="AT68" i="223"/>
  <c r="AS68" i="223"/>
  <c r="AR68" i="223"/>
  <c r="AQ68" i="223"/>
  <c r="AP68" i="223"/>
  <c r="AO68" i="223"/>
  <c r="AN68" i="223"/>
  <c r="AM68" i="223"/>
  <c r="AL68" i="223"/>
  <c r="AK68" i="223"/>
  <c r="AJ68" i="223"/>
  <c r="AI68" i="223"/>
  <c r="AH68" i="223"/>
  <c r="AG68" i="223"/>
  <c r="AF68" i="223"/>
  <c r="AE68" i="223"/>
  <c r="AD68" i="223"/>
  <c r="AC68" i="223"/>
  <c r="AB68" i="223"/>
  <c r="AA68" i="223"/>
  <c r="Z68" i="223"/>
  <c r="Y68" i="223"/>
  <c r="X68" i="223"/>
  <c r="W68" i="223"/>
  <c r="V68" i="223"/>
  <c r="U68" i="223"/>
  <c r="G68" i="223"/>
  <c r="AY67" i="223"/>
  <c r="AX67" i="223"/>
  <c r="AW67" i="223"/>
  <c r="AV67" i="223"/>
  <c r="AU67" i="223"/>
  <c r="AT67" i="223"/>
  <c r="AS67" i="223"/>
  <c r="AR67" i="223"/>
  <c r="AQ67" i="223"/>
  <c r="AP67" i="223"/>
  <c r="AO67" i="223"/>
  <c r="AN67" i="223"/>
  <c r="AM67" i="223"/>
  <c r="AL67" i="223"/>
  <c r="AK67" i="223"/>
  <c r="AJ67" i="223"/>
  <c r="AI67" i="223"/>
  <c r="AH67" i="223"/>
  <c r="AG67" i="223"/>
  <c r="AF67" i="223"/>
  <c r="AE67" i="223"/>
  <c r="AD67" i="223"/>
  <c r="AC67" i="223"/>
  <c r="AB67" i="223"/>
  <c r="AA67" i="223"/>
  <c r="Z67" i="223"/>
  <c r="Y67" i="223"/>
  <c r="X67" i="223"/>
  <c r="W67" i="223"/>
  <c r="V67" i="223"/>
  <c r="U67" i="223"/>
  <c r="F67" i="223"/>
  <c r="AY65" i="223"/>
  <c r="AX65" i="223"/>
  <c r="AW65" i="223"/>
  <c r="AV65" i="223"/>
  <c r="AU65" i="223"/>
  <c r="AT65" i="223"/>
  <c r="AS65" i="223"/>
  <c r="AR65" i="223"/>
  <c r="AQ65" i="223"/>
  <c r="AP65" i="223"/>
  <c r="AO65" i="223"/>
  <c r="AN65" i="223"/>
  <c r="AM65" i="223"/>
  <c r="AL65" i="223"/>
  <c r="AK65" i="223"/>
  <c r="AJ65" i="223"/>
  <c r="AI65" i="223"/>
  <c r="AH65" i="223"/>
  <c r="AG65" i="223"/>
  <c r="AF65" i="223"/>
  <c r="AE65" i="223"/>
  <c r="AD65" i="223"/>
  <c r="AC65" i="223"/>
  <c r="AB65" i="223"/>
  <c r="AA65" i="223"/>
  <c r="Z65" i="223"/>
  <c r="Y65" i="223"/>
  <c r="X65" i="223"/>
  <c r="W65" i="223"/>
  <c r="V65" i="223"/>
  <c r="U65" i="223"/>
  <c r="G65" i="223"/>
  <c r="AY64" i="223"/>
  <c r="AX64" i="223"/>
  <c r="AW64" i="223"/>
  <c r="AV64" i="223"/>
  <c r="AU64" i="223"/>
  <c r="AT64" i="223"/>
  <c r="AS64" i="223"/>
  <c r="AR64" i="223"/>
  <c r="AQ64" i="223"/>
  <c r="AP64" i="223"/>
  <c r="AO64" i="223"/>
  <c r="AN64" i="223"/>
  <c r="AM64" i="223"/>
  <c r="AL64" i="223"/>
  <c r="AK64" i="223"/>
  <c r="AJ64" i="223"/>
  <c r="AI64" i="223"/>
  <c r="AH64" i="223"/>
  <c r="AG64" i="223"/>
  <c r="AF64" i="223"/>
  <c r="AE64" i="223"/>
  <c r="AD64" i="223"/>
  <c r="AC64" i="223"/>
  <c r="AB64" i="223"/>
  <c r="AA64" i="223"/>
  <c r="Z64" i="223"/>
  <c r="Y64" i="223"/>
  <c r="X64" i="223"/>
  <c r="W64" i="223"/>
  <c r="V64" i="223"/>
  <c r="U64" i="223"/>
  <c r="F64" i="223"/>
  <c r="AY62" i="223"/>
  <c r="AX62" i="223"/>
  <c r="AW62" i="223"/>
  <c r="AV62" i="223"/>
  <c r="AU62" i="223"/>
  <c r="AT62" i="223"/>
  <c r="AS62" i="223"/>
  <c r="AR62" i="223"/>
  <c r="AQ62" i="223"/>
  <c r="AP62" i="223"/>
  <c r="AO62" i="223"/>
  <c r="AN62" i="223"/>
  <c r="AM62" i="223"/>
  <c r="AL62" i="223"/>
  <c r="AK62" i="223"/>
  <c r="AJ62" i="223"/>
  <c r="AI62" i="223"/>
  <c r="AH62" i="223"/>
  <c r="AG62" i="223"/>
  <c r="AF62" i="223"/>
  <c r="AE62" i="223"/>
  <c r="AD62" i="223"/>
  <c r="AC62" i="223"/>
  <c r="AB62" i="223"/>
  <c r="AA62" i="223"/>
  <c r="Z62" i="223"/>
  <c r="Y62" i="223"/>
  <c r="X62" i="223"/>
  <c r="W62" i="223"/>
  <c r="V62" i="223"/>
  <c r="AZ62" i="223" s="1"/>
  <c r="BB62" i="223" s="1"/>
  <c r="U62" i="223"/>
  <c r="G62" i="223"/>
  <c r="AY61" i="223"/>
  <c r="AX61" i="223"/>
  <c r="AW61" i="223"/>
  <c r="AV61" i="223"/>
  <c r="AU61" i="223"/>
  <c r="AT61" i="223"/>
  <c r="AS61" i="223"/>
  <c r="AR61" i="223"/>
  <c r="AQ61" i="223"/>
  <c r="AP61" i="223"/>
  <c r="AO61" i="223"/>
  <c r="AN61" i="223"/>
  <c r="AM61" i="223"/>
  <c r="AL61" i="223"/>
  <c r="AK61" i="223"/>
  <c r="AJ61" i="223"/>
  <c r="AI61" i="223"/>
  <c r="AH61" i="223"/>
  <c r="AG61" i="223"/>
  <c r="AF61" i="223"/>
  <c r="AE61" i="223"/>
  <c r="AD61" i="223"/>
  <c r="AC61" i="223"/>
  <c r="AB61" i="223"/>
  <c r="AA61" i="223"/>
  <c r="Z61" i="223"/>
  <c r="Y61" i="223"/>
  <c r="X61" i="223"/>
  <c r="W61" i="223"/>
  <c r="V61" i="223"/>
  <c r="AZ61" i="223" s="1"/>
  <c r="BB61" i="223" s="1"/>
  <c r="U61" i="223"/>
  <c r="F61" i="223"/>
  <c r="AY59" i="223"/>
  <c r="AX59" i="223"/>
  <c r="AW59" i="223"/>
  <c r="AV59" i="223"/>
  <c r="AU59" i="223"/>
  <c r="AT59" i="223"/>
  <c r="AS59" i="223"/>
  <c r="AR59" i="223"/>
  <c r="AQ59" i="223"/>
  <c r="AP59" i="223"/>
  <c r="AO59" i="223"/>
  <c r="AN59" i="223"/>
  <c r="AM59" i="223"/>
  <c r="AL59" i="223"/>
  <c r="AK59" i="223"/>
  <c r="AJ59" i="223"/>
  <c r="AI59" i="223"/>
  <c r="AH59" i="223"/>
  <c r="AG59" i="223"/>
  <c r="AF59" i="223"/>
  <c r="AE59" i="223"/>
  <c r="AD59" i="223"/>
  <c r="AC59" i="223"/>
  <c r="AB59" i="223"/>
  <c r="AA59" i="223"/>
  <c r="Z59" i="223"/>
  <c r="Y59" i="223"/>
  <c r="X59" i="223"/>
  <c r="W59" i="223"/>
  <c r="V59" i="223"/>
  <c r="U59" i="223"/>
  <c r="G59" i="223"/>
  <c r="AY58" i="223"/>
  <c r="AX58" i="223"/>
  <c r="AW58" i="223"/>
  <c r="AV58" i="223"/>
  <c r="AU58" i="223"/>
  <c r="AT58" i="223"/>
  <c r="AS58" i="223"/>
  <c r="AR58" i="223"/>
  <c r="AQ58" i="223"/>
  <c r="AP58" i="223"/>
  <c r="AO58" i="223"/>
  <c r="AN58" i="223"/>
  <c r="AM58" i="223"/>
  <c r="AL58" i="223"/>
  <c r="AK58" i="223"/>
  <c r="AJ58" i="223"/>
  <c r="AI58" i="223"/>
  <c r="AH58" i="223"/>
  <c r="AG58" i="223"/>
  <c r="AF58" i="223"/>
  <c r="AE58" i="223"/>
  <c r="AD58" i="223"/>
  <c r="AC58" i="223"/>
  <c r="AB58" i="223"/>
  <c r="AA58" i="223"/>
  <c r="Z58" i="223"/>
  <c r="Y58" i="223"/>
  <c r="X58" i="223"/>
  <c r="W58" i="223"/>
  <c r="V58" i="223"/>
  <c r="U58" i="223"/>
  <c r="AZ58" i="223" s="1"/>
  <c r="BB58" i="223" s="1"/>
  <c r="F58" i="223"/>
  <c r="AY56" i="223"/>
  <c r="AX56" i="223"/>
  <c r="AW56" i="223"/>
  <c r="AV56" i="223"/>
  <c r="AU56" i="223"/>
  <c r="AT56" i="223"/>
  <c r="AS56" i="223"/>
  <c r="AR56" i="223"/>
  <c r="AQ56" i="223"/>
  <c r="AP56" i="223"/>
  <c r="AO56" i="223"/>
  <c r="AN56" i="223"/>
  <c r="AM56" i="223"/>
  <c r="AL56" i="223"/>
  <c r="AK56" i="223"/>
  <c r="AJ56" i="223"/>
  <c r="AI56" i="223"/>
  <c r="AH56" i="223"/>
  <c r="AG56" i="223"/>
  <c r="AF56" i="223"/>
  <c r="AE56" i="223"/>
  <c r="AD56" i="223"/>
  <c r="AC56" i="223"/>
  <c r="AB56" i="223"/>
  <c r="AA56" i="223"/>
  <c r="Z56" i="223"/>
  <c r="Y56" i="223"/>
  <c r="X56" i="223"/>
  <c r="W56" i="223"/>
  <c r="V56" i="223"/>
  <c r="U56" i="223"/>
  <c r="G56" i="223"/>
  <c r="AY55" i="223"/>
  <c r="AX55" i="223"/>
  <c r="AW55" i="223"/>
  <c r="AV55" i="223"/>
  <c r="AU55" i="223"/>
  <c r="AT55" i="223"/>
  <c r="AS55" i="223"/>
  <c r="AR55" i="223"/>
  <c r="AQ55" i="223"/>
  <c r="AP55" i="223"/>
  <c r="AO55" i="223"/>
  <c r="AN55" i="223"/>
  <c r="AM55" i="223"/>
  <c r="AL55" i="223"/>
  <c r="AK55" i="223"/>
  <c r="AJ55" i="223"/>
  <c r="AI55" i="223"/>
  <c r="AH55" i="223"/>
  <c r="AG55" i="223"/>
  <c r="AF55" i="223"/>
  <c r="AE55" i="223"/>
  <c r="AD55" i="223"/>
  <c r="AC55" i="223"/>
  <c r="AB55" i="223"/>
  <c r="AA55" i="223"/>
  <c r="Z55" i="223"/>
  <c r="Y55" i="223"/>
  <c r="X55" i="223"/>
  <c r="W55" i="223"/>
  <c r="V55" i="223"/>
  <c r="U55" i="223"/>
  <c r="F55" i="223"/>
  <c r="AY53" i="223"/>
  <c r="AX53" i="223"/>
  <c r="AW53" i="223"/>
  <c r="AV53" i="223"/>
  <c r="AU53" i="223"/>
  <c r="AT53" i="223"/>
  <c r="AS53" i="223"/>
  <c r="AR53" i="223"/>
  <c r="AQ53" i="223"/>
  <c r="AP53" i="223"/>
  <c r="AO53" i="223"/>
  <c r="AN53" i="223"/>
  <c r="AM53" i="223"/>
  <c r="AL53" i="223"/>
  <c r="AK53" i="223"/>
  <c r="AJ53" i="223"/>
  <c r="AI53" i="223"/>
  <c r="AH53" i="223"/>
  <c r="AG53" i="223"/>
  <c r="AF53" i="223"/>
  <c r="AE53" i="223"/>
  <c r="AD53" i="223"/>
  <c r="AC53" i="223"/>
  <c r="AB53" i="223"/>
  <c r="AA53" i="223"/>
  <c r="Z53" i="223"/>
  <c r="Y53" i="223"/>
  <c r="X53" i="223"/>
  <c r="W53" i="223"/>
  <c r="V53" i="223"/>
  <c r="U53" i="223"/>
  <c r="G53" i="223"/>
  <c r="AY52" i="223"/>
  <c r="AX52" i="223"/>
  <c r="AW52" i="223"/>
  <c r="AV52" i="223"/>
  <c r="AU52" i="223"/>
  <c r="AT52" i="223"/>
  <c r="AS52" i="223"/>
  <c r="AR52" i="223"/>
  <c r="AQ52" i="223"/>
  <c r="AP52" i="223"/>
  <c r="AO52" i="223"/>
  <c r="AN52" i="223"/>
  <c r="AM52" i="223"/>
  <c r="AL52" i="223"/>
  <c r="AK52" i="223"/>
  <c r="AJ52" i="223"/>
  <c r="AI52" i="223"/>
  <c r="AH52" i="223"/>
  <c r="AG52" i="223"/>
  <c r="AF52" i="223"/>
  <c r="AE52" i="223"/>
  <c r="AD52" i="223"/>
  <c r="AC52" i="223"/>
  <c r="AB52" i="223"/>
  <c r="AA52" i="223"/>
  <c r="Z52" i="223"/>
  <c r="Y52" i="223"/>
  <c r="X52" i="223"/>
  <c r="W52" i="223"/>
  <c r="V52" i="223"/>
  <c r="U52" i="223"/>
  <c r="F52" i="223"/>
  <c r="AY50" i="223"/>
  <c r="AX50" i="223"/>
  <c r="AW50" i="223"/>
  <c r="AV50" i="223"/>
  <c r="AU50" i="223"/>
  <c r="AT50" i="223"/>
  <c r="AS50" i="223"/>
  <c r="AR50" i="223"/>
  <c r="AQ50" i="223"/>
  <c r="AP50" i="223"/>
  <c r="AO50" i="223"/>
  <c r="AN50" i="223"/>
  <c r="AM50" i="223"/>
  <c r="AL50" i="223"/>
  <c r="AK50" i="223"/>
  <c r="AJ50" i="223"/>
  <c r="AI50" i="223"/>
  <c r="AH50" i="223"/>
  <c r="AG50" i="223"/>
  <c r="AF50" i="223"/>
  <c r="AE50" i="223"/>
  <c r="AD50" i="223"/>
  <c r="AC50" i="223"/>
  <c r="AB50" i="223"/>
  <c r="AA50" i="223"/>
  <c r="Z50" i="223"/>
  <c r="Y50" i="223"/>
  <c r="X50" i="223"/>
  <c r="W50" i="223"/>
  <c r="V50" i="223"/>
  <c r="AZ50" i="223" s="1"/>
  <c r="BB50" i="223" s="1"/>
  <c r="U50" i="223"/>
  <c r="G50" i="223"/>
  <c r="AY49" i="223"/>
  <c r="AX49" i="223"/>
  <c r="AW49" i="223"/>
  <c r="AV49" i="223"/>
  <c r="AU49" i="223"/>
  <c r="AT49" i="223"/>
  <c r="AS49" i="223"/>
  <c r="AR49" i="223"/>
  <c r="AQ49" i="223"/>
  <c r="AP49" i="223"/>
  <c r="AO49" i="223"/>
  <c r="AN49" i="223"/>
  <c r="AM49" i="223"/>
  <c r="AL49" i="223"/>
  <c r="AK49" i="223"/>
  <c r="AJ49" i="223"/>
  <c r="AI49" i="223"/>
  <c r="AH49" i="223"/>
  <c r="AG49" i="223"/>
  <c r="AF49" i="223"/>
  <c r="AE49" i="223"/>
  <c r="AD49" i="223"/>
  <c r="AC49" i="223"/>
  <c r="AB49" i="223"/>
  <c r="AA49" i="223"/>
  <c r="Z49" i="223"/>
  <c r="Y49" i="223"/>
  <c r="X49" i="223"/>
  <c r="W49" i="223"/>
  <c r="V49" i="223"/>
  <c r="AZ49" i="223" s="1"/>
  <c r="BB49" i="223" s="1"/>
  <c r="U49" i="223"/>
  <c r="F49" i="223"/>
  <c r="AY47" i="223"/>
  <c r="AX47" i="223"/>
  <c r="AW47" i="223"/>
  <c r="AV47" i="223"/>
  <c r="AU47" i="223"/>
  <c r="AT47" i="223"/>
  <c r="AS47" i="223"/>
  <c r="AR47" i="223"/>
  <c r="AQ47" i="223"/>
  <c r="AP47" i="223"/>
  <c r="AO47" i="223"/>
  <c r="AN47" i="223"/>
  <c r="AM47" i="223"/>
  <c r="AL47" i="223"/>
  <c r="AK47" i="223"/>
  <c r="AJ47" i="223"/>
  <c r="AI47" i="223"/>
  <c r="AH47" i="223"/>
  <c r="AG47" i="223"/>
  <c r="AF47" i="223"/>
  <c r="AE47" i="223"/>
  <c r="AD47" i="223"/>
  <c r="AC47" i="223"/>
  <c r="AB47" i="223"/>
  <c r="AA47" i="223"/>
  <c r="Z47" i="223"/>
  <c r="Y47" i="223"/>
  <c r="X47" i="223"/>
  <c r="W47" i="223"/>
  <c r="V47" i="223"/>
  <c r="U47" i="223"/>
  <c r="G47" i="223"/>
  <c r="AY46" i="223"/>
  <c r="AX46" i="223"/>
  <c r="AW46" i="223"/>
  <c r="AV46" i="223"/>
  <c r="AU46" i="223"/>
  <c r="AT46" i="223"/>
  <c r="AS46" i="223"/>
  <c r="AR46" i="223"/>
  <c r="AQ46" i="223"/>
  <c r="AP46" i="223"/>
  <c r="AO46" i="223"/>
  <c r="AN46" i="223"/>
  <c r="AM46" i="223"/>
  <c r="AL46" i="223"/>
  <c r="AK46" i="223"/>
  <c r="AJ46" i="223"/>
  <c r="AI46" i="223"/>
  <c r="AH46" i="223"/>
  <c r="AG46" i="223"/>
  <c r="AF46" i="223"/>
  <c r="AE46" i="223"/>
  <c r="AD46" i="223"/>
  <c r="AC46" i="223"/>
  <c r="AB46" i="223"/>
  <c r="AA46" i="223"/>
  <c r="Z46" i="223"/>
  <c r="Y46" i="223"/>
  <c r="X46" i="223"/>
  <c r="W46" i="223"/>
  <c r="V46" i="223"/>
  <c r="U46" i="223"/>
  <c r="AZ46" i="223" s="1"/>
  <c r="BB46" i="223" s="1"/>
  <c r="F46" i="223"/>
  <c r="AY44" i="223"/>
  <c r="AX44" i="223"/>
  <c r="AW44" i="223"/>
  <c r="AV44" i="223"/>
  <c r="AU44" i="223"/>
  <c r="AT44" i="223"/>
  <c r="AS44" i="223"/>
  <c r="AR44" i="223"/>
  <c r="AQ44" i="223"/>
  <c r="AP44" i="223"/>
  <c r="AO44" i="223"/>
  <c r="AN44" i="223"/>
  <c r="AM44" i="223"/>
  <c r="AL44" i="223"/>
  <c r="AK44" i="223"/>
  <c r="AJ44" i="223"/>
  <c r="AI44" i="223"/>
  <c r="AH44" i="223"/>
  <c r="AG44" i="223"/>
  <c r="AF44" i="223"/>
  <c r="AE44" i="223"/>
  <c r="AD44" i="223"/>
  <c r="AC44" i="223"/>
  <c r="AB44" i="223"/>
  <c r="AA44" i="223"/>
  <c r="Z44" i="223"/>
  <c r="Y44" i="223"/>
  <c r="X44" i="223"/>
  <c r="W44" i="223"/>
  <c r="V44" i="223"/>
  <c r="U44" i="223"/>
  <c r="G44" i="223"/>
  <c r="AY43" i="223"/>
  <c r="AX43" i="223"/>
  <c r="AW43" i="223"/>
  <c r="AV43" i="223"/>
  <c r="AU43" i="223"/>
  <c r="AT43" i="223"/>
  <c r="AS43" i="223"/>
  <c r="AR43" i="223"/>
  <c r="AQ43" i="223"/>
  <c r="AP43" i="223"/>
  <c r="AO43" i="223"/>
  <c r="AN43" i="223"/>
  <c r="AM43" i="223"/>
  <c r="AL43" i="223"/>
  <c r="AK43" i="223"/>
  <c r="AJ43" i="223"/>
  <c r="AI43" i="223"/>
  <c r="AH43" i="223"/>
  <c r="AG43" i="223"/>
  <c r="AF43" i="223"/>
  <c r="AE43" i="223"/>
  <c r="AD43" i="223"/>
  <c r="AC43" i="223"/>
  <c r="AB43" i="223"/>
  <c r="AA43" i="223"/>
  <c r="Z43" i="223"/>
  <c r="Y43" i="223"/>
  <c r="X43" i="223"/>
  <c r="W43" i="223"/>
  <c r="V43" i="223"/>
  <c r="U43" i="223"/>
  <c r="F43" i="223"/>
  <c r="AY41" i="223"/>
  <c r="AX41" i="223"/>
  <c r="AW41" i="223"/>
  <c r="AV41" i="223"/>
  <c r="AU41" i="223"/>
  <c r="AT41" i="223"/>
  <c r="AS41" i="223"/>
  <c r="AR41" i="223"/>
  <c r="AQ41" i="223"/>
  <c r="AP41" i="223"/>
  <c r="AO41" i="223"/>
  <c r="AN41" i="223"/>
  <c r="AM41" i="223"/>
  <c r="AL41" i="223"/>
  <c r="AK41" i="223"/>
  <c r="AJ41" i="223"/>
  <c r="AI41" i="223"/>
  <c r="AH41" i="223"/>
  <c r="AG41" i="223"/>
  <c r="AF41" i="223"/>
  <c r="AE41" i="223"/>
  <c r="AD41" i="223"/>
  <c r="AC41" i="223"/>
  <c r="AB41" i="223"/>
  <c r="AA41" i="223"/>
  <c r="Z41" i="223"/>
  <c r="Y41" i="223"/>
  <c r="X41" i="223"/>
  <c r="W41" i="223"/>
  <c r="V41" i="223"/>
  <c r="U41" i="223"/>
  <c r="AZ41" i="223" s="1"/>
  <c r="BB41" i="223" s="1"/>
  <c r="G41" i="223"/>
  <c r="AY40" i="223"/>
  <c r="AX40" i="223"/>
  <c r="AW40" i="223"/>
  <c r="AV40" i="223"/>
  <c r="AU40" i="223"/>
  <c r="AT40" i="223"/>
  <c r="AS40" i="223"/>
  <c r="AR40" i="223"/>
  <c r="AQ40" i="223"/>
  <c r="AP40" i="223"/>
  <c r="AO40" i="223"/>
  <c r="AN40" i="223"/>
  <c r="AM40" i="223"/>
  <c r="AL40" i="223"/>
  <c r="AK40" i="223"/>
  <c r="AJ40" i="223"/>
  <c r="AI40" i="223"/>
  <c r="AH40" i="223"/>
  <c r="AG40" i="223"/>
  <c r="AF40" i="223"/>
  <c r="AE40" i="223"/>
  <c r="AD40" i="223"/>
  <c r="AC40" i="223"/>
  <c r="AB40" i="223"/>
  <c r="AA40" i="223"/>
  <c r="Z40" i="223"/>
  <c r="Y40" i="223"/>
  <c r="X40" i="223"/>
  <c r="W40" i="223"/>
  <c r="V40" i="223"/>
  <c r="U40" i="223"/>
  <c r="AZ40" i="223" s="1"/>
  <c r="BB40" i="223" s="1"/>
  <c r="F40" i="223"/>
  <c r="AY38" i="223"/>
  <c r="AX38" i="223"/>
  <c r="AW38" i="223"/>
  <c r="AV38" i="223"/>
  <c r="AU38" i="223"/>
  <c r="AT38" i="223"/>
  <c r="AS38" i="223"/>
  <c r="AR38" i="223"/>
  <c r="AQ38" i="223"/>
  <c r="AP38" i="223"/>
  <c r="AO38" i="223"/>
  <c r="AN38" i="223"/>
  <c r="AM38" i="223"/>
  <c r="AL38" i="223"/>
  <c r="AK38" i="223"/>
  <c r="AJ38" i="223"/>
  <c r="AI38" i="223"/>
  <c r="AH38" i="223"/>
  <c r="AG38" i="223"/>
  <c r="AF38" i="223"/>
  <c r="AE38" i="223"/>
  <c r="AD38" i="223"/>
  <c r="AC38" i="223"/>
  <c r="AB38" i="223"/>
  <c r="AA38" i="223"/>
  <c r="Z38" i="223"/>
  <c r="Y38" i="223"/>
  <c r="X38" i="223"/>
  <c r="W38" i="223"/>
  <c r="V38" i="223"/>
  <c r="U38" i="223"/>
  <c r="G38" i="223"/>
  <c r="AY37" i="223"/>
  <c r="AX37" i="223"/>
  <c r="AW37" i="223"/>
  <c r="AV37" i="223"/>
  <c r="AU37" i="223"/>
  <c r="AT37" i="223"/>
  <c r="AS37" i="223"/>
  <c r="AR37" i="223"/>
  <c r="AQ37" i="223"/>
  <c r="AP37" i="223"/>
  <c r="AO37" i="223"/>
  <c r="AN37" i="223"/>
  <c r="AM37" i="223"/>
  <c r="AL37" i="223"/>
  <c r="AK37" i="223"/>
  <c r="AJ37" i="223"/>
  <c r="AI37" i="223"/>
  <c r="AH37" i="223"/>
  <c r="AG37" i="223"/>
  <c r="AF37" i="223"/>
  <c r="AE37" i="223"/>
  <c r="AD37" i="223"/>
  <c r="AC37" i="223"/>
  <c r="AB37" i="223"/>
  <c r="AA37" i="223"/>
  <c r="Z37" i="223"/>
  <c r="Y37" i="223"/>
  <c r="X37" i="223"/>
  <c r="W37" i="223"/>
  <c r="V37" i="223"/>
  <c r="U37" i="223"/>
  <c r="F37" i="223"/>
  <c r="AY35" i="223"/>
  <c r="AX35" i="223"/>
  <c r="AW35" i="223"/>
  <c r="AV35" i="223"/>
  <c r="AU35" i="223"/>
  <c r="AT35" i="223"/>
  <c r="AS35" i="223"/>
  <c r="AR35" i="223"/>
  <c r="AQ35" i="223"/>
  <c r="AP35" i="223"/>
  <c r="AO35" i="223"/>
  <c r="AN35" i="223"/>
  <c r="AM35" i="223"/>
  <c r="AL35" i="223"/>
  <c r="AK35" i="223"/>
  <c r="AJ35" i="223"/>
  <c r="AI35" i="223"/>
  <c r="AH35" i="223"/>
  <c r="AG35" i="223"/>
  <c r="AF35" i="223"/>
  <c r="AE35" i="223"/>
  <c r="AD35" i="223"/>
  <c r="AC35" i="223"/>
  <c r="AB35" i="223"/>
  <c r="AA35" i="223"/>
  <c r="Z35" i="223"/>
  <c r="Y35" i="223"/>
  <c r="X35" i="223"/>
  <c r="W35" i="223"/>
  <c r="V35" i="223"/>
  <c r="U35" i="223"/>
  <c r="AZ35" i="223" s="1"/>
  <c r="BB35" i="223" s="1"/>
  <c r="G35" i="223"/>
  <c r="AY34" i="223"/>
  <c r="AX34" i="223"/>
  <c r="AW34" i="223"/>
  <c r="AV34" i="223"/>
  <c r="AU34" i="223"/>
  <c r="AT34" i="223"/>
  <c r="AS34" i="223"/>
  <c r="AR34" i="223"/>
  <c r="AQ34" i="223"/>
  <c r="AP34" i="223"/>
  <c r="AO34" i="223"/>
  <c r="AN34" i="223"/>
  <c r="AM34" i="223"/>
  <c r="AL34" i="223"/>
  <c r="AK34" i="223"/>
  <c r="AJ34" i="223"/>
  <c r="AI34" i="223"/>
  <c r="AH34" i="223"/>
  <c r="AG34" i="223"/>
  <c r="AF34" i="223"/>
  <c r="AE34" i="223"/>
  <c r="AD34" i="223"/>
  <c r="AC34" i="223"/>
  <c r="AB34" i="223"/>
  <c r="AA34" i="223"/>
  <c r="Z34" i="223"/>
  <c r="Y34" i="223"/>
  <c r="X34" i="223"/>
  <c r="W34" i="223"/>
  <c r="V34" i="223"/>
  <c r="U34" i="223"/>
  <c r="F34" i="223"/>
  <c r="AY32" i="223"/>
  <c r="AX32" i="223"/>
  <c r="AW32" i="223"/>
  <c r="AV32" i="223"/>
  <c r="AU32" i="223"/>
  <c r="AT32" i="223"/>
  <c r="AS32" i="223"/>
  <c r="AR32" i="223"/>
  <c r="AQ32" i="223"/>
  <c r="AP32" i="223"/>
  <c r="AO32" i="223"/>
  <c r="AN32" i="223"/>
  <c r="AM32" i="223"/>
  <c r="AL32" i="223"/>
  <c r="AK32" i="223"/>
  <c r="AJ32" i="223"/>
  <c r="AI32" i="223"/>
  <c r="AH32" i="223"/>
  <c r="AG32" i="223"/>
  <c r="AF32" i="223"/>
  <c r="AE32" i="223"/>
  <c r="AD32" i="223"/>
  <c r="AC32" i="223"/>
  <c r="AB32" i="223"/>
  <c r="AA32" i="223"/>
  <c r="Z32" i="223"/>
  <c r="Y32" i="223"/>
  <c r="X32" i="223"/>
  <c r="W32" i="223"/>
  <c r="V32" i="223"/>
  <c r="AZ32" i="223" s="1"/>
  <c r="BB32" i="223" s="1"/>
  <c r="U32" i="223"/>
  <c r="G32" i="223"/>
  <c r="AY31" i="223"/>
  <c r="AX31" i="223"/>
  <c r="AW31" i="223"/>
  <c r="AV31" i="223"/>
  <c r="AU31" i="223"/>
  <c r="AT31" i="223"/>
  <c r="AS31" i="223"/>
  <c r="AR31" i="223"/>
  <c r="AQ31" i="223"/>
  <c r="AP31" i="223"/>
  <c r="AO31" i="223"/>
  <c r="AN31" i="223"/>
  <c r="AM31" i="223"/>
  <c r="AL31" i="223"/>
  <c r="AK31" i="223"/>
  <c r="AJ31" i="223"/>
  <c r="AI31" i="223"/>
  <c r="AH31" i="223"/>
  <c r="AG31" i="223"/>
  <c r="AF31" i="223"/>
  <c r="AE31" i="223"/>
  <c r="AD31" i="223"/>
  <c r="AC31" i="223"/>
  <c r="AB31" i="223"/>
  <c r="AA31" i="223"/>
  <c r="Z31" i="223"/>
  <c r="Y31" i="223"/>
  <c r="X31" i="223"/>
  <c r="W31" i="223"/>
  <c r="V31" i="223"/>
  <c r="AZ31" i="223" s="1"/>
  <c r="BB31" i="223" s="1"/>
  <c r="U31" i="223"/>
  <c r="F31" i="223"/>
  <c r="AY29" i="223"/>
  <c r="AX29" i="223"/>
  <c r="AW29" i="223"/>
  <c r="AV29" i="223"/>
  <c r="AU29" i="223"/>
  <c r="AT29" i="223"/>
  <c r="AS29" i="223"/>
  <c r="AR29" i="223"/>
  <c r="AQ29" i="223"/>
  <c r="AP29" i="223"/>
  <c r="AO29" i="223"/>
  <c r="AN29" i="223"/>
  <c r="AM29" i="223"/>
  <c r="AL29" i="223"/>
  <c r="AK29" i="223"/>
  <c r="AJ29" i="223"/>
  <c r="AI29" i="223"/>
  <c r="AH29" i="223"/>
  <c r="AG29" i="223"/>
  <c r="AF29" i="223"/>
  <c r="AE29" i="223"/>
  <c r="AD29" i="223"/>
  <c r="AC29" i="223"/>
  <c r="AB29" i="223"/>
  <c r="AA29" i="223"/>
  <c r="Z29" i="223"/>
  <c r="Y29" i="223"/>
  <c r="X29" i="223"/>
  <c r="W29" i="223"/>
  <c r="V29" i="223"/>
  <c r="U29" i="223"/>
  <c r="G29" i="223"/>
  <c r="AY28" i="223"/>
  <c r="AX28" i="223"/>
  <c r="AW28" i="223"/>
  <c r="AV28" i="223"/>
  <c r="AU28" i="223"/>
  <c r="AT28" i="223"/>
  <c r="AS28" i="223"/>
  <c r="AR28" i="223"/>
  <c r="AQ28" i="223"/>
  <c r="AP28" i="223"/>
  <c r="AO28" i="223"/>
  <c r="AN28" i="223"/>
  <c r="AM28" i="223"/>
  <c r="AL28" i="223"/>
  <c r="AK28" i="223"/>
  <c r="AJ28" i="223"/>
  <c r="AI28" i="223"/>
  <c r="AH28" i="223"/>
  <c r="AG28" i="223"/>
  <c r="AF28" i="223"/>
  <c r="AE28" i="223"/>
  <c r="AD28" i="223"/>
  <c r="AC28" i="223"/>
  <c r="AB28" i="223"/>
  <c r="AA28" i="223"/>
  <c r="Z28" i="223"/>
  <c r="Y28" i="223"/>
  <c r="X28" i="223"/>
  <c r="W28" i="223"/>
  <c r="V28" i="223"/>
  <c r="U28" i="223"/>
  <c r="F28" i="223"/>
  <c r="AY26" i="223"/>
  <c r="AX26" i="223"/>
  <c r="AW26" i="223"/>
  <c r="AV26" i="223"/>
  <c r="AU26" i="223"/>
  <c r="AT26" i="223"/>
  <c r="AS26" i="223"/>
  <c r="AR26" i="223"/>
  <c r="AQ26" i="223"/>
  <c r="AP26" i="223"/>
  <c r="AO26" i="223"/>
  <c r="AN26" i="223"/>
  <c r="AM26" i="223"/>
  <c r="AL26" i="223"/>
  <c r="AK26" i="223"/>
  <c r="AJ26" i="223"/>
  <c r="AI26" i="223"/>
  <c r="AH26" i="223"/>
  <c r="AG26" i="223"/>
  <c r="AF26" i="223"/>
  <c r="AE26" i="223"/>
  <c r="AD26" i="223"/>
  <c r="AC26" i="223"/>
  <c r="AB26" i="223"/>
  <c r="AA26" i="223"/>
  <c r="Z26" i="223"/>
  <c r="Y26" i="223"/>
  <c r="X26" i="223"/>
  <c r="W26" i="223"/>
  <c r="V26" i="223"/>
  <c r="U26" i="223"/>
  <c r="G26" i="223"/>
  <c r="AX177" i="223" s="1"/>
  <c r="AY25" i="223"/>
  <c r="AX25" i="223"/>
  <c r="AW25" i="223"/>
  <c r="AV25" i="223"/>
  <c r="AU25" i="223"/>
  <c r="AT25" i="223"/>
  <c r="AS25" i="223"/>
  <c r="AR25" i="223"/>
  <c r="AQ25" i="223"/>
  <c r="AP25" i="223"/>
  <c r="AO25" i="223"/>
  <c r="AN25" i="223"/>
  <c r="AM25" i="223"/>
  <c r="AL25" i="223"/>
  <c r="AK25" i="223"/>
  <c r="AJ25" i="223"/>
  <c r="AI25" i="223"/>
  <c r="AH25" i="223"/>
  <c r="AG25" i="223"/>
  <c r="AF25" i="223"/>
  <c r="AE25" i="223"/>
  <c r="AD25" i="223"/>
  <c r="AC25" i="223"/>
  <c r="AB25" i="223"/>
  <c r="AA25" i="223"/>
  <c r="Z25" i="223"/>
  <c r="Y25" i="223"/>
  <c r="X25" i="223"/>
  <c r="W25" i="223"/>
  <c r="V25" i="223"/>
  <c r="AZ25" i="223" s="1"/>
  <c r="BB25" i="223" s="1"/>
  <c r="U25" i="223"/>
  <c r="F25" i="223"/>
  <c r="B25" i="223"/>
  <c r="B28" i="223" s="1"/>
  <c r="B31" i="223" s="1"/>
  <c r="B34" i="223" s="1"/>
  <c r="B37" i="223" s="1"/>
  <c r="B40" i="223" s="1"/>
  <c r="B43" i="223" s="1"/>
  <c r="B46" i="223" s="1"/>
  <c r="B49" i="223" s="1"/>
  <c r="B52" i="223" s="1"/>
  <c r="B55" i="223" s="1"/>
  <c r="B58" i="223" s="1"/>
  <c r="B61" i="223" s="1"/>
  <c r="B64" i="223" s="1"/>
  <c r="B67" i="223" s="1"/>
  <c r="B70" i="223" s="1"/>
  <c r="B73" i="223" s="1"/>
  <c r="B76" i="223" s="1"/>
  <c r="B79" i="223" s="1"/>
  <c r="B82" i="223" s="1"/>
  <c r="B85" i="223" s="1"/>
  <c r="B88" i="223" s="1"/>
  <c r="B91" i="223" s="1"/>
  <c r="B94" i="223" s="1"/>
  <c r="B97" i="223" s="1"/>
  <c r="B100" i="223" s="1"/>
  <c r="B103" i="223" s="1"/>
  <c r="B106" i="223" s="1"/>
  <c r="B109" i="223" s="1"/>
  <c r="B112" i="223" s="1"/>
  <c r="B115" i="223" s="1"/>
  <c r="B118" i="223" s="1"/>
  <c r="B121" i="223" s="1"/>
  <c r="B124" i="223" s="1"/>
  <c r="B127" i="223" s="1"/>
  <c r="B130" i="223" s="1"/>
  <c r="B133" i="223" s="1"/>
  <c r="B136" i="223" s="1"/>
  <c r="B139" i="223" s="1"/>
  <c r="B142" i="223" s="1"/>
  <c r="B145" i="223" s="1"/>
  <c r="B148" i="223" s="1"/>
  <c r="B151" i="223" s="1"/>
  <c r="B154" i="223" s="1"/>
  <c r="B157" i="223" s="1"/>
  <c r="B160" i="223" s="1"/>
  <c r="B163" i="223" s="1"/>
  <c r="B166" i="223" s="1"/>
  <c r="B169" i="223" s="1"/>
  <c r="AY23" i="223"/>
  <c r="AX23" i="223"/>
  <c r="AW23" i="223"/>
  <c r="AV23" i="223"/>
  <c r="AU23" i="223"/>
  <c r="AT23" i="223"/>
  <c r="AS23" i="223"/>
  <c r="AR23" i="223"/>
  <c r="AQ23" i="223"/>
  <c r="AP23" i="223"/>
  <c r="AO23" i="223"/>
  <c r="AN23" i="223"/>
  <c r="AM23" i="223"/>
  <c r="AL23" i="223"/>
  <c r="AK23" i="223"/>
  <c r="AJ23" i="223"/>
  <c r="AI23" i="223"/>
  <c r="AH23" i="223"/>
  <c r="AG23" i="223"/>
  <c r="AF23" i="223"/>
  <c r="AE23" i="223"/>
  <c r="AD23" i="223"/>
  <c r="AC23" i="223"/>
  <c r="AB23" i="223"/>
  <c r="AA23" i="223"/>
  <c r="Z23" i="223"/>
  <c r="Y23" i="223"/>
  <c r="X23" i="223"/>
  <c r="W23" i="223"/>
  <c r="V23" i="223"/>
  <c r="U23" i="223"/>
  <c r="AZ23" i="223" s="1"/>
  <c r="BB23" i="223" s="1"/>
  <c r="G23" i="223"/>
  <c r="AY22" i="223"/>
  <c r="AX22" i="223"/>
  <c r="AW22" i="223"/>
  <c r="AV22" i="223"/>
  <c r="AU22" i="223"/>
  <c r="AT22" i="223"/>
  <c r="AS22" i="223"/>
  <c r="AR22" i="223"/>
  <c r="AQ22" i="223"/>
  <c r="AP22" i="223"/>
  <c r="AO22" i="223"/>
  <c r="AN22" i="223"/>
  <c r="AM22" i="223"/>
  <c r="AL22" i="223"/>
  <c r="AK22" i="223"/>
  <c r="AJ22" i="223"/>
  <c r="AI22" i="223"/>
  <c r="AH22" i="223"/>
  <c r="AG22" i="223"/>
  <c r="AF22" i="223"/>
  <c r="AE22" i="223"/>
  <c r="AD22" i="223"/>
  <c r="AC22" i="223"/>
  <c r="AB22" i="223"/>
  <c r="AA22" i="223"/>
  <c r="Z22" i="223"/>
  <c r="Y22" i="223"/>
  <c r="X22" i="223"/>
  <c r="W22" i="223"/>
  <c r="V22" i="223"/>
  <c r="U22" i="223"/>
  <c r="F22" i="223"/>
  <c r="AY18" i="223"/>
  <c r="AY19" i="223" s="1"/>
  <c r="AY20" i="223" s="1"/>
  <c r="AX18" i="223"/>
  <c r="AX19" i="223" s="1"/>
  <c r="AX20" i="223" s="1"/>
  <c r="AW18" i="223"/>
  <c r="AW19" i="223" s="1"/>
  <c r="AW20" i="223" s="1"/>
  <c r="AZ16" i="223"/>
  <c r="AD2" i="223"/>
  <c r="AV19" i="223" s="1"/>
  <c r="AV20" i="223" s="1"/>
  <c r="D47" i="222"/>
  <c r="T46" i="222"/>
  <c r="R46" i="222"/>
  <c r="X46" i="222" s="1"/>
  <c r="Z46" i="222" s="1"/>
  <c r="P46" i="222"/>
  <c r="N46" i="222"/>
  <c r="L46" i="222"/>
  <c r="T45" i="222"/>
  <c r="R45" i="222"/>
  <c r="X45" i="222" s="1"/>
  <c r="P45" i="222"/>
  <c r="N45" i="222"/>
  <c r="L45" i="222"/>
  <c r="L47" i="222" s="1"/>
  <c r="D44" i="222"/>
  <c r="T43" i="222"/>
  <c r="R43" i="222"/>
  <c r="X43" i="222" s="1"/>
  <c r="P43" i="222"/>
  <c r="N43" i="222"/>
  <c r="L43" i="222"/>
  <c r="T42" i="222"/>
  <c r="R42" i="222"/>
  <c r="X42" i="222" s="1"/>
  <c r="P42" i="222"/>
  <c r="N42" i="222"/>
  <c r="L42" i="222"/>
  <c r="D41" i="222"/>
  <c r="P40" i="222"/>
  <c r="T40" i="222" s="1"/>
  <c r="N40" i="222"/>
  <c r="R40" i="222" s="1"/>
  <c r="X40" i="222" s="1"/>
  <c r="Z40" i="222" s="1"/>
  <c r="L40" i="222"/>
  <c r="P39" i="222"/>
  <c r="T39" i="222" s="1"/>
  <c r="N39" i="222"/>
  <c r="L39" i="222"/>
  <c r="L41" i="222" s="1"/>
  <c r="D38" i="222"/>
  <c r="D37" i="222"/>
  <c r="D36" i="222"/>
  <c r="D35" i="222"/>
  <c r="D34" i="222"/>
  <c r="D33" i="222"/>
  <c r="D32" i="222"/>
  <c r="D31" i="222"/>
  <c r="D30" i="222"/>
  <c r="D29" i="222"/>
  <c r="D28" i="222"/>
  <c r="D27" i="222"/>
  <c r="D26" i="222"/>
  <c r="D25" i="222"/>
  <c r="D24" i="222"/>
  <c r="D23" i="222"/>
  <c r="T22" i="222"/>
  <c r="R22" i="222"/>
  <c r="X22" i="222" s="1"/>
  <c r="Z22" i="222" s="1"/>
  <c r="P22" i="222"/>
  <c r="N22" i="222"/>
  <c r="L22" i="222"/>
  <c r="D22" i="222"/>
  <c r="T21" i="222"/>
  <c r="R21" i="222"/>
  <c r="X21" i="222" s="1"/>
  <c r="Z21" i="222" s="1"/>
  <c r="P21" i="222"/>
  <c r="N21" i="222"/>
  <c r="L21" i="222"/>
  <c r="D21" i="222"/>
  <c r="T20" i="222"/>
  <c r="R20" i="222"/>
  <c r="X20" i="222" s="1"/>
  <c r="Z20" i="222" s="1"/>
  <c r="P20" i="222"/>
  <c r="N20" i="222"/>
  <c r="L20" i="222"/>
  <c r="D20" i="222"/>
  <c r="T19" i="222"/>
  <c r="R19" i="222"/>
  <c r="X19" i="222" s="1"/>
  <c r="Z19" i="222" s="1"/>
  <c r="P19" i="222"/>
  <c r="N19" i="222"/>
  <c r="L19" i="222"/>
  <c r="D19" i="222"/>
  <c r="T18" i="222"/>
  <c r="R18" i="222"/>
  <c r="X18" i="222" s="1"/>
  <c r="Z18" i="222" s="1"/>
  <c r="P18" i="222"/>
  <c r="N18" i="222"/>
  <c r="L18" i="222"/>
  <c r="D18" i="222"/>
  <c r="T17" i="222"/>
  <c r="R17" i="222"/>
  <c r="X17" i="222" s="1"/>
  <c r="Z17" i="222" s="1"/>
  <c r="P17" i="222"/>
  <c r="N17" i="222"/>
  <c r="L17" i="222"/>
  <c r="D17" i="222"/>
  <c r="T16" i="222"/>
  <c r="R16" i="222"/>
  <c r="X16" i="222" s="1"/>
  <c r="Z16" i="222" s="1"/>
  <c r="P16" i="222"/>
  <c r="N16" i="222"/>
  <c r="L16" i="222"/>
  <c r="D16" i="222"/>
  <c r="P15" i="222"/>
  <c r="T15" i="222" s="1"/>
  <c r="N15" i="222"/>
  <c r="R15" i="222" s="1"/>
  <c r="X15" i="222" s="1"/>
  <c r="Z15" i="222" s="1"/>
  <c r="L15" i="222"/>
  <c r="D15" i="222"/>
  <c r="P14" i="222"/>
  <c r="T14" i="222" s="1"/>
  <c r="N14" i="222"/>
  <c r="R14" i="222" s="1"/>
  <c r="X14" i="222" s="1"/>
  <c r="Z14" i="222" s="1"/>
  <c r="L14" i="222"/>
  <c r="D14" i="222"/>
  <c r="P13" i="222"/>
  <c r="T13" i="222" s="1"/>
  <c r="N13" i="222"/>
  <c r="R13" i="222" s="1"/>
  <c r="X13" i="222" s="1"/>
  <c r="Z13" i="222" s="1"/>
  <c r="L13" i="222"/>
  <c r="D13" i="222"/>
  <c r="P12" i="222"/>
  <c r="T12" i="222" s="1"/>
  <c r="N12" i="222"/>
  <c r="R12" i="222" s="1"/>
  <c r="X12" i="222" s="1"/>
  <c r="Z12" i="222" s="1"/>
  <c r="L12" i="222"/>
  <c r="D12" i="222"/>
  <c r="P11" i="222"/>
  <c r="T11" i="222" s="1"/>
  <c r="N11" i="222"/>
  <c r="R11" i="222" s="1"/>
  <c r="X11" i="222" s="1"/>
  <c r="Z11" i="222" s="1"/>
  <c r="L11" i="222"/>
  <c r="D11" i="222"/>
  <c r="P10" i="222"/>
  <c r="T10" i="222" s="1"/>
  <c r="N10" i="222"/>
  <c r="R10" i="222" s="1"/>
  <c r="X10" i="222" s="1"/>
  <c r="Z10" i="222" s="1"/>
  <c r="L10" i="222"/>
  <c r="D10" i="222"/>
  <c r="P9" i="222"/>
  <c r="T9" i="222" s="1"/>
  <c r="N9" i="222"/>
  <c r="R9" i="222" s="1"/>
  <c r="X9" i="222" s="1"/>
  <c r="Z9" i="222" s="1"/>
  <c r="L9" i="222"/>
  <c r="D9" i="222"/>
  <c r="P8" i="222"/>
  <c r="T8" i="222" s="1"/>
  <c r="N8" i="222"/>
  <c r="R8" i="222" s="1"/>
  <c r="X8" i="222" s="1"/>
  <c r="Z8" i="222" s="1"/>
  <c r="L8" i="222"/>
  <c r="D8" i="222"/>
  <c r="P7" i="222"/>
  <c r="T7" i="222" s="1"/>
  <c r="N7" i="222"/>
  <c r="R7" i="222" s="1"/>
  <c r="X7" i="222" s="1"/>
  <c r="Z7" i="222" s="1"/>
  <c r="L7" i="222"/>
  <c r="D7" i="222"/>
  <c r="P6" i="222"/>
  <c r="T6" i="222" s="1"/>
  <c r="N6" i="222"/>
  <c r="R6" i="222" s="1"/>
  <c r="X6" i="222" s="1"/>
  <c r="Z6" i="222" s="1"/>
  <c r="L6" i="222"/>
  <c r="D6" i="222"/>
  <c r="AS65" i="221" s="1"/>
  <c r="AY68" i="221"/>
  <c r="AX68" i="221"/>
  <c r="AW68" i="221"/>
  <c r="AV68" i="221"/>
  <c r="AT68" i="221"/>
  <c r="AS68" i="221"/>
  <c r="AQ68" i="221"/>
  <c r="AO68" i="221"/>
  <c r="AM68" i="221"/>
  <c r="AL68" i="221"/>
  <c r="AJ68" i="221"/>
  <c r="AH68" i="221"/>
  <c r="AF68" i="221"/>
  <c r="AE68" i="221"/>
  <c r="AC68" i="221"/>
  <c r="AA68" i="221"/>
  <c r="Y68" i="221"/>
  <c r="X68" i="221"/>
  <c r="V68" i="221"/>
  <c r="G68" i="221"/>
  <c r="AY67" i="221"/>
  <c r="AX67" i="221"/>
  <c r="AW67" i="221"/>
  <c r="AV67" i="221"/>
  <c r="AT67" i="221"/>
  <c r="AS67" i="221"/>
  <c r="AQ67" i="221"/>
  <c r="AO67" i="221"/>
  <c r="AM67" i="221"/>
  <c r="AL67" i="221"/>
  <c r="AJ67" i="221"/>
  <c r="AH67" i="221"/>
  <c r="AF67" i="221"/>
  <c r="AE67" i="221"/>
  <c r="AC67" i="221"/>
  <c r="AA67" i="221"/>
  <c r="Y67" i="221"/>
  <c r="X67" i="221"/>
  <c r="V67" i="221"/>
  <c r="F67" i="221"/>
  <c r="AY65" i="221"/>
  <c r="AX65" i="221"/>
  <c r="AW65" i="221"/>
  <c r="AV65" i="221"/>
  <c r="AU65" i="221"/>
  <c r="AT65" i="221"/>
  <c r="AR65" i="221"/>
  <c r="AP65" i="221"/>
  <c r="AO65" i="221"/>
  <c r="AN65" i="221"/>
  <c r="AM65" i="221"/>
  <c r="AL65" i="221"/>
  <c r="AJ65" i="221"/>
  <c r="AH65" i="221"/>
  <c r="AG65" i="221"/>
  <c r="AF65" i="221"/>
  <c r="AD65" i="221"/>
  <c r="AB65" i="221"/>
  <c r="AA65" i="221"/>
  <c r="Z65" i="221"/>
  <c r="Y65" i="221"/>
  <c r="X65" i="221"/>
  <c r="V65" i="221"/>
  <c r="G65" i="221"/>
  <c r="AY64" i="221"/>
  <c r="AX64" i="221"/>
  <c r="AW64" i="221"/>
  <c r="AV64" i="221"/>
  <c r="AU64" i="221"/>
  <c r="AT64" i="221"/>
  <c r="AR64" i="221"/>
  <c r="AP64" i="221"/>
  <c r="AO64" i="221"/>
  <c r="AN64" i="221"/>
  <c r="AM64" i="221"/>
  <c r="AL64" i="221"/>
  <c r="AJ64" i="221"/>
  <c r="AH64" i="221"/>
  <c r="AG64" i="221"/>
  <c r="AF64" i="221"/>
  <c r="AD64" i="221"/>
  <c r="AB64" i="221"/>
  <c r="AA64" i="221"/>
  <c r="Z64" i="221"/>
  <c r="Y64" i="221"/>
  <c r="X64" i="221"/>
  <c r="V64" i="221"/>
  <c r="F64" i="221"/>
  <c r="AY62" i="221"/>
  <c r="AX62" i="221"/>
  <c r="AW62" i="221"/>
  <c r="AV62" i="221"/>
  <c r="AU62" i="221"/>
  <c r="AT62" i="221"/>
  <c r="AS62" i="221"/>
  <c r="AR62" i="221"/>
  <c r="AP62" i="221"/>
  <c r="AN62" i="221"/>
  <c r="AM62" i="221"/>
  <c r="AL62" i="221"/>
  <c r="AJ62" i="221"/>
  <c r="AH62" i="221"/>
  <c r="AG62" i="221"/>
  <c r="AF62" i="221"/>
  <c r="AE62" i="221"/>
  <c r="AD62" i="221"/>
  <c r="AB62" i="221"/>
  <c r="Z62" i="221"/>
  <c r="Y62" i="221"/>
  <c r="X62" i="221"/>
  <c r="V62" i="221"/>
  <c r="G62" i="221"/>
  <c r="AY61" i="221"/>
  <c r="AX61" i="221"/>
  <c r="AW61" i="221"/>
  <c r="AV61" i="221"/>
  <c r="AU61" i="221"/>
  <c r="AT61" i="221"/>
  <c r="AS61" i="221"/>
  <c r="AR61" i="221"/>
  <c r="AP61" i="221"/>
  <c r="AN61" i="221"/>
  <c r="AM61" i="221"/>
  <c r="AL61" i="221"/>
  <c r="AJ61" i="221"/>
  <c r="AH61" i="221"/>
  <c r="AG61" i="221"/>
  <c r="AF61" i="221"/>
  <c r="AE61" i="221"/>
  <c r="AD61" i="221"/>
  <c r="AC61" i="221"/>
  <c r="AB61" i="221"/>
  <c r="AA61" i="221"/>
  <c r="Z61" i="221"/>
  <c r="Y61" i="221"/>
  <c r="X61" i="221"/>
  <c r="W61" i="221"/>
  <c r="V61" i="221"/>
  <c r="U61" i="221"/>
  <c r="F61" i="221"/>
  <c r="AY59" i="221"/>
  <c r="AX59" i="221"/>
  <c r="AW59" i="221"/>
  <c r="AV59" i="221"/>
  <c r="AU59" i="221"/>
  <c r="AT59" i="221"/>
  <c r="AS59" i="221"/>
  <c r="AR59" i="221"/>
  <c r="AQ59" i="221"/>
  <c r="AP59" i="221"/>
  <c r="AO59" i="221"/>
  <c r="AN59" i="221"/>
  <c r="AM59" i="221"/>
  <c r="AL59" i="221"/>
  <c r="AK59" i="221"/>
  <c r="AJ59" i="221"/>
  <c r="AI59" i="221"/>
  <c r="AH59" i="221"/>
  <c r="AG59" i="221"/>
  <c r="AF59" i="221"/>
  <c r="AE59" i="221"/>
  <c r="AD59" i="221"/>
  <c r="AC59" i="221"/>
  <c r="AB59" i="221"/>
  <c r="AA59" i="221"/>
  <c r="Z59" i="221"/>
  <c r="Y59" i="221"/>
  <c r="X59" i="221"/>
  <c r="W59" i="221"/>
  <c r="V59" i="221"/>
  <c r="U59" i="221"/>
  <c r="G59" i="221"/>
  <c r="AY58" i="221"/>
  <c r="AX58" i="221"/>
  <c r="AW58" i="221"/>
  <c r="AV58" i="221"/>
  <c r="AU58" i="221"/>
  <c r="AT58" i="221"/>
  <c r="AS58" i="221"/>
  <c r="AR58" i="221"/>
  <c r="AQ58" i="221"/>
  <c r="AP58" i="221"/>
  <c r="AO58" i="221"/>
  <c r="AN58" i="221"/>
  <c r="AM58" i="221"/>
  <c r="AL58" i="221"/>
  <c r="AK58" i="221"/>
  <c r="AJ58" i="221"/>
  <c r="AI58" i="221"/>
  <c r="AH58" i="221"/>
  <c r="AG58" i="221"/>
  <c r="AF58" i="221"/>
  <c r="AE58" i="221"/>
  <c r="AD58" i="221"/>
  <c r="AC58" i="221"/>
  <c r="AB58" i="221"/>
  <c r="AA58" i="221"/>
  <c r="Z58" i="221"/>
  <c r="Y58" i="221"/>
  <c r="X58" i="221"/>
  <c r="W58" i="221"/>
  <c r="V58" i="221"/>
  <c r="U58" i="221"/>
  <c r="F58" i="221"/>
  <c r="AY56" i="221"/>
  <c r="AX56" i="221"/>
  <c r="AW56" i="221"/>
  <c r="AV56" i="221"/>
  <c r="AU56" i="221"/>
  <c r="AT56" i="221"/>
  <c r="AS56" i="221"/>
  <c r="AR56" i="221"/>
  <c r="AQ56" i="221"/>
  <c r="AP56" i="221"/>
  <c r="AO56" i="221"/>
  <c r="AN56" i="221"/>
  <c r="AM56" i="221"/>
  <c r="AL56" i="221"/>
  <c r="AK56" i="221"/>
  <c r="AJ56" i="221"/>
  <c r="AI56" i="221"/>
  <c r="AH56" i="221"/>
  <c r="AG56" i="221"/>
  <c r="AF56" i="221"/>
  <c r="AE56" i="221"/>
  <c r="AD56" i="221"/>
  <c r="AC56" i="221"/>
  <c r="AB56" i="221"/>
  <c r="AA56" i="221"/>
  <c r="Z56" i="221"/>
  <c r="Y56" i="221"/>
  <c r="X56" i="221"/>
  <c r="W56" i="221"/>
  <c r="V56" i="221"/>
  <c r="AZ56" i="221" s="1"/>
  <c r="BB56" i="221" s="1"/>
  <c r="U56" i="221"/>
  <c r="G56" i="221"/>
  <c r="AY55" i="221"/>
  <c r="AX55" i="221"/>
  <c r="AW55" i="221"/>
  <c r="AV55" i="221"/>
  <c r="AU55" i="221"/>
  <c r="AT55" i="221"/>
  <c r="AS55" i="221"/>
  <c r="AR55" i="221"/>
  <c r="AQ55" i="221"/>
  <c r="AP55" i="221"/>
  <c r="AO55" i="221"/>
  <c r="AN55" i="221"/>
  <c r="AM55" i="221"/>
  <c r="AL55" i="221"/>
  <c r="AK55" i="221"/>
  <c r="AJ55" i="221"/>
  <c r="AI55" i="221"/>
  <c r="AH55" i="221"/>
  <c r="AG55" i="221"/>
  <c r="AF55" i="221"/>
  <c r="AE55" i="221"/>
  <c r="AD55" i="221"/>
  <c r="AC55" i="221"/>
  <c r="AB55" i="221"/>
  <c r="AA55" i="221"/>
  <c r="Z55" i="221"/>
  <c r="Y55" i="221"/>
  <c r="X55" i="221"/>
  <c r="W55" i="221"/>
  <c r="V55" i="221"/>
  <c r="AZ55" i="221" s="1"/>
  <c r="BB55" i="221" s="1"/>
  <c r="U55" i="221"/>
  <c r="F55" i="221"/>
  <c r="AY53" i="221"/>
  <c r="AX53" i="221"/>
  <c r="AW53" i="221"/>
  <c r="AV53" i="221"/>
  <c r="AU53" i="221"/>
  <c r="AT53" i="221"/>
  <c r="AS53" i="221"/>
  <c r="AR53" i="221"/>
  <c r="AQ53" i="221"/>
  <c r="AP53" i="221"/>
  <c r="AO53" i="221"/>
  <c r="AN53" i="221"/>
  <c r="AM53" i="221"/>
  <c r="AL53" i="221"/>
  <c r="AK53" i="221"/>
  <c r="AJ53" i="221"/>
  <c r="AI53" i="221"/>
  <c r="AH53" i="221"/>
  <c r="AG53" i="221"/>
  <c r="AF53" i="221"/>
  <c r="AE53" i="221"/>
  <c r="AD53" i="221"/>
  <c r="AC53" i="221"/>
  <c r="AB53" i="221"/>
  <c r="AA53" i="221"/>
  <c r="Z53" i="221"/>
  <c r="Y53" i="221"/>
  <c r="X53" i="221"/>
  <c r="W53" i="221"/>
  <c r="V53" i="221"/>
  <c r="U53" i="221"/>
  <c r="G53" i="221"/>
  <c r="AY52" i="221"/>
  <c r="AX52" i="221"/>
  <c r="AW52" i="221"/>
  <c r="AV52" i="221"/>
  <c r="AU52" i="221"/>
  <c r="AT52" i="221"/>
  <c r="AS52" i="221"/>
  <c r="AR52" i="221"/>
  <c r="AQ52" i="221"/>
  <c r="AP52" i="221"/>
  <c r="AO52" i="221"/>
  <c r="AN52" i="221"/>
  <c r="AM52" i="221"/>
  <c r="AL52" i="221"/>
  <c r="AK52" i="221"/>
  <c r="AJ52" i="221"/>
  <c r="AI52" i="221"/>
  <c r="AH52" i="221"/>
  <c r="AG52" i="221"/>
  <c r="AF52" i="221"/>
  <c r="AE52" i="221"/>
  <c r="AD52" i="221"/>
  <c r="AC52" i="221"/>
  <c r="AB52" i="221"/>
  <c r="AA52" i="221"/>
  <c r="Z52" i="221"/>
  <c r="Y52" i="221"/>
  <c r="X52" i="221"/>
  <c r="W52" i="221"/>
  <c r="V52" i="221"/>
  <c r="U52" i="221"/>
  <c r="F52" i="221"/>
  <c r="AY50" i="221"/>
  <c r="AX50" i="221"/>
  <c r="AW50" i="221"/>
  <c r="AV50" i="221"/>
  <c r="AU50" i="221"/>
  <c r="AT50" i="221"/>
  <c r="AS50" i="221"/>
  <c r="AR50" i="221"/>
  <c r="AQ50" i="221"/>
  <c r="AP50" i="221"/>
  <c r="AO50" i="221"/>
  <c r="AN50" i="221"/>
  <c r="AM50" i="221"/>
  <c r="AL50" i="221"/>
  <c r="AK50" i="221"/>
  <c r="AJ50" i="221"/>
  <c r="AI50" i="221"/>
  <c r="AH50" i="221"/>
  <c r="AG50" i="221"/>
  <c r="AF50" i="221"/>
  <c r="AE50" i="221"/>
  <c r="AD50" i="221"/>
  <c r="AC50" i="221"/>
  <c r="AB50" i="221"/>
  <c r="AA50" i="221"/>
  <c r="Z50" i="221"/>
  <c r="Y50" i="221"/>
  <c r="X50" i="221"/>
  <c r="W50" i="221"/>
  <c r="V50" i="221"/>
  <c r="AZ50" i="221" s="1"/>
  <c r="BB50" i="221" s="1"/>
  <c r="U50" i="221"/>
  <c r="G50" i="221"/>
  <c r="AY49" i="221"/>
  <c r="AX49" i="221"/>
  <c r="AW49" i="221"/>
  <c r="AV49" i="221"/>
  <c r="AU49" i="221"/>
  <c r="AT49" i="221"/>
  <c r="AS49" i="221"/>
  <c r="AR49" i="221"/>
  <c r="AQ49" i="221"/>
  <c r="AP49" i="221"/>
  <c r="AO49" i="221"/>
  <c r="AN49" i="221"/>
  <c r="AM49" i="221"/>
  <c r="AL49" i="221"/>
  <c r="AK49" i="221"/>
  <c r="AJ49" i="221"/>
  <c r="AI49" i="221"/>
  <c r="AH49" i="221"/>
  <c r="AG49" i="221"/>
  <c r="AF49" i="221"/>
  <c r="AE49" i="221"/>
  <c r="AD49" i="221"/>
  <c r="AC49" i="221"/>
  <c r="AB49" i="221"/>
  <c r="AA49" i="221"/>
  <c r="Z49" i="221"/>
  <c r="Y49" i="221"/>
  <c r="X49" i="221"/>
  <c r="W49" i="221"/>
  <c r="V49" i="221"/>
  <c r="AZ49" i="221" s="1"/>
  <c r="BB49" i="221" s="1"/>
  <c r="U49" i="221"/>
  <c r="F49" i="221"/>
  <c r="AY47" i="221"/>
  <c r="AX47" i="221"/>
  <c r="AW47" i="221"/>
  <c r="AV47" i="221"/>
  <c r="AU47" i="221"/>
  <c r="AT47" i="221"/>
  <c r="AS47" i="221"/>
  <c r="AR47" i="221"/>
  <c r="AQ47" i="221"/>
  <c r="AP47" i="221"/>
  <c r="AO47" i="221"/>
  <c r="AN47" i="221"/>
  <c r="AM47" i="221"/>
  <c r="AL47" i="221"/>
  <c r="AK47" i="221"/>
  <c r="AJ47" i="221"/>
  <c r="AI47" i="221"/>
  <c r="AH47" i="221"/>
  <c r="AG47" i="221"/>
  <c r="AF47" i="221"/>
  <c r="AE47" i="221"/>
  <c r="AD47" i="221"/>
  <c r="AC47" i="221"/>
  <c r="AB47" i="221"/>
  <c r="AA47" i="221"/>
  <c r="Z47" i="221"/>
  <c r="Y47" i="221"/>
  <c r="X47" i="221"/>
  <c r="W47" i="221"/>
  <c r="V47" i="221"/>
  <c r="U47" i="221"/>
  <c r="G47" i="221"/>
  <c r="AY46" i="221"/>
  <c r="AX46" i="221"/>
  <c r="AW46" i="221"/>
  <c r="AV46" i="221"/>
  <c r="AU46" i="221"/>
  <c r="AT46" i="221"/>
  <c r="AS46" i="221"/>
  <c r="AR46" i="221"/>
  <c r="AQ46" i="221"/>
  <c r="AP46" i="221"/>
  <c r="AO46" i="221"/>
  <c r="AN46" i="221"/>
  <c r="AM46" i="221"/>
  <c r="AL46" i="221"/>
  <c r="AK46" i="221"/>
  <c r="AJ46" i="221"/>
  <c r="AI46" i="221"/>
  <c r="AH46" i="221"/>
  <c r="AG46" i="221"/>
  <c r="AF46" i="221"/>
  <c r="AE46" i="221"/>
  <c r="AD46" i="221"/>
  <c r="AC46" i="221"/>
  <c r="AB46" i="221"/>
  <c r="AA46" i="221"/>
  <c r="Z46" i="221"/>
  <c r="Y46" i="221"/>
  <c r="X46" i="221"/>
  <c r="W46" i="221"/>
  <c r="V46" i="221"/>
  <c r="U46" i="221"/>
  <c r="F46" i="221"/>
  <c r="AY44" i="221"/>
  <c r="AX44" i="221"/>
  <c r="AW44" i="221"/>
  <c r="AV44" i="221"/>
  <c r="AU44" i="221"/>
  <c r="AT44" i="221"/>
  <c r="AS44" i="221"/>
  <c r="AR44" i="221"/>
  <c r="AQ44" i="221"/>
  <c r="AP44" i="221"/>
  <c r="AO44" i="221"/>
  <c r="AN44" i="221"/>
  <c r="AM44" i="221"/>
  <c r="AL44" i="221"/>
  <c r="AK44" i="221"/>
  <c r="AJ44" i="221"/>
  <c r="AI44" i="221"/>
  <c r="AH44" i="221"/>
  <c r="AG44" i="221"/>
  <c r="AF44" i="221"/>
  <c r="AE44" i="221"/>
  <c r="AD44" i="221"/>
  <c r="AC44" i="221"/>
  <c r="AB44" i="221"/>
  <c r="AA44" i="221"/>
  <c r="Z44" i="221"/>
  <c r="Y44" i="221"/>
  <c r="X44" i="221"/>
  <c r="W44" i="221"/>
  <c r="V44" i="221"/>
  <c r="AZ44" i="221" s="1"/>
  <c r="BB44" i="221" s="1"/>
  <c r="U44" i="221"/>
  <c r="G44" i="221"/>
  <c r="AY43" i="221"/>
  <c r="AX43" i="221"/>
  <c r="AW43" i="221"/>
  <c r="AV43" i="221"/>
  <c r="AU43" i="221"/>
  <c r="AT43" i="221"/>
  <c r="AS43" i="221"/>
  <c r="AR43" i="221"/>
  <c r="AQ43" i="221"/>
  <c r="AP43" i="221"/>
  <c r="AO43" i="221"/>
  <c r="AN43" i="221"/>
  <c r="AM43" i="221"/>
  <c r="AL43" i="221"/>
  <c r="AK43" i="221"/>
  <c r="AJ43" i="221"/>
  <c r="AI43" i="221"/>
  <c r="AH43" i="221"/>
  <c r="AG43" i="221"/>
  <c r="AF43" i="221"/>
  <c r="AE43" i="221"/>
  <c r="AD43" i="221"/>
  <c r="AC43" i="221"/>
  <c r="AB43" i="221"/>
  <c r="AA43" i="221"/>
  <c r="Z43" i="221"/>
  <c r="Y43" i="221"/>
  <c r="X43" i="221"/>
  <c r="W43" i="221"/>
  <c r="V43" i="221"/>
  <c r="AZ43" i="221" s="1"/>
  <c r="BB43" i="221" s="1"/>
  <c r="U43" i="221"/>
  <c r="F43" i="221"/>
  <c r="AY41" i="221"/>
  <c r="AX41" i="221"/>
  <c r="AW41" i="221"/>
  <c r="AV41" i="221"/>
  <c r="AU41" i="221"/>
  <c r="AT41" i="221"/>
  <c r="AS41" i="221"/>
  <c r="AR41" i="221"/>
  <c r="AQ41" i="221"/>
  <c r="AP41" i="221"/>
  <c r="AO41" i="221"/>
  <c r="AN41" i="221"/>
  <c r="AM41" i="221"/>
  <c r="AL41" i="221"/>
  <c r="AK41" i="221"/>
  <c r="AJ41" i="221"/>
  <c r="AI41" i="221"/>
  <c r="AH41" i="221"/>
  <c r="AG41" i="221"/>
  <c r="AF41" i="221"/>
  <c r="AE41" i="221"/>
  <c r="AD41" i="221"/>
  <c r="AC41" i="221"/>
  <c r="AB41" i="221"/>
  <c r="AA41" i="221"/>
  <c r="Z41" i="221"/>
  <c r="Y41" i="221"/>
  <c r="X41" i="221"/>
  <c r="W41" i="221"/>
  <c r="V41" i="221"/>
  <c r="U41" i="221"/>
  <c r="G41" i="221"/>
  <c r="AY40" i="221"/>
  <c r="AX40" i="221"/>
  <c r="AW40" i="221"/>
  <c r="AV40" i="221"/>
  <c r="AU40" i="221"/>
  <c r="AT40" i="221"/>
  <c r="AS40" i="221"/>
  <c r="AR40" i="221"/>
  <c r="AQ40" i="221"/>
  <c r="AP40" i="221"/>
  <c r="AO40" i="221"/>
  <c r="AN40" i="221"/>
  <c r="AM40" i="221"/>
  <c r="AL40" i="221"/>
  <c r="AK40" i="221"/>
  <c r="AJ40" i="221"/>
  <c r="AI40" i="221"/>
  <c r="AH40" i="221"/>
  <c r="AG40" i="221"/>
  <c r="AF40" i="221"/>
  <c r="AE40" i="221"/>
  <c r="AD40" i="221"/>
  <c r="AC40" i="221"/>
  <c r="AB40" i="221"/>
  <c r="AA40" i="221"/>
  <c r="Z40" i="221"/>
  <c r="Y40" i="221"/>
  <c r="X40" i="221"/>
  <c r="W40" i="221"/>
  <c r="V40" i="221"/>
  <c r="U40" i="221"/>
  <c r="F40" i="221"/>
  <c r="AY38" i="221"/>
  <c r="AX38" i="221"/>
  <c r="AW38" i="221"/>
  <c r="AV38" i="221"/>
  <c r="AU38" i="221"/>
  <c r="AT38" i="221"/>
  <c r="AS38" i="221"/>
  <c r="AR38" i="221"/>
  <c r="AQ38" i="221"/>
  <c r="AP38" i="221"/>
  <c r="AO38" i="221"/>
  <c r="AN38" i="221"/>
  <c r="AM38" i="221"/>
  <c r="AL38" i="221"/>
  <c r="AK38" i="221"/>
  <c r="AJ38" i="221"/>
  <c r="AI38" i="221"/>
  <c r="AH38" i="221"/>
  <c r="AG38" i="221"/>
  <c r="AF38" i="221"/>
  <c r="AE38" i="221"/>
  <c r="AD38" i="221"/>
  <c r="AC38" i="221"/>
  <c r="AB38" i="221"/>
  <c r="AA38" i="221"/>
  <c r="Z38" i="221"/>
  <c r="Y38" i="221"/>
  <c r="X38" i="221"/>
  <c r="W38" i="221"/>
  <c r="V38" i="221"/>
  <c r="AZ38" i="221" s="1"/>
  <c r="BB38" i="221" s="1"/>
  <c r="U38" i="221"/>
  <c r="G38" i="221"/>
  <c r="AY37" i="221"/>
  <c r="AX37" i="221"/>
  <c r="AW37" i="221"/>
  <c r="AV37" i="221"/>
  <c r="AU37" i="221"/>
  <c r="AT37" i="221"/>
  <c r="AS37" i="221"/>
  <c r="AR37" i="221"/>
  <c r="AQ37" i="221"/>
  <c r="AP37" i="221"/>
  <c r="AO37" i="221"/>
  <c r="AN37" i="221"/>
  <c r="AM37" i="221"/>
  <c r="AL37" i="221"/>
  <c r="AK37" i="221"/>
  <c r="AJ37" i="221"/>
  <c r="AI37" i="221"/>
  <c r="AH37" i="221"/>
  <c r="AG37" i="221"/>
  <c r="AF37" i="221"/>
  <c r="AE37" i="221"/>
  <c r="AD37" i="221"/>
  <c r="AC37" i="221"/>
  <c r="AB37" i="221"/>
  <c r="AA37" i="221"/>
  <c r="Z37" i="221"/>
  <c r="Y37" i="221"/>
  <c r="X37" i="221"/>
  <c r="W37" i="221"/>
  <c r="V37" i="221"/>
  <c r="AZ37" i="221" s="1"/>
  <c r="BB37" i="221" s="1"/>
  <c r="U37" i="221"/>
  <c r="F37" i="221"/>
  <c r="AY35" i="221"/>
  <c r="AX35" i="221"/>
  <c r="AW35" i="221"/>
  <c r="AV35" i="221"/>
  <c r="AU35" i="221"/>
  <c r="AT35" i="221"/>
  <c r="AS35" i="221"/>
  <c r="AR35" i="221"/>
  <c r="AQ35" i="221"/>
  <c r="AP35" i="221"/>
  <c r="AO35" i="221"/>
  <c r="AN35" i="221"/>
  <c r="AM35" i="221"/>
  <c r="AL35" i="221"/>
  <c r="AK35" i="221"/>
  <c r="AJ35" i="221"/>
  <c r="AI35" i="221"/>
  <c r="AH35" i="221"/>
  <c r="AG35" i="221"/>
  <c r="AF35" i="221"/>
  <c r="AE35" i="221"/>
  <c r="AD35" i="221"/>
  <c r="AC35" i="221"/>
  <c r="AB35" i="221"/>
  <c r="AA35" i="221"/>
  <c r="Z35" i="221"/>
  <c r="Y35" i="221"/>
  <c r="X35" i="221"/>
  <c r="W35" i="221"/>
  <c r="V35" i="221"/>
  <c r="U35" i="221"/>
  <c r="G35" i="221"/>
  <c r="AY34" i="221"/>
  <c r="AX34" i="221"/>
  <c r="AW34" i="221"/>
  <c r="AV34" i="221"/>
  <c r="AU34" i="221"/>
  <c r="AT34" i="221"/>
  <c r="AS34" i="221"/>
  <c r="AR34" i="221"/>
  <c r="AQ34" i="221"/>
  <c r="AP34" i="221"/>
  <c r="AO34" i="221"/>
  <c r="AN34" i="221"/>
  <c r="AM34" i="221"/>
  <c r="AL34" i="221"/>
  <c r="AK34" i="221"/>
  <c r="AJ34" i="221"/>
  <c r="AI34" i="221"/>
  <c r="AH34" i="221"/>
  <c r="AG34" i="221"/>
  <c r="AF34" i="221"/>
  <c r="AE34" i="221"/>
  <c r="AD34" i="221"/>
  <c r="AC34" i="221"/>
  <c r="AB34" i="221"/>
  <c r="AA34" i="221"/>
  <c r="Z34" i="221"/>
  <c r="Y34" i="221"/>
  <c r="X34" i="221"/>
  <c r="W34" i="221"/>
  <c r="V34" i="221"/>
  <c r="U34" i="221"/>
  <c r="F34" i="221"/>
  <c r="AY32" i="221"/>
  <c r="AX32" i="221"/>
  <c r="AW32" i="221"/>
  <c r="AV32" i="221"/>
  <c r="AU32" i="221"/>
  <c r="AT32" i="221"/>
  <c r="AS32" i="221"/>
  <c r="AR32" i="221"/>
  <c r="AQ32" i="221"/>
  <c r="AP32" i="221"/>
  <c r="AO32" i="221"/>
  <c r="AN32" i="221"/>
  <c r="AM32" i="221"/>
  <c r="AL32" i="221"/>
  <c r="AK32" i="221"/>
  <c r="AJ32" i="221"/>
  <c r="AI32" i="221"/>
  <c r="AH32" i="221"/>
  <c r="AG32" i="221"/>
  <c r="AF32" i="221"/>
  <c r="AE32" i="221"/>
  <c r="AD32" i="221"/>
  <c r="AC32" i="221"/>
  <c r="AB32" i="221"/>
  <c r="AA32" i="221"/>
  <c r="Z32" i="221"/>
  <c r="Y32" i="221"/>
  <c r="X32" i="221"/>
  <c r="W32" i="221"/>
  <c r="V32" i="221"/>
  <c r="AZ32" i="221" s="1"/>
  <c r="BB32" i="221" s="1"/>
  <c r="U32" i="221"/>
  <c r="G32" i="221"/>
  <c r="AY31" i="221"/>
  <c r="AX31" i="221"/>
  <c r="AW31" i="221"/>
  <c r="AV31" i="221"/>
  <c r="AU31" i="221"/>
  <c r="AT31" i="221"/>
  <c r="AS31" i="221"/>
  <c r="AR31" i="221"/>
  <c r="AQ31" i="221"/>
  <c r="AP31" i="221"/>
  <c r="AO31" i="221"/>
  <c r="AN31" i="221"/>
  <c r="AM31" i="221"/>
  <c r="AL31" i="221"/>
  <c r="AK31" i="221"/>
  <c r="AJ31" i="221"/>
  <c r="AI31" i="221"/>
  <c r="AH31" i="221"/>
  <c r="AG31" i="221"/>
  <c r="AF31" i="221"/>
  <c r="AE31" i="221"/>
  <c r="AD31" i="221"/>
  <c r="AC31" i="221"/>
  <c r="AB31" i="221"/>
  <c r="AA31" i="221"/>
  <c r="Z31" i="221"/>
  <c r="Y31" i="221"/>
  <c r="X31" i="221"/>
  <c r="W31" i="221"/>
  <c r="V31" i="221"/>
  <c r="AZ31" i="221" s="1"/>
  <c r="BB31" i="221" s="1"/>
  <c r="U31" i="221"/>
  <c r="F31" i="221"/>
  <c r="AY29" i="221"/>
  <c r="AX29" i="221"/>
  <c r="AW29" i="221"/>
  <c r="AV29" i="221"/>
  <c r="AU29" i="221"/>
  <c r="AT29" i="221"/>
  <c r="AS29" i="221"/>
  <c r="AR29" i="221"/>
  <c r="AQ29" i="221"/>
  <c r="AP29" i="221"/>
  <c r="AO29" i="221"/>
  <c r="AN29" i="221"/>
  <c r="AM29" i="221"/>
  <c r="AL29" i="221"/>
  <c r="AK29" i="221"/>
  <c r="AJ29" i="221"/>
  <c r="AI29" i="221"/>
  <c r="AH29" i="221"/>
  <c r="AG29" i="221"/>
  <c r="AF29" i="221"/>
  <c r="AE29" i="221"/>
  <c r="AD29" i="221"/>
  <c r="AC29" i="221"/>
  <c r="AB29" i="221"/>
  <c r="AA29" i="221"/>
  <c r="Z29" i="221"/>
  <c r="Y29" i="221"/>
  <c r="X29" i="221"/>
  <c r="W29" i="221"/>
  <c r="V29" i="221"/>
  <c r="U29" i="221"/>
  <c r="G29" i="221"/>
  <c r="AY28" i="221"/>
  <c r="AX28" i="221"/>
  <c r="AW28" i="221"/>
  <c r="AV28" i="221"/>
  <c r="AU28" i="221"/>
  <c r="AT28" i="221"/>
  <c r="AS28" i="221"/>
  <c r="AR28" i="221"/>
  <c r="AQ28" i="221"/>
  <c r="AP28" i="221"/>
  <c r="AO28" i="221"/>
  <c r="AN28" i="221"/>
  <c r="AM28" i="221"/>
  <c r="AL28" i="221"/>
  <c r="AK28" i="221"/>
  <c r="AJ28" i="221"/>
  <c r="AI28" i="221"/>
  <c r="AH28" i="221"/>
  <c r="AG28" i="221"/>
  <c r="AF28" i="221"/>
  <c r="AE28" i="221"/>
  <c r="AD28" i="221"/>
  <c r="AC28" i="221"/>
  <c r="AB28" i="221"/>
  <c r="AA28" i="221"/>
  <c r="Z28" i="221"/>
  <c r="Y28" i="221"/>
  <c r="X28" i="221"/>
  <c r="W28" i="221"/>
  <c r="V28" i="221"/>
  <c r="U28" i="221"/>
  <c r="F28" i="221"/>
  <c r="AY26" i="221"/>
  <c r="AX26" i="221"/>
  <c r="AW26" i="221"/>
  <c r="AV26" i="221"/>
  <c r="AU26" i="221"/>
  <c r="AT26" i="221"/>
  <c r="AS26" i="221"/>
  <c r="AR26" i="221"/>
  <c r="AQ26" i="221"/>
  <c r="AP26" i="221"/>
  <c r="AO26" i="221"/>
  <c r="AN26" i="221"/>
  <c r="AM26" i="221"/>
  <c r="AL26" i="221"/>
  <c r="AK26" i="221"/>
  <c r="AJ26" i="221"/>
  <c r="AI26" i="221"/>
  <c r="AH26" i="221"/>
  <c r="AG26" i="221"/>
  <c r="AF26" i="221"/>
  <c r="AE26" i="221"/>
  <c r="AD26" i="221"/>
  <c r="AC26" i="221"/>
  <c r="AB26" i="221"/>
  <c r="AA26" i="221"/>
  <c r="Z26" i="221"/>
  <c r="Y26" i="221"/>
  <c r="X26" i="221"/>
  <c r="W26" i="221"/>
  <c r="V26" i="221"/>
  <c r="U26" i="221"/>
  <c r="G26" i="221"/>
  <c r="AY25" i="221"/>
  <c r="AX25" i="221"/>
  <c r="AW25" i="221"/>
  <c r="AV25" i="221"/>
  <c r="AU25" i="221"/>
  <c r="AT25" i="221"/>
  <c r="AS25" i="221"/>
  <c r="AR25" i="221"/>
  <c r="AQ25" i="221"/>
  <c r="AP25" i="221"/>
  <c r="AO25" i="221"/>
  <c r="AN25" i="221"/>
  <c r="AM25" i="221"/>
  <c r="AL25" i="221"/>
  <c r="AK25" i="221"/>
  <c r="AJ25" i="221"/>
  <c r="AI25" i="221"/>
  <c r="AH25" i="221"/>
  <c r="AG25" i="221"/>
  <c r="AF25" i="221"/>
  <c r="AE25" i="221"/>
  <c r="AD25" i="221"/>
  <c r="AC25" i="221"/>
  <c r="AB25" i="221"/>
  <c r="AA25" i="221"/>
  <c r="Z25" i="221"/>
  <c r="Y25" i="221"/>
  <c r="X25" i="221"/>
  <c r="W25" i="221"/>
  <c r="V25" i="221"/>
  <c r="U25" i="221"/>
  <c r="F25" i="221"/>
  <c r="B25" i="221"/>
  <c r="B28" i="221" s="1"/>
  <c r="B31" i="221" s="1"/>
  <c r="B34" i="221" s="1"/>
  <c r="B37" i="221" s="1"/>
  <c r="B40" i="221" s="1"/>
  <c r="B43" i="221" s="1"/>
  <c r="B46" i="221" s="1"/>
  <c r="B49" i="221" s="1"/>
  <c r="B52" i="221" s="1"/>
  <c r="B55" i="221" s="1"/>
  <c r="B58" i="221" s="1"/>
  <c r="B61" i="221" s="1"/>
  <c r="B64" i="221" s="1"/>
  <c r="B67" i="221" s="1"/>
  <c r="AY23" i="221"/>
  <c r="AX23" i="221"/>
  <c r="AW23" i="221"/>
  <c r="AV23" i="221"/>
  <c r="AU23" i="221"/>
  <c r="AT23" i="221"/>
  <c r="AS23" i="221"/>
  <c r="AR23" i="221"/>
  <c r="AQ23" i="221"/>
  <c r="AP23" i="221"/>
  <c r="AO23" i="221"/>
  <c r="AN23" i="221"/>
  <c r="AM23" i="221"/>
  <c r="AL23" i="221"/>
  <c r="AK23" i="221"/>
  <c r="AJ23" i="221"/>
  <c r="AI23" i="221"/>
  <c r="AH23" i="221"/>
  <c r="AG23" i="221"/>
  <c r="AF23" i="221"/>
  <c r="AE23" i="221"/>
  <c r="AD23" i="221"/>
  <c r="AC23" i="221"/>
  <c r="AB23" i="221"/>
  <c r="AA23" i="221"/>
  <c r="Z23" i="221"/>
  <c r="Y23" i="221"/>
  <c r="X23" i="221"/>
  <c r="W23" i="221"/>
  <c r="V23" i="221"/>
  <c r="U23" i="221"/>
  <c r="G23" i="221"/>
  <c r="AY22" i="221"/>
  <c r="AX22" i="221"/>
  <c r="AW22" i="221"/>
  <c r="AV22" i="221"/>
  <c r="AU22" i="221"/>
  <c r="AT22" i="221"/>
  <c r="AS22" i="221"/>
  <c r="AR22" i="221"/>
  <c r="AQ22" i="221"/>
  <c r="AP22" i="221"/>
  <c r="AO22" i="221"/>
  <c r="AN22" i="221"/>
  <c r="AM22" i="221"/>
  <c r="AL22" i="221"/>
  <c r="AK22" i="221"/>
  <c r="AJ22" i="221"/>
  <c r="AI22" i="221"/>
  <c r="AH22" i="221"/>
  <c r="AG22" i="221"/>
  <c r="AF22" i="221"/>
  <c r="AE22" i="221"/>
  <c r="AD22" i="221"/>
  <c r="AC22" i="221"/>
  <c r="AB22" i="221"/>
  <c r="AA22" i="221"/>
  <c r="Z22" i="221"/>
  <c r="Y22" i="221"/>
  <c r="X22" i="221"/>
  <c r="W22" i="221"/>
  <c r="V22" i="221"/>
  <c r="U22" i="221"/>
  <c r="F22" i="221"/>
  <c r="AY18" i="221"/>
  <c r="AY19" i="221" s="1"/>
  <c r="AY20" i="221" s="1"/>
  <c r="AX18" i="221"/>
  <c r="AX19" i="221" s="1"/>
  <c r="AX20" i="221" s="1"/>
  <c r="AW18" i="221"/>
  <c r="AW19" i="221" s="1"/>
  <c r="AW20" i="221" s="1"/>
  <c r="AZ16" i="221"/>
  <c r="AD2" i="221"/>
  <c r="AU19" i="221" l="1"/>
  <c r="AU20" i="221" s="1"/>
  <c r="AV19" i="221"/>
  <c r="AV20" i="221" s="1"/>
  <c r="AR19" i="221"/>
  <c r="AR20" i="221" s="1"/>
  <c r="AN19" i="221"/>
  <c r="AN20" i="221" s="1"/>
  <c r="AJ19" i="221"/>
  <c r="AJ20" i="221" s="1"/>
  <c r="AF19" i="221"/>
  <c r="AF20" i="221" s="1"/>
  <c r="AB19" i="221"/>
  <c r="AB20" i="221" s="1"/>
  <c r="X19" i="221"/>
  <c r="X20" i="221" s="1"/>
  <c r="BC8" i="221"/>
  <c r="AT176" i="223"/>
  <c r="AZ26" i="223"/>
  <c r="BB26" i="223" s="1"/>
  <c r="AZ28" i="223"/>
  <c r="BB28" i="223" s="1"/>
  <c r="AZ29" i="223"/>
  <c r="BB29" i="223" s="1"/>
  <c r="AZ34" i="223"/>
  <c r="BB34" i="223" s="1"/>
  <c r="AZ37" i="223"/>
  <c r="BB37" i="223" s="1"/>
  <c r="AZ38" i="223"/>
  <c r="BB38" i="223" s="1"/>
  <c r="AZ43" i="223"/>
  <c r="BB43" i="223" s="1"/>
  <c r="AZ44" i="223"/>
  <c r="BB44" i="223" s="1"/>
  <c r="AZ47" i="223"/>
  <c r="BB47" i="223" s="1"/>
  <c r="AZ52" i="223"/>
  <c r="BB52" i="223" s="1"/>
  <c r="AZ53" i="223"/>
  <c r="BB53" i="223" s="1"/>
  <c r="V19" i="221"/>
  <c r="V20" i="221" s="1"/>
  <c r="Z19" i="221"/>
  <c r="Z20" i="221" s="1"/>
  <c r="AD19" i="221"/>
  <c r="AD20" i="221" s="1"/>
  <c r="AH19" i="221"/>
  <c r="AH20" i="221" s="1"/>
  <c r="AL19" i="221"/>
  <c r="AL20" i="221" s="1"/>
  <c r="AP19" i="221"/>
  <c r="AP20" i="221" s="1"/>
  <c r="AT19" i="221"/>
  <c r="AT20" i="221" s="1"/>
  <c r="AZ22" i="221"/>
  <c r="BB22" i="221" s="1"/>
  <c r="AZ23" i="221"/>
  <c r="BB23" i="221" s="1"/>
  <c r="AZ25" i="221"/>
  <c r="BB25" i="221" s="1"/>
  <c r="AZ26" i="221"/>
  <c r="BB26" i="221" s="1"/>
  <c r="AZ28" i="221"/>
  <c r="BB28" i="221" s="1"/>
  <c r="AZ29" i="221"/>
  <c r="BB29" i="221" s="1"/>
  <c r="AZ34" i="221"/>
  <c r="BB34" i="221" s="1"/>
  <c r="AZ35" i="221"/>
  <c r="BB35" i="221" s="1"/>
  <c r="AZ40" i="221"/>
  <c r="BB40" i="221" s="1"/>
  <c r="AZ41" i="221"/>
  <c r="BB41" i="221" s="1"/>
  <c r="AZ46" i="221"/>
  <c r="BB46" i="221" s="1"/>
  <c r="AZ47" i="221"/>
  <c r="BB47" i="221" s="1"/>
  <c r="AZ52" i="221"/>
  <c r="BB52" i="221" s="1"/>
  <c r="AZ53" i="221"/>
  <c r="BB53" i="221" s="1"/>
  <c r="AZ58" i="221"/>
  <c r="BB58" i="221" s="1"/>
  <c r="AZ59" i="221"/>
  <c r="BB59" i="221" s="1"/>
  <c r="AI61" i="221"/>
  <c r="AZ61" i="221" s="1"/>
  <c r="BB61" i="221" s="1"/>
  <c r="AK61" i="221"/>
  <c r="AO61" i="221"/>
  <c r="AQ61" i="221"/>
  <c r="U62" i="221"/>
  <c r="AZ62" i="221" s="1"/>
  <c r="BB62" i="221" s="1"/>
  <c r="W62" i="221"/>
  <c r="AA62" i="221"/>
  <c r="AC62" i="221"/>
  <c r="AI62" i="221"/>
  <c r="AK62" i="221"/>
  <c r="AO62" i="221"/>
  <c r="AQ62" i="221"/>
  <c r="U64" i="221"/>
  <c r="W64" i="221"/>
  <c r="AC64" i="221"/>
  <c r="AE64" i="221"/>
  <c r="AI64" i="221"/>
  <c r="AK64" i="221"/>
  <c r="AQ64" i="221"/>
  <c r="AS64" i="221"/>
  <c r="U65" i="221"/>
  <c r="W65" i="221"/>
  <c r="AC65" i="221"/>
  <c r="AE65" i="221"/>
  <c r="AI65" i="221"/>
  <c r="AK65" i="221"/>
  <c r="AQ65" i="221"/>
  <c r="R39" i="222"/>
  <c r="L44" i="222"/>
  <c r="Z43" i="222"/>
  <c r="AZ22" i="223"/>
  <c r="BB22" i="223" s="1"/>
  <c r="AZ55" i="223"/>
  <c r="BB55" i="223" s="1"/>
  <c r="AZ56" i="223"/>
  <c r="BB56" i="223" s="1"/>
  <c r="AZ59" i="223"/>
  <c r="BB59" i="223" s="1"/>
  <c r="AZ64" i="223"/>
  <c r="BB64" i="223" s="1"/>
  <c r="AZ65" i="223"/>
  <c r="BB65" i="223" s="1"/>
  <c r="AZ67" i="223"/>
  <c r="BB67" i="223" s="1"/>
  <c r="AZ68" i="223"/>
  <c r="BB68" i="223" s="1"/>
  <c r="AZ71" i="223"/>
  <c r="BB71" i="223" s="1"/>
  <c r="AZ76" i="223"/>
  <c r="BB76" i="223" s="1"/>
  <c r="AZ77" i="223"/>
  <c r="BB77" i="223" s="1"/>
  <c r="AZ79" i="223"/>
  <c r="BB79" i="223" s="1"/>
  <c r="AZ80" i="223"/>
  <c r="BB80" i="223" s="1"/>
  <c r="AZ83" i="223"/>
  <c r="BB83" i="223" s="1"/>
  <c r="AZ88" i="223"/>
  <c r="BB88" i="223" s="1"/>
  <c r="AZ89" i="223"/>
  <c r="BB89" i="223" s="1"/>
  <c r="AZ91" i="223"/>
  <c r="BB91" i="223" s="1"/>
  <c r="AZ92" i="223"/>
  <c r="BB92" i="223" s="1"/>
  <c r="AZ95" i="223"/>
  <c r="BB95" i="223" s="1"/>
  <c r="AZ100" i="223"/>
  <c r="BB100" i="223" s="1"/>
  <c r="AZ101" i="223"/>
  <c r="BB101" i="223" s="1"/>
  <c r="AZ103" i="223"/>
  <c r="BB103" i="223" s="1"/>
  <c r="AZ104" i="223"/>
  <c r="BB104" i="223" s="1"/>
  <c r="AZ107" i="223"/>
  <c r="BB107" i="223" s="1"/>
  <c r="AZ112" i="223"/>
  <c r="BB112" i="223" s="1"/>
  <c r="AZ113" i="223"/>
  <c r="BB113" i="223" s="1"/>
  <c r="AZ115" i="223"/>
  <c r="BB115" i="223" s="1"/>
  <c r="AZ116" i="223"/>
  <c r="BB116" i="223" s="1"/>
  <c r="AZ119" i="223"/>
  <c r="BB119" i="223" s="1"/>
  <c r="AZ124" i="223"/>
  <c r="BB124" i="223" s="1"/>
  <c r="AZ125" i="223"/>
  <c r="BB125" i="223" s="1"/>
  <c r="AZ127" i="223"/>
  <c r="BB127" i="223" s="1"/>
  <c r="AZ128" i="223"/>
  <c r="BB128" i="223" s="1"/>
  <c r="AZ131" i="223"/>
  <c r="BB131" i="223" s="1"/>
  <c r="AZ136" i="223"/>
  <c r="BB136" i="223" s="1"/>
  <c r="AZ137" i="223"/>
  <c r="BB137" i="223" s="1"/>
  <c r="AZ139" i="223"/>
  <c r="BB139" i="223" s="1"/>
  <c r="AZ140" i="223"/>
  <c r="BB140" i="223" s="1"/>
  <c r="AZ143" i="223"/>
  <c r="BB143" i="223" s="1"/>
  <c r="AZ148" i="223"/>
  <c r="BB148" i="223" s="1"/>
  <c r="AZ149" i="223"/>
  <c r="BB149" i="223" s="1"/>
  <c r="AZ151" i="223"/>
  <c r="BB151" i="223" s="1"/>
  <c r="AZ152" i="223"/>
  <c r="BB152" i="223" s="1"/>
  <c r="AZ155" i="223"/>
  <c r="BB155" i="223" s="1"/>
  <c r="AZ160" i="223"/>
  <c r="BB160" i="223" s="1"/>
  <c r="AZ161" i="223"/>
  <c r="BB161" i="223" s="1"/>
  <c r="AZ163" i="223"/>
  <c r="BB163" i="223" s="1"/>
  <c r="AZ164" i="223"/>
  <c r="BB164" i="223" s="1"/>
  <c r="AZ167" i="223"/>
  <c r="BB167" i="223" s="1"/>
  <c r="BC8" i="224"/>
  <c r="X19" i="224"/>
  <c r="X20" i="224" s="1"/>
  <c r="AB19" i="224"/>
  <c r="AB20" i="224" s="1"/>
  <c r="AF19" i="224"/>
  <c r="AF20" i="224" s="1"/>
  <c r="AJ19" i="224"/>
  <c r="AJ20" i="224" s="1"/>
  <c r="AN19" i="224"/>
  <c r="AN20" i="224" s="1"/>
  <c r="AR19" i="224"/>
  <c r="AR20" i="224" s="1"/>
  <c r="AV19" i="224"/>
  <c r="AV20" i="224" s="1"/>
  <c r="AZ31" i="224"/>
  <c r="BB31" i="224" s="1"/>
  <c r="AZ32" i="224"/>
  <c r="BB32" i="224" s="1"/>
  <c r="AZ37" i="224"/>
  <c r="BB37" i="224" s="1"/>
  <c r="AZ38" i="224"/>
  <c r="BB38" i="224" s="1"/>
  <c r="AZ43" i="224"/>
  <c r="BB43" i="224" s="1"/>
  <c r="AZ44" i="224"/>
  <c r="BB44" i="224" s="1"/>
  <c r="AZ49" i="224"/>
  <c r="BB49" i="224" s="1"/>
  <c r="AZ50" i="224"/>
  <c r="BB50" i="224" s="1"/>
  <c r="Z15" i="225"/>
  <c r="Z16" i="225"/>
  <c r="Z17" i="225"/>
  <c r="Z18" i="225"/>
  <c r="Z19" i="225"/>
  <c r="Z20" i="225"/>
  <c r="Z21" i="225"/>
  <c r="Z22" i="225"/>
  <c r="L41" i="225"/>
  <c r="Z40" i="225"/>
  <c r="Z46" i="225"/>
  <c r="V19" i="224"/>
  <c r="V20" i="224" s="1"/>
  <c r="Z19" i="224"/>
  <c r="Z20" i="224" s="1"/>
  <c r="AD19" i="224"/>
  <c r="AD20" i="224" s="1"/>
  <c r="AH19" i="224"/>
  <c r="AH20" i="224" s="1"/>
  <c r="AL19" i="224"/>
  <c r="AL20" i="224" s="1"/>
  <c r="AP19" i="224"/>
  <c r="AP20" i="224" s="1"/>
  <c r="AT19" i="224"/>
  <c r="AT20" i="224" s="1"/>
  <c r="AZ52" i="224"/>
  <c r="BB52" i="224" s="1"/>
  <c r="AZ53" i="224"/>
  <c r="BB53" i="224" s="1"/>
  <c r="AZ58" i="224"/>
  <c r="BB58" i="224" s="1"/>
  <c r="AZ59" i="224"/>
  <c r="BB59" i="224" s="1"/>
  <c r="AZ64" i="224"/>
  <c r="BB64" i="224" s="1"/>
  <c r="AZ65" i="224"/>
  <c r="BB65" i="224" s="1"/>
  <c r="U19" i="221"/>
  <c r="U20" i="221" s="1"/>
  <c r="W19" i="221"/>
  <c r="W20" i="221" s="1"/>
  <c r="Y19" i="221"/>
  <c r="Y20" i="221" s="1"/>
  <c r="AA19" i="221"/>
  <c r="AA20" i="221" s="1"/>
  <c r="AC19" i="221"/>
  <c r="AC20" i="221" s="1"/>
  <c r="AE19" i="221"/>
  <c r="AE20" i="221" s="1"/>
  <c r="AG19" i="221"/>
  <c r="AG20" i="221" s="1"/>
  <c r="AI19" i="221"/>
  <c r="AI20" i="221" s="1"/>
  <c r="AK19" i="221"/>
  <c r="AK20" i="221" s="1"/>
  <c r="AM19" i="221"/>
  <c r="AM20" i="221" s="1"/>
  <c r="AO19" i="221"/>
  <c r="AO20" i="221" s="1"/>
  <c r="AQ19" i="221"/>
  <c r="AQ20" i="221" s="1"/>
  <c r="AS19" i="221"/>
  <c r="AS20" i="221" s="1"/>
  <c r="AX74" i="221"/>
  <c r="AV74" i="221"/>
  <c r="AT74" i="221"/>
  <c r="AR74" i="221"/>
  <c r="AP74" i="221"/>
  <c r="AN74" i="221"/>
  <c r="AL74" i="221"/>
  <c r="AJ74" i="221"/>
  <c r="AH74" i="221"/>
  <c r="AF74" i="221"/>
  <c r="AD74" i="221"/>
  <c r="AB74" i="221"/>
  <c r="Z74" i="221"/>
  <c r="X74" i="221"/>
  <c r="V74" i="221"/>
  <c r="AX73" i="221"/>
  <c r="AV73" i="221"/>
  <c r="AT73" i="221"/>
  <c r="AL73" i="221"/>
  <c r="AJ73" i="221"/>
  <c r="AH73" i="221"/>
  <c r="AF73" i="221"/>
  <c r="X73" i="221"/>
  <c r="V73" i="221"/>
  <c r="AY74" i="221"/>
  <c r="AW74" i="221"/>
  <c r="AU74" i="221"/>
  <c r="AS74" i="221"/>
  <c r="AQ74" i="221"/>
  <c r="AO74" i="221"/>
  <c r="AM74" i="221"/>
  <c r="AK74" i="221"/>
  <c r="AI74" i="221"/>
  <c r="AG74" i="221"/>
  <c r="AE74" i="221"/>
  <c r="AC74" i="221"/>
  <c r="AX75" i="221"/>
  <c r="AV75" i="221"/>
  <c r="AT75" i="221"/>
  <c r="AL75" i="221"/>
  <c r="AJ75" i="221"/>
  <c r="AH75" i="221"/>
  <c r="AF75" i="221"/>
  <c r="X75" i="221"/>
  <c r="V75" i="221"/>
  <c r="AY75" i="221"/>
  <c r="AW75" i="221"/>
  <c r="AS75" i="221"/>
  <c r="AQ75" i="221"/>
  <c r="AO75" i="221"/>
  <c r="AM75" i="221"/>
  <c r="AE75" i="221"/>
  <c r="AC75" i="221"/>
  <c r="AA75" i="221"/>
  <c r="Y75" i="221"/>
  <c r="AA73" i="221"/>
  <c r="AE73" i="221"/>
  <c r="AM73" i="221"/>
  <c r="AQ73" i="221"/>
  <c r="AY73" i="221"/>
  <c r="W74" i="221"/>
  <c r="AA74" i="221"/>
  <c r="X39" i="222"/>
  <c r="X47" i="222"/>
  <c r="Z47" i="222" s="1"/>
  <c r="Z45" i="222"/>
  <c r="Y73" i="221"/>
  <c r="AC73" i="221"/>
  <c r="AO73" i="221"/>
  <c r="AS73" i="221"/>
  <c r="AW73" i="221"/>
  <c r="U74" i="221"/>
  <c r="Y74" i="221"/>
  <c r="X44" i="222"/>
  <c r="Z44" i="222" s="1"/>
  <c r="Z42" i="222"/>
  <c r="U19" i="223"/>
  <c r="U20" i="223" s="1"/>
  <c r="W19" i="223"/>
  <c r="W20" i="223" s="1"/>
  <c r="Y19" i="223"/>
  <c r="Y20" i="223" s="1"/>
  <c r="AA19" i="223"/>
  <c r="AA20" i="223" s="1"/>
  <c r="AC19" i="223"/>
  <c r="AC20" i="223" s="1"/>
  <c r="AE19" i="223"/>
  <c r="AE20" i="223" s="1"/>
  <c r="AG19" i="223"/>
  <c r="AG20" i="223" s="1"/>
  <c r="AI19" i="223"/>
  <c r="AI20" i="223" s="1"/>
  <c r="AK19" i="223"/>
  <c r="AK20" i="223" s="1"/>
  <c r="AM19" i="223"/>
  <c r="AM20" i="223" s="1"/>
  <c r="AO19" i="223"/>
  <c r="AO20" i="223" s="1"/>
  <c r="AQ19" i="223"/>
  <c r="AQ20" i="223" s="1"/>
  <c r="AS19" i="223"/>
  <c r="AS20" i="223" s="1"/>
  <c r="AU19" i="223"/>
  <c r="AU20" i="223" s="1"/>
  <c r="W175" i="223"/>
  <c r="AA175" i="223"/>
  <c r="AE175" i="223"/>
  <c r="AI175" i="223"/>
  <c r="AM175" i="223"/>
  <c r="AQ175" i="223"/>
  <c r="AU175" i="223"/>
  <c r="AY175" i="223"/>
  <c r="W176" i="223"/>
  <c r="AA176" i="223"/>
  <c r="AE176" i="223"/>
  <c r="AI176" i="223"/>
  <c r="AM176" i="223"/>
  <c r="AQ176" i="223"/>
  <c r="AX176" i="223"/>
  <c r="Z177" i="223"/>
  <c r="AH177" i="223"/>
  <c r="AP177" i="223"/>
  <c r="BC8" i="223"/>
  <c r="V19" i="223"/>
  <c r="V20" i="223" s="1"/>
  <c r="X19" i="223"/>
  <c r="X20" i="223" s="1"/>
  <c r="Z19" i="223"/>
  <c r="Z20" i="223" s="1"/>
  <c r="AB19" i="223"/>
  <c r="AB20" i="223" s="1"/>
  <c r="AD19" i="223"/>
  <c r="AD20" i="223" s="1"/>
  <c r="AF19" i="223"/>
  <c r="AF20" i="223" s="1"/>
  <c r="AH19" i="223"/>
  <c r="AH20" i="223" s="1"/>
  <c r="AJ19" i="223"/>
  <c r="AJ20" i="223" s="1"/>
  <c r="AL19" i="223"/>
  <c r="AL20" i="223" s="1"/>
  <c r="AN19" i="223"/>
  <c r="AN20" i="223" s="1"/>
  <c r="AP19" i="223"/>
  <c r="AP20" i="223" s="1"/>
  <c r="AR19" i="223"/>
  <c r="AR20" i="223" s="1"/>
  <c r="AT19" i="223"/>
  <c r="AT20" i="223" s="1"/>
  <c r="U175" i="223"/>
  <c r="Y175" i="223"/>
  <c r="AC175" i="223"/>
  <c r="AG175" i="223"/>
  <c r="AK175" i="223"/>
  <c r="AO175" i="223"/>
  <c r="AS175" i="223"/>
  <c r="AW175" i="223"/>
  <c r="U176" i="223"/>
  <c r="Y176" i="223"/>
  <c r="AC176" i="223"/>
  <c r="AG176" i="223"/>
  <c r="AK176" i="223"/>
  <c r="AO176" i="223"/>
  <c r="V177" i="223"/>
  <c r="AD177" i="223"/>
  <c r="AL177" i="223"/>
  <c r="AT177" i="223"/>
  <c r="AY176" i="223"/>
  <c r="AW176" i="223"/>
  <c r="AU176" i="223"/>
  <c r="AS176" i="223"/>
  <c r="AY177" i="223"/>
  <c r="AW177" i="223"/>
  <c r="AU177" i="223"/>
  <c r="AS177" i="223"/>
  <c r="AQ177" i="223"/>
  <c r="AO177" i="223"/>
  <c r="AM177" i="223"/>
  <c r="AK177" i="223"/>
  <c r="AI177" i="223"/>
  <c r="AG177" i="223"/>
  <c r="AE177" i="223"/>
  <c r="AC177" i="223"/>
  <c r="AA177" i="223"/>
  <c r="Y177" i="223"/>
  <c r="W177" i="223"/>
  <c r="U177" i="223"/>
  <c r="V175" i="223"/>
  <c r="X175" i="223"/>
  <c r="Z175" i="223"/>
  <c r="AB175" i="223"/>
  <c r="AD175" i="223"/>
  <c r="AF175" i="223"/>
  <c r="AH175" i="223"/>
  <c r="AJ175" i="223"/>
  <c r="AL175" i="223"/>
  <c r="AN175" i="223"/>
  <c r="AP175" i="223"/>
  <c r="AR175" i="223"/>
  <c r="AT175" i="223"/>
  <c r="AV175" i="223"/>
  <c r="AX175" i="223"/>
  <c r="V176" i="223"/>
  <c r="X176" i="223"/>
  <c r="Z176" i="223"/>
  <c r="AB176" i="223"/>
  <c r="AD176" i="223"/>
  <c r="AF176" i="223"/>
  <c r="AH176" i="223"/>
  <c r="AJ176" i="223"/>
  <c r="AL176" i="223"/>
  <c r="AN176" i="223"/>
  <c r="AP176" i="223"/>
  <c r="AR176" i="223"/>
  <c r="AV176" i="223"/>
  <c r="X177" i="223"/>
  <c r="AB177" i="223"/>
  <c r="AF177" i="223"/>
  <c r="AJ177" i="223"/>
  <c r="AN177" i="223"/>
  <c r="AR177" i="223"/>
  <c r="AV177" i="223"/>
  <c r="U19" i="224"/>
  <c r="U20" i="224" s="1"/>
  <c r="W19" i="224"/>
  <c r="W20" i="224" s="1"/>
  <c r="Y19" i="224"/>
  <c r="Y20" i="224" s="1"/>
  <c r="AA19" i="224"/>
  <c r="AA20" i="224" s="1"/>
  <c r="AC19" i="224"/>
  <c r="AC20" i="224" s="1"/>
  <c r="AE19" i="224"/>
  <c r="AE20" i="224" s="1"/>
  <c r="AG19" i="224"/>
  <c r="AG20" i="224" s="1"/>
  <c r="AI19" i="224"/>
  <c r="AI20" i="224" s="1"/>
  <c r="AK19" i="224"/>
  <c r="AK20" i="224" s="1"/>
  <c r="AM19" i="224"/>
  <c r="AM20" i="224" s="1"/>
  <c r="AO19" i="224"/>
  <c r="AO20" i="224" s="1"/>
  <c r="AQ19" i="224"/>
  <c r="AQ20" i="224" s="1"/>
  <c r="AS19" i="224"/>
  <c r="AS20" i="224" s="1"/>
  <c r="AX74" i="224"/>
  <c r="AV74" i="224"/>
  <c r="AT74" i="224"/>
  <c r="AR74" i="224"/>
  <c r="AP74" i="224"/>
  <c r="AN74" i="224"/>
  <c r="AL74" i="224"/>
  <c r="AJ74" i="224"/>
  <c r="AH74" i="224"/>
  <c r="AF74" i="224"/>
  <c r="AD74" i="224"/>
  <c r="AB74" i="224"/>
  <c r="Z74" i="224"/>
  <c r="X74" i="224"/>
  <c r="V74" i="224"/>
  <c r="AX73" i="224"/>
  <c r="AV73" i="224"/>
  <c r="AT73" i="224"/>
  <c r="AR73" i="224"/>
  <c r="AP73" i="224"/>
  <c r="AN73" i="224"/>
  <c r="AL73" i="224"/>
  <c r="AJ73" i="224"/>
  <c r="AH73" i="224"/>
  <c r="AF73" i="224"/>
  <c r="AD73" i="224"/>
  <c r="AB73" i="224"/>
  <c r="Z73" i="224"/>
  <c r="X73" i="224"/>
  <c r="V73" i="224"/>
  <c r="AY74" i="224"/>
  <c r="AW74" i="224"/>
  <c r="AU74" i="224"/>
  <c r="AS74" i="224"/>
  <c r="AQ74" i="224"/>
  <c r="AO74" i="224"/>
  <c r="AM74" i="224"/>
  <c r="AK74" i="224"/>
  <c r="AI74" i="224"/>
  <c r="AG74" i="224"/>
  <c r="AE74" i="224"/>
  <c r="AC74" i="224"/>
  <c r="AA74" i="224"/>
  <c r="Y74" i="224"/>
  <c r="W74" i="224"/>
  <c r="U74" i="224"/>
  <c r="AY73" i="224"/>
  <c r="AW73" i="224"/>
  <c r="AU73" i="224"/>
  <c r="AS73" i="224"/>
  <c r="AQ73" i="224"/>
  <c r="AO73" i="224"/>
  <c r="AM73" i="224"/>
  <c r="AK73" i="224"/>
  <c r="AI73" i="224"/>
  <c r="AG73" i="224"/>
  <c r="AE73" i="224"/>
  <c r="AC73" i="224"/>
  <c r="AA73" i="224"/>
  <c r="Y73" i="224"/>
  <c r="W73" i="224"/>
  <c r="U73" i="224"/>
  <c r="AX75" i="224"/>
  <c r="AV75" i="224"/>
  <c r="AT75" i="224"/>
  <c r="AR75" i="224"/>
  <c r="AP75" i="224"/>
  <c r="AN75" i="224"/>
  <c r="AL75" i="224"/>
  <c r="AJ75" i="224"/>
  <c r="AH75" i="224"/>
  <c r="AF75" i="224"/>
  <c r="AD75" i="224"/>
  <c r="AB75" i="224"/>
  <c r="Z75" i="224"/>
  <c r="X75" i="224"/>
  <c r="V75" i="224"/>
  <c r="AY75" i="224"/>
  <c r="AW75" i="224"/>
  <c r="AU75" i="224"/>
  <c r="AS75" i="224"/>
  <c r="AQ75" i="224"/>
  <c r="AO75" i="224"/>
  <c r="AM75" i="224"/>
  <c r="AK75" i="224"/>
  <c r="AI75" i="224"/>
  <c r="AG75" i="224"/>
  <c r="AE75" i="224"/>
  <c r="AC75" i="224"/>
  <c r="AA75" i="224"/>
  <c r="Y75" i="224"/>
  <c r="W75" i="224"/>
  <c r="U75" i="224"/>
  <c r="X41" i="225"/>
  <c r="Z41" i="225" s="1"/>
  <c r="Z39" i="225"/>
  <c r="X47" i="225"/>
  <c r="Z47" i="225" s="1"/>
  <c r="Z45" i="225"/>
  <c r="X44" i="225"/>
  <c r="Z44" i="225" s="1"/>
  <c r="Z42" i="225"/>
  <c r="AZ75" i="224" l="1"/>
  <c r="AZ74" i="221"/>
  <c r="AZ65" i="221"/>
  <c r="BB65" i="221" s="1"/>
  <c r="AZ64" i="221"/>
  <c r="BB64" i="221" s="1"/>
  <c r="AZ176" i="223"/>
  <c r="AZ175" i="223"/>
  <c r="AZ73" i="224"/>
  <c r="AZ74" i="224"/>
  <c r="AZ177" i="223"/>
  <c r="X41" i="222"/>
  <c r="Z39" i="222"/>
  <c r="Z41" i="222" l="1"/>
  <c r="AR67" i="221"/>
  <c r="AR73" i="221" s="1"/>
  <c r="AP67" i="221"/>
  <c r="AP73" i="221" s="1"/>
  <c r="AN67" i="221"/>
  <c r="AN73" i="221" s="1"/>
  <c r="AD67" i="221"/>
  <c r="AD73" i="221" s="1"/>
  <c r="AB67" i="221"/>
  <c r="AB73" i="221" s="1"/>
  <c r="Z67" i="221"/>
  <c r="Z73" i="221" s="1"/>
  <c r="AU67" i="221"/>
  <c r="AU73" i="221" s="1"/>
  <c r="AK67" i="221"/>
  <c r="AK73" i="221" s="1"/>
  <c r="AI67" i="221"/>
  <c r="AI73" i="221" s="1"/>
  <c r="AG67" i="221"/>
  <c r="AG73" i="221" s="1"/>
  <c r="W67" i="221"/>
  <c r="W73" i="221" s="1"/>
  <c r="U67" i="221"/>
  <c r="AZ67" i="221" l="1"/>
  <c r="BB67" i="221" s="1"/>
  <c r="U73" i="221"/>
  <c r="AZ73" i="221" s="1"/>
  <c r="AU68" i="221"/>
  <c r="AU75" i="221" s="1"/>
  <c r="AR68" i="221"/>
  <c r="AR75" i="221" s="1"/>
  <c r="AP68" i="221"/>
  <c r="AP75" i="221" s="1"/>
  <c r="AN68" i="221"/>
  <c r="AN75" i="221" s="1"/>
  <c r="AD68" i="221"/>
  <c r="AD75" i="221" s="1"/>
  <c r="AB68" i="221"/>
  <c r="AB75" i="221" s="1"/>
  <c r="Z68" i="221"/>
  <c r="Z75" i="221" s="1"/>
  <c r="AK68" i="221"/>
  <c r="AK75" i="221" s="1"/>
  <c r="AI68" i="221"/>
  <c r="AI75" i="221" s="1"/>
  <c r="AG68" i="221"/>
  <c r="AG75" i="221" s="1"/>
  <c r="W68" i="221"/>
  <c r="W75" i="221" s="1"/>
  <c r="U68" i="221"/>
  <c r="AZ68" i="221" l="1"/>
  <c r="BB68" i="221" s="1"/>
  <c r="U75" i="221"/>
  <c r="AZ75" i="221" s="1"/>
</calcChain>
</file>

<file path=xl/sharedStrings.xml><?xml version="1.0" encoding="utf-8"?>
<sst xmlns="http://schemas.openxmlformats.org/spreadsheetml/2006/main" count="3902" uniqueCount="969">
  <si>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</si>
  <si>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</si>
  <si>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</si>
  <si>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</si>
  <si>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</si>
  <si>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</si>
  <si>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</si>
  <si>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</si>
  <si>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</si>
  <si>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</si>
  <si>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</si>
  <si>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</si>
  <si>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</si>
  <si>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</si>
  <si>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</si>
  <si>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</si>
  <si>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</si>
  <si>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</si>
  <si>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</si>
  <si>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</si>
  <si>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</si>
  <si>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</si>
  <si>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</si>
  <si>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</si>
  <si>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</si>
  <si>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</si>
  <si>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</si>
  <si>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</si>
  <si>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</si>
  <si>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</si>
  <si>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</si>
  <si>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</si>
  <si>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</si>
  <si>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</si>
  <si>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</si>
  <si>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</si>
  <si>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</si>
  <si>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</si>
  <si>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</si>
  <si>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</si>
  <si>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</si>
  <si>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</si>
  <si>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</si>
  <si>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</si>
  <si>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</si>
  <si>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</si>
  <si>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</si>
  <si>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</si>
  <si>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</si>
  <si>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</si>
  <si>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</si>
  <si>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</si>
  <si>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</si>
  <si>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</si>
  <si>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</si>
  <si>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</si>
  <si>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</si>
  <si>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</si>
  <si>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</si>
  <si>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</si>
  <si>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</si>
  <si>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</si>
  <si>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</si>
  <si>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</si>
  <si>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</si>
  <si>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</si>
  <si>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</si>
  <si>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</si>
  <si>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</si>
  <si>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</si>
  <si>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</si>
  <si>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</si>
  <si>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</si>
  <si>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</si>
  <si>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</si>
  <si>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</si>
  <si>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</si>
  <si>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</si>
  <si>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</si>
  <si>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</si>
  <si>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</si>
  <si>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</si>
  <si>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</si>
  <si>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</si>
  <si>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特別管理体制</t>
  </si>
  <si>
    <t>ターミナルケア体制</t>
    <rPh sb="7" eb="9">
      <t>タイセイ</t>
    </rPh>
    <phoneticPr fontId="2"/>
  </si>
  <si>
    <t>職員の欠員による減算の状況</t>
  </si>
  <si>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</si>
  <si>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</si>
  <si>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</si>
  <si>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</si>
  <si>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</si>
  <si>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</si>
  <si>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</si>
  <si>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</si>
  <si>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</si>
  <si>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</si>
  <si>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</si>
  <si>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</si>
  <si>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</si>
  <si>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</si>
  <si>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</si>
  <si>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</si>
  <si>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職員の欠員による減算の状況</t>
    <rPh sb="0" eb="2">
      <t>ショクイン</t>
    </rPh>
    <rPh sb="3" eb="5">
      <t>ケツイン</t>
    </rPh>
    <rPh sb="8" eb="10">
      <t>ゲンサン</t>
    </rPh>
    <rPh sb="11" eb="13">
      <t>ジョウキョウ</t>
    </rPh>
    <phoneticPr fontId="2"/>
  </si>
  <si>
    <t>サテライト体制</t>
    <rPh sb="5" eb="7">
      <t>タイセイ</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</si>
  <si>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</si>
  <si>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</si>
  <si>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特別地域加算</t>
    <phoneticPr fontId="3"/>
  </si>
  <si>
    <t>口腔機能向上加算</t>
    <rPh sb="6" eb="8">
      <t>カサン</t>
    </rPh>
    <phoneticPr fontId="2"/>
  </si>
  <si>
    <t>加算等項目</t>
    <phoneticPr fontId="2"/>
  </si>
  <si>
    <t>添付書類</t>
    <rPh sb="0" eb="4">
      <t>テンプショルイ</t>
    </rPh>
    <phoneticPr fontId="2"/>
  </si>
  <si>
    <t>―</t>
    <phoneticPr fontId="2"/>
  </si>
  <si>
    <t>・地域との交流、地域行事等への参加の実績又は計画（任意様式）</t>
    <phoneticPr fontId="2"/>
  </si>
  <si>
    <t>褥瘡マネジメント加算
※加算Ⅰ・ⅡはＬＩＦＥの活用等が必要</t>
    <phoneticPr fontId="2"/>
  </si>
  <si>
    <t>口腔機能向上加算
　※ＬＩＦＥの活用等が必要</t>
    <rPh sb="6" eb="8">
      <t>カサン</t>
    </rPh>
    <phoneticPr fontId="2"/>
  </si>
  <si>
    <t>科学的介護推進体制加算
　※ＬＩＦＥの活用等が必要</t>
    <rPh sb="0" eb="3">
      <t>カガクテキ</t>
    </rPh>
    <rPh sb="3" eb="5">
      <t>カイゴ</t>
    </rPh>
    <rPh sb="5" eb="7">
      <t>スイシン</t>
    </rPh>
    <rPh sb="7" eb="9">
      <t>タイセイ</t>
    </rPh>
    <rPh sb="9" eb="11">
      <t>カサン</t>
    </rPh>
    <phoneticPr fontId="2"/>
  </si>
  <si>
    <t>排せつ支援加算
　※加算Ⅰ・Ⅱ・ⅢはＬＩＦＥの活用等が必要</t>
    <rPh sb="0" eb="1">
      <t>ハイ</t>
    </rPh>
    <rPh sb="3" eb="5">
      <t>シエン</t>
    </rPh>
    <rPh sb="5" eb="7">
      <t>カサン</t>
    </rPh>
    <phoneticPr fontId="2"/>
  </si>
  <si>
    <t>栄養アセスメント・栄養改善体制
　※ＬＩＦＥの活用等が必要</t>
    <rPh sb="0" eb="2">
      <t>エイヨウ</t>
    </rPh>
    <rPh sb="11" eb="13">
      <t>カイゼン</t>
    </rPh>
    <rPh sb="13" eb="15">
      <t>タイセイ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</si>
  <si>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</si>
  <si>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</si>
  <si>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</si>
  <si>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</si>
  <si>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</si>
  <si>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</si>
  <si>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</si>
  <si>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</si>
  <si>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</si>
  <si>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</si>
  <si>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</si>
  <si>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科学的介護推進体制加算</t>
    <rPh sb="0" eb="3">
      <t>カガクテキ</t>
    </rPh>
    <rPh sb="3" eb="5">
      <t>カイゴ</t>
    </rPh>
    <rPh sb="5" eb="7">
      <t>スイシン</t>
    </rPh>
    <rPh sb="7" eb="9">
      <t>タイセイ</t>
    </rPh>
    <rPh sb="9" eb="11">
      <t>カサン</t>
    </rPh>
    <phoneticPr fontId="2"/>
  </si>
  <si>
    <t>褥瘡マネジメント加算</t>
    <phoneticPr fontId="2"/>
  </si>
  <si>
    <t>排せつ支援加算</t>
    <rPh sb="0" eb="1">
      <t>ハイ</t>
    </rPh>
    <rPh sb="3" eb="5">
      <t>シエン</t>
    </rPh>
    <rPh sb="5" eb="7">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</si>
  <si>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</si>
  <si>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</si>
  <si>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</si>
  <si>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</si>
  <si>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褥瘡マネジメント加算</t>
    <rPh sb="0" eb="2">
      <t>ジョクソウ</t>
    </rPh>
    <rPh sb="8" eb="10">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</si>
  <si>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</si>
  <si>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</si>
  <si>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</si>
  <si>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</si>
  <si>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</si>
  <si>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</si>
  <si>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</si>
  <si>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</si>
  <si>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</si>
  <si>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</si>
  <si>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</si>
  <si>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</si>
  <si>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</si>
  <si>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</si>
  <si>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</si>
  <si>
    <t>保健師</t>
  </si>
  <si>
    <t>人</t>
  </si>
  <si>
    <t>常勤</t>
  </si>
  <si>
    <t>非常勤</t>
  </si>
  <si>
    <t>看護師</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</si>
  <si>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</si>
  <si>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</si>
  <si>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看護体制及びサテライト体制に係る届出書（看護小規模多機能型居宅介護事業所）</t>
    <rPh sb="4" eb="5">
      <t>オヨ</t>
    </rPh>
    <rPh sb="11" eb="13">
      <t>タイセイ</t>
    </rPh>
    <phoneticPr fontId="2"/>
  </si>
  <si>
    <t>事 業 所 名</t>
    <phoneticPr fontId="2"/>
  </si>
  <si>
    <t>届出項目</t>
    <rPh sb="0" eb="2">
      <t>トドケデ</t>
    </rPh>
    <rPh sb="2" eb="4">
      <t>コウモク</t>
    </rPh>
    <phoneticPr fontId="2"/>
  </si>
  <si>
    <t>○　看護体制強化加算に係る届出内容</t>
    <phoneticPr fontId="2"/>
  </si>
  <si>
    <t>①</t>
    <phoneticPr fontId="2"/>
  </si>
  <si>
    <t>前３か月間の実利用者の総数</t>
    <phoneticPr fontId="2"/>
  </si>
  <si>
    <t>人</t>
    <rPh sb="0" eb="1">
      <t>ニン</t>
    </rPh>
    <phoneticPr fontId="2"/>
  </si>
  <si>
    <t>②</t>
    <phoneticPr fontId="2"/>
  </si>
  <si>
    <t>①のうち主治の医師の指示に基づき看護サービスを提供した実利用者数</t>
    <phoneticPr fontId="2"/>
  </si>
  <si>
    <t>→</t>
    <phoneticPr fontId="2"/>
  </si>
  <si>
    <t>有・無</t>
    <rPh sb="0" eb="1">
      <t>ウ</t>
    </rPh>
    <rPh sb="2" eb="3">
      <t>ム</t>
    </rPh>
    <phoneticPr fontId="2"/>
  </si>
  <si>
    <t>①のうち緊急時訪問看護加算を算定した実利用者数</t>
    <phoneticPr fontId="2"/>
  </si>
  <si>
    <t>①のうち特別管理加算(Ⅰ)又は(Ⅱ)を算定した実利用者数</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</si>
  <si>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</si>
  <si>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</si>
  <si>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</si>
  <si>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</si>
  <si>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</si>
  <si>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</si>
  <si>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</si>
  <si>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　</t>
    <phoneticPr fontId="2"/>
  </si>
  <si>
    <t>（参考様式1）</t>
    <rPh sb="1" eb="3">
      <t>サンコウ</t>
    </rPh>
    <rPh sb="3" eb="5">
      <t>ヨウシキ</t>
    </rPh>
    <phoneticPr fontId="2"/>
  </si>
  <si>
    <t>従業者の勤務の体制及び勤務形態一覧表　</t>
  </si>
  <si>
    <t>サービス種別（</t>
    <rPh sb="4" eb="6">
      <t>シュベツ</t>
    </rPh>
    <phoneticPr fontId="34"/>
  </si>
  <si>
    <t>看護小規模多機能型居宅介護</t>
    <rPh sb="0" eb="2">
      <t>カンゴ</t>
    </rPh>
    <rPh sb="2" eb="5">
      <t>ショウキボ</t>
    </rPh>
    <rPh sb="5" eb="8">
      <t>タキノウ</t>
    </rPh>
    <rPh sb="8" eb="9">
      <t>ガタ</t>
    </rPh>
    <rPh sb="9" eb="11">
      <t>キョタク</t>
    </rPh>
    <rPh sb="11" eb="13">
      <t>カイゴ</t>
    </rPh>
    <phoneticPr fontId="34"/>
  </si>
  <si>
    <t>）</t>
    <phoneticPr fontId="34"/>
  </si>
  <si>
    <t>令和</t>
    <rPh sb="0" eb="2">
      <t>レイワ</t>
    </rPh>
    <phoneticPr fontId="34"/>
  </si>
  <si>
    <t>(</t>
    <phoneticPr fontId="34"/>
  </si>
  <si>
    <t>)</t>
    <phoneticPr fontId="34"/>
  </si>
  <si>
    <t>年</t>
    <rPh sb="0" eb="1">
      <t>ネン</t>
    </rPh>
    <phoneticPr fontId="34"/>
  </si>
  <si>
    <t>月</t>
    <rPh sb="0" eb="1">
      <t>ゲツ</t>
    </rPh>
    <phoneticPr fontId="34"/>
  </si>
  <si>
    <t>事業所名（</t>
    <rPh sb="0" eb="3">
      <t>ジギョウショ</t>
    </rPh>
    <rPh sb="3" eb="4">
      <t>メイ</t>
    </rPh>
    <phoneticPr fontId="34"/>
  </si>
  <si>
    <t>○○サービス</t>
    <phoneticPr fontId="34"/>
  </si>
  <si>
    <t>(1)</t>
    <phoneticPr fontId="34"/>
  </si>
  <si>
    <t>４週</t>
  </si>
  <si>
    <t>(2)</t>
    <phoneticPr fontId="3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</si>
  <si>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</si>
  <si>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4"/>
  </si>
  <si>
    <t>時間/週</t>
    <rPh sb="0" eb="2">
      <t>ジカン</t>
    </rPh>
    <rPh sb="3" eb="4">
      <t>シュウ</t>
    </rPh>
    <phoneticPr fontId="34"/>
  </si>
  <si>
    <t>時間/月</t>
    <rPh sb="0" eb="2">
      <t>ジカン</t>
    </rPh>
    <rPh sb="3" eb="4">
      <t>ツキ</t>
    </rPh>
    <phoneticPr fontId="34"/>
  </si>
  <si>
    <t>当月の日数</t>
    <rPh sb="0" eb="2">
      <t>トウゲツ</t>
    </rPh>
    <rPh sb="3" eb="5">
      <t>ニッスウ</t>
    </rPh>
    <phoneticPr fontId="34"/>
  </si>
  <si>
    <t>日</t>
    <rPh sb="0" eb="1">
      <t>ニチ</t>
    </rPh>
    <phoneticPr fontId="34"/>
  </si>
  <si>
    <t>(4) 利用者数（通いサービス）　</t>
    <rPh sb="4" eb="7">
      <t>リヨウシャ</t>
    </rPh>
    <rPh sb="7" eb="8">
      <t>スウ</t>
    </rPh>
    <rPh sb="9" eb="10">
      <t>カヨ</t>
    </rPh>
    <phoneticPr fontId="34"/>
  </si>
  <si>
    <t>（前年度の平均値または推定数）</t>
    <rPh sb="1" eb="4">
      <t>ゼンネンド</t>
    </rPh>
    <rPh sb="5" eb="8">
      <t>ヘイキンチ</t>
    </rPh>
    <rPh sb="11" eb="14">
      <t>スイテイスウ</t>
    </rPh>
    <phoneticPr fontId="34"/>
  </si>
  <si>
    <t>人</t>
    <rPh sb="0" eb="1">
      <t>ニン</t>
    </rPh>
    <phoneticPr fontId="34"/>
  </si>
  <si>
    <t>(5) 日中／夜間及び深夜の時間帯の区分</t>
    <rPh sb="4" eb="6">
      <t>ニッチュウ</t>
    </rPh>
    <rPh sb="7" eb="9">
      <t>ヤカン</t>
    </rPh>
    <rPh sb="9" eb="10">
      <t>オヨ</t>
    </rPh>
    <rPh sb="11" eb="13">
      <t>シンヤ</t>
    </rPh>
    <rPh sb="14" eb="17">
      <t>ジカンタイ</t>
    </rPh>
    <rPh sb="18" eb="20">
      <t>クブン</t>
    </rPh>
    <phoneticPr fontId="34"/>
  </si>
  <si>
    <t>利用者の生活時間帯（日中）</t>
    <rPh sb="0" eb="3">
      <t>リヨウシャ</t>
    </rPh>
    <rPh sb="4" eb="6">
      <t>セイカツ</t>
    </rPh>
    <rPh sb="6" eb="9">
      <t>ジカンタイ</t>
    </rPh>
    <rPh sb="10" eb="12">
      <t>ニッチュウ</t>
    </rPh>
    <phoneticPr fontId="34"/>
  </si>
  <si>
    <t>～</t>
    <phoneticPr fontId="34"/>
  </si>
  <si>
    <t>夜間及び深夜の時間帯</t>
    <rPh sb="0" eb="2">
      <t>ヤカン</t>
    </rPh>
    <rPh sb="2" eb="3">
      <t>オヨ</t>
    </rPh>
    <rPh sb="4" eb="6">
      <t>シンヤ</t>
    </rPh>
    <rPh sb="7" eb="10">
      <t>ジカンタイ</t>
    </rPh>
    <phoneticPr fontId="34"/>
  </si>
  <si>
    <t>No</t>
    <phoneticPr fontId="34"/>
  </si>
  <si>
    <t>(6) 
職種</t>
    <phoneticPr fontId="2"/>
  </si>
  <si>
    <t>(7)
勤務
形態</t>
    <phoneticPr fontId="2"/>
  </si>
  <si>
    <t>(8) 資格</t>
    <rPh sb="4" eb="6">
      <t>シカク</t>
    </rPh>
    <phoneticPr fontId="34"/>
  </si>
  <si>
    <t>(9) 氏　名</t>
    <phoneticPr fontId="2"/>
  </si>
  <si>
    <t>日中／夜間及び深夜
の区分</t>
    <rPh sb="0" eb="2">
      <t>ニッチュウ</t>
    </rPh>
    <rPh sb="3" eb="5">
      <t>ヤカン</t>
    </rPh>
    <rPh sb="5" eb="6">
      <t>オヨ</t>
    </rPh>
    <rPh sb="7" eb="9">
      <t>シンヤ</t>
    </rPh>
    <rPh sb="11" eb="13">
      <t>クブン</t>
    </rPh>
    <phoneticPr fontId="34"/>
  </si>
  <si>
    <t>(10)</t>
    <phoneticPr fontId="34"/>
  </si>
  <si>
    <t>（宿直   ･･･</t>
    <rPh sb="1" eb="3">
      <t>シュクチョク</t>
    </rPh>
    <phoneticPr fontId="34"/>
  </si>
  <si>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</si>
  <si>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</si>
  <si>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34"/>
  </si>
  <si>
    <t>2週目</t>
    <rPh sb="1" eb="2">
      <t>シュウ</t>
    </rPh>
    <rPh sb="2" eb="3">
      <t>メ</t>
    </rPh>
    <phoneticPr fontId="34"/>
  </si>
  <si>
    <t>3週目</t>
    <rPh sb="1" eb="2">
      <t>シュウ</t>
    </rPh>
    <rPh sb="2" eb="3">
      <t>メ</t>
    </rPh>
    <phoneticPr fontId="34"/>
  </si>
  <si>
    <t>4週目</t>
    <rPh sb="1" eb="2">
      <t>シュウ</t>
    </rPh>
    <rPh sb="2" eb="3">
      <t>メ</t>
    </rPh>
    <phoneticPr fontId="34"/>
  </si>
  <si>
    <t>5週目</t>
    <rPh sb="1" eb="2">
      <t>シュウ</t>
    </rPh>
    <rPh sb="2" eb="3">
      <t>メ</t>
    </rPh>
    <phoneticPr fontId="34"/>
  </si>
  <si>
    <t>管理者</t>
    <rPh sb="0" eb="3">
      <t>カンリシャ</t>
    </rPh>
    <phoneticPr fontId="34"/>
  </si>
  <si>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</si>
  <si>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4"/>
  </si>
  <si>
    <t>厚労　太郎</t>
    <rPh sb="0" eb="2">
      <t>コウロウ</t>
    </rPh>
    <rPh sb="3" eb="5">
      <t>タロウ</t>
    </rPh>
    <phoneticPr fontId="34"/>
  </si>
  <si>
    <t>シフト記号</t>
    <rPh sb="3" eb="5">
      <t>キゴウ</t>
    </rPh>
    <phoneticPr fontId="36"/>
  </si>
  <si>
    <t>c</t>
    <phoneticPr fontId="34"/>
  </si>
  <si>
    <t>c</t>
  </si>
  <si>
    <t>日中の勤務時間数</t>
    <rPh sb="0" eb="2">
      <t>ニッチュウ</t>
    </rPh>
    <rPh sb="3" eb="5">
      <t>キンム</t>
    </rPh>
    <rPh sb="5" eb="8">
      <t>ジカンスウ</t>
    </rPh>
    <phoneticPr fontId="34"/>
  </si>
  <si>
    <t>夜間・深夜の勤務時間数</t>
    <rPh sb="0" eb="2">
      <t>ヤカン</t>
    </rPh>
    <rPh sb="3" eb="5">
      <t>シンヤ</t>
    </rPh>
    <rPh sb="6" eb="8">
      <t>キンム</t>
    </rPh>
    <rPh sb="8" eb="11">
      <t>ジカンスウ</t>
    </rPh>
    <phoneticPr fontId="36"/>
  </si>
  <si>
    <t>介護支援専門員</t>
    <rPh sb="0" eb="2">
      <t>カイゴ</t>
    </rPh>
    <rPh sb="2" eb="4">
      <t>シエン</t>
    </rPh>
    <rPh sb="4" eb="7">
      <t>センモンイン</t>
    </rPh>
    <phoneticPr fontId="34"/>
  </si>
  <si>
    <t>○○　A男</t>
    <rPh sb="4" eb="5">
      <t>オトコ</t>
    </rPh>
    <phoneticPr fontId="34"/>
  </si>
  <si>
    <t>d</t>
    <phoneticPr fontId="34"/>
  </si>
  <si>
    <t>看護職員</t>
    <rPh sb="0" eb="2">
      <t>カンゴ</t>
    </rPh>
    <rPh sb="2" eb="4">
      <t>ショクイン</t>
    </rPh>
    <phoneticPr fontId="34"/>
  </si>
  <si>
    <t>看護師</t>
    <rPh sb="0" eb="3">
      <t>カンゴシ</t>
    </rPh>
    <phoneticPr fontId="34"/>
  </si>
  <si>
    <t>○○　B子</t>
    <rPh sb="4" eb="5">
      <t>コ</t>
    </rPh>
    <phoneticPr fontId="34"/>
  </si>
  <si>
    <t>i</t>
    <phoneticPr fontId="34"/>
  </si>
  <si>
    <t>j</t>
    <phoneticPr fontId="34"/>
  </si>
  <si>
    <t>a</t>
    <phoneticPr fontId="34"/>
  </si>
  <si>
    <t>a</t>
  </si>
  <si>
    <t>○○　C太</t>
    <rPh sb="4" eb="5">
      <t>タ</t>
    </rPh>
    <phoneticPr fontId="34"/>
  </si>
  <si>
    <t>i</t>
  </si>
  <si>
    <t>j</t>
  </si>
  <si>
    <t>b</t>
  </si>
  <si>
    <t>○○　D美</t>
    <phoneticPr fontId="34"/>
  </si>
  <si>
    <t>b</t>
    <phoneticPr fontId="34"/>
  </si>
  <si>
    <t>○○　E夫</t>
    <phoneticPr fontId="34"/>
  </si>
  <si>
    <t>○○　F子</t>
    <phoneticPr fontId="34"/>
  </si>
  <si>
    <t>○○　G太</t>
    <phoneticPr fontId="34"/>
  </si>
  <si>
    <t>○○　H美</t>
    <phoneticPr fontId="34"/>
  </si>
  <si>
    <t>介護従業者</t>
    <rPh sb="0" eb="2">
      <t>カイゴ</t>
    </rPh>
    <rPh sb="2" eb="5">
      <t>ジュウギョウシャ</t>
    </rPh>
    <phoneticPr fontId="34"/>
  </si>
  <si>
    <t>C</t>
  </si>
  <si>
    <t>介護福祉士</t>
    <rPh sb="0" eb="2">
      <t>カイゴ</t>
    </rPh>
    <rPh sb="2" eb="5">
      <t>フクシシ</t>
    </rPh>
    <phoneticPr fontId="34"/>
  </si>
  <si>
    <t>○○　J太郎</t>
    <rPh sb="4" eb="6">
      <t>タロウ</t>
    </rPh>
    <phoneticPr fontId="34"/>
  </si>
  <si>
    <t>○○　K子</t>
    <phoneticPr fontId="34"/>
  </si>
  <si>
    <t>f</t>
    <phoneticPr fontId="34"/>
  </si>
  <si>
    <t>f</t>
  </si>
  <si>
    <t>ー</t>
  </si>
  <si>
    <t>○○　L太</t>
    <phoneticPr fontId="34"/>
  </si>
  <si>
    <t>○○　M子</t>
    <phoneticPr fontId="34"/>
  </si>
  <si>
    <t>e</t>
    <phoneticPr fontId="34"/>
  </si>
  <si>
    <t>e</t>
  </si>
  <si>
    <t>○○　N男</t>
    <phoneticPr fontId="34"/>
  </si>
  <si>
    <t>h</t>
  </si>
  <si>
    <t>h</t>
    <phoneticPr fontId="34"/>
  </si>
  <si>
    <t>○○　P子</t>
    <rPh sb="4" eb="5">
      <t>コ</t>
    </rPh>
    <phoneticPr fontId="34"/>
  </si>
  <si>
    <t>g</t>
    <phoneticPr fontId="34"/>
  </si>
  <si>
    <t>g</t>
  </si>
  <si>
    <t>○○　R次郎</t>
    <rPh sb="4" eb="6">
      <t>ジロウ</t>
    </rPh>
    <phoneticPr fontId="34"/>
  </si>
  <si>
    <t>ag</t>
  </si>
  <si>
    <t>ag</t>
    <phoneticPr fontId="34"/>
  </si>
  <si>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4"/>
  </si>
  <si>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4"/>
  </si>
  <si>
    <t>(15) 日ごとの通いサービスの実利用者数</t>
    <rPh sb="5" eb="6">
      <t>ヒ</t>
    </rPh>
    <rPh sb="9" eb="10">
      <t>カヨ</t>
    </rPh>
    <rPh sb="16" eb="17">
      <t>ジツ</t>
    </rPh>
    <rPh sb="17" eb="20">
      <t>リヨウシャ</t>
    </rPh>
    <rPh sb="20" eb="21">
      <t>スウ</t>
    </rPh>
    <phoneticPr fontId="34"/>
  </si>
  <si>
    <t>(16) 日ごとの宿泊サービスの実利用者数</t>
    <rPh sb="5" eb="6">
      <t>ヒ</t>
    </rPh>
    <rPh sb="9" eb="11">
      <t>シュクハク</t>
    </rPh>
    <rPh sb="16" eb="17">
      <t>ジツ</t>
    </rPh>
    <rPh sb="17" eb="20">
      <t>リヨウシャ</t>
    </rPh>
    <rPh sb="20" eb="21">
      <t>スウ</t>
    </rPh>
    <phoneticPr fontId="34"/>
  </si>
  <si>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34"/>
  </si>
  <si>
    <t>(18) 看護職員の日中の勤務時間の合計</t>
    <rPh sb="5" eb="7">
      <t>カンゴ</t>
    </rPh>
    <rPh sb="7" eb="9">
      <t>ショクイン</t>
    </rPh>
    <rPh sb="10" eb="12">
      <t>ニッチュウ</t>
    </rPh>
    <rPh sb="13" eb="15">
      <t>キンム</t>
    </rPh>
    <rPh sb="15" eb="17">
      <t>ジカン</t>
    </rPh>
    <rPh sb="18" eb="20">
      <t>ゴウケイ</t>
    </rPh>
    <phoneticPr fontId="34"/>
  </si>
  <si>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34"/>
  </si>
  <si>
    <t>≪要 提出≫</t>
    <rPh sb="1" eb="2">
      <t>ヨウ</t>
    </rPh>
    <rPh sb="3" eb="5">
      <t>テイシュツ</t>
    </rPh>
    <phoneticPr fontId="34"/>
  </si>
  <si>
    <t>■シフト記号表（勤務時間帯）</t>
    <rPh sb="4" eb="6">
      <t>キゴウ</t>
    </rPh>
    <rPh sb="6" eb="7">
      <t>ヒョウ</t>
    </rPh>
    <rPh sb="8" eb="10">
      <t>キンム</t>
    </rPh>
    <rPh sb="10" eb="13">
      <t>ジカンタイ</t>
    </rPh>
    <phoneticPr fontId="34"/>
  </si>
  <si>
    <t>※24時間表記</t>
    <rPh sb="3" eb="5">
      <t>ジカン</t>
    </rPh>
    <rPh sb="5" eb="7">
      <t>ヒョウキ</t>
    </rPh>
    <phoneticPr fontId="3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</si>
  <si>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4"/>
  </si>
  <si>
    <t>勤務時間</t>
    <rPh sb="0" eb="2">
      <t>キンム</t>
    </rPh>
    <rPh sb="2" eb="4">
      <t>ジカン</t>
    </rPh>
    <phoneticPr fontId="34"/>
  </si>
  <si>
    <t>日中の時間帯</t>
    <rPh sb="0" eb="2">
      <t>ニッチュウ</t>
    </rPh>
    <rPh sb="3" eb="6">
      <t>ジカンタイ</t>
    </rPh>
    <phoneticPr fontId="34"/>
  </si>
  <si>
    <t>日中の勤務時間</t>
    <rPh sb="0" eb="2">
      <t>ニッチュウ</t>
    </rPh>
    <rPh sb="3" eb="5">
      <t>キンム</t>
    </rPh>
    <rPh sb="5" eb="7">
      <t>ジカン</t>
    </rPh>
    <phoneticPr fontId="34"/>
  </si>
  <si>
    <t>夜間及び深夜</t>
    <rPh sb="0" eb="2">
      <t>ヤカン</t>
    </rPh>
    <rPh sb="2" eb="3">
      <t>オヨ</t>
    </rPh>
    <rPh sb="4" eb="6">
      <t>シンヤ</t>
    </rPh>
    <phoneticPr fontId="34"/>
  </si>
  <si>
    <t>自由記載欄</t>
    <rPh sb="0" eb="2">
      <t>ジユウ</t>
    </rPh>
    <rPh sb="2" eb="4">
      <t>キサイ</t>
    </rPh>
    <rPh sb="4" eb="5">
      <t>ラン</t>
    </rPh>
    <phoneticPr fontId="34"/>
  </si>
  <si>
    <t>記号</t>
    <rPh sb="0" eb="2">
      <t>キゴウ</t>
    </rPh>
    <phoneticPr fontId="34"/>
  </si>
  <si>
    <t>始業時刻</t>
    <rPh sb="0" eb="2">
      <t>シギョウ</t>
    </rPh>
    <rPh sb="2" eb="4">
      <t>ジコク</t>
    </rPh>
    <phoneticPr fontId="34"/>
  </si>
  <si>
    <t>終業時刻</t>
    <rPh sb="0" eb="2">
      <t>シュウギョウ</t>
    </rPh>
    <rPh sb="2" eb="4">
      <t>ジコク</t>
    </rPh>
    <phoneticPr fontId="34"/>
  </si>
  <si>
    <t>うち、休憩時間</t>
    <rPh sb="3" eb="5">
      <t>キュウケイ</t>
    </rPh>
    <rPh sb="5" eb="7">
      <t>ジカン</t>
    </rPh>
    <phoneticPr fontId="34"/>
  </si>
  <si>
    <t>開始時刻</t>
    <rPh sb="0" eb="2">
      <t>カイシ</t>
    </rPh>
    <rPh sb="2" eb="4">
      <t>ジコク</t>
    </rPh>
    <phoneticPr fontId="34"/>
  </si>
  <si>
    <t>終了時刻</t>
    <rPh sb="0" eb="2">
      <t>シュウリョウ</t>
    </rPh>
    <rPh sb="2" eb="4">
      <t>ジコク</t>
    </rPh>
    <phoneticPr fontId="34"/>
  </si>
  <si>
    <t>の勤務時間</t>
    <rPh sb="1" eb="3">
      <t>キンム</t>
    </rPh>
    <rPh sb="3" eb="5">
      <t>ジカン</t>
    </rPh>
    <phoneticPr fontId="34"/>
  </si>
  <si>
    <t>：</t>
    <phoneticPr fontId="34"/>
  </si>
  <si>
    <t>（</t>
    <phoneticPr fontId="34"/>
  </si>
  <si>
    <t>（夜勤）17:00～翌10:00勤務</t>
    <rPh sb="1" eb="3">
      <t>ヤキン</t>
    </rPh>
    <rPh sb="10" eb="11">
      <t>ヨク</t>
    </rPh>
    <rPh sb="16" eb="18">
      <t>キンム</t>
    </rPh>
    <phoneticPr fontId="34"/>
  </si>
  <si>
    <t>（夜勤）17:00～翌10:00勤務</t>
    <phoneticPr fontId="34"/>
  </si>
  <si>
    <t>k</t>
    <phoneticPr fontId="34"/>
  </si>
  <si>
    <t>l</t>
    <phoneticPr fontId="34"/>
  </si>
  <si>
    <t>m</t>
    <phoneticPr fontId="34"/>
  </si>
  <si>
    <t>n</t>
    <phoneticPr fontId="34"/>
  </si>
  <si>
    <t>o</t>
    <phoneticPr fontId="34"/>
  </si>
  <si>
    <t>p</t>
    <phoneticPr fontId="34"/>
  </si>
  <si>
    <t>q</t>
    <phoneticPr fontId="34"/>
  </si>
  <si>
    <t>r</t>
    <phoneticPr fontId="34"/>
  </si>
  <si>
    <t>-</t>
    <phoneticPr fontId="34"/>
  </si>
  <si>
    <t>s</t>
    <phoneticPr fontId="34"/>
  </si>
  <si>
    <t>t</t>
    <phoneticPr fontId="34"/>
  </si>
  <si>
    <t>u</t>
    <phoneticPr fontId="34"/>
  </si>
  <si>
    <t>v</t>
    <phoneticPr fontId="34"/>
  </si>
  <si>
    <t>w</t>
    <phoneticPr fontId="34"/>
  </si>
  <si>
    <t>x</t>
    <phoneticPr fontId="34"/>
  </si>
  <si>
    <t>y</t>
    <phoneticPr fontId="34"/>
  </si>
  <si>
    <t>z</t>
    <phoneticPr fontId="34"/>
  </si>
  <si>
    <t>aa</t>
    <phoneticPr fontId="34"/>
  </si>
  <si>
    <t>ab</t>
    <phoneticPr fontId="34"/>
  </si>
  <si>
    <t>ac</t>
    <phoneticPr fontId="34"/>
  </si>
  <si>
    <t>ad</t>
    <phoneticPr fontId="34"/>
  </si>
  <si>
    <t>ae</t>
    <phoneticPr fontId="34"/>
  </si>
  <si>
    <t>af</t>
    <phoneticPr fontId="34"/>
  </si>
  <si>
    <t>-</t>
  </si>
  <si>
    <t>1日に2回勤務する場合</t>
    <rPh sb="1" eb="2">
      <t>ニチ</t>
    </rPh>
    <rPh sb="4" eb="5">
      <t>カイ</t>
    </rPh>
    <rPh sb="5" eb="7">
      <t>キンム</t>
    </rPh>
    <rPh sb="9" eb="11">
      <t>バアイ</t>
    </rPh>
    <phoneticPr fontId="34"/>
  </si>
  <si>
    <t>ah</t>
    <phoneticPr fontId="34"/>
  </si>
  <si>
    <t>1日に2回勤務する場合</t>
    <phoneticPr fontId="34"/>
  </si>
  <si>
    <t>ai</t>
    <phoneticPr fontId="34"/>
  </si>
  <si>
    <t>・職種ごとの勤務時間を「○：○○～○：○○」と表記することが困難な場合は、No18～33を活用し、勤務時間数のみを入力してください。</t>
    <rPh sb="45" eb="47">
      <t>カツヨウ</t>
    </rPh>
    <phoneticPr fontId="3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</si>
  <si>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4"/>
  </si>
  <si>
    <t>・シフト記号が足りない場合は、適宜、行を追加してください。</t>
    <rPh sb="4" eb="6">
      <t>キゴウ</t>
    </rPh>
    <rPh sb="7" eb="8">
      <t>タ</t>
    </rPh>
    <rPh sb="11" eb="13">
      <t>バアイ</t>
    </rPh>
    <rPh sb="15" eb="17">
      <t>テキギ</t>
    </rPh>
    <rPh sb="18" eb="19">
      <t>ギョウ</t>
    </rPh>
    <rPh sb="20" eb="22">
      <t>ツイカ</t>
    </rPh>
    <phoneticPr fontId="3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</si>
  <si>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4"/>
  </si>
  <si>
    <t>≪提出不要≫</t>
    <rPh sb="1" eb="3">
      <t>テイシュツ</t>
    </rPh>
    <rPh sb="3" eb="5">
      <t>フヨウ</t>
    </rPh>
    <phoneticPr fontId="34"/>
  </si>
  <si>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2"/>
  </si>
  <si>
    <t>・・・直接入力する必要がある箇所です。</t>
    <rPh sb="3" eb="5">
      <t>チョクセツ</t>
    </rPh>
    <rPh sb="5" eb="7">
      <t>ニュウリョク</t>
    </rPh>
    <rPh sb="9" eb="11">
      <t>ヒツヨウ</t>
    </rPh>
    <rPh sb="14" eb="16">
      <t>カショ</t>
    </rPh>
    <phoneticPr fontId="34"/>
  </si>
  <si>
    <t>下記の記入方法に従って、入力してください。</t>
    <phoneticPr fontId="34"/>
  </si>
  <si>
    <t>・・・プルダウンから選択して入力する必要がある箇所です。</t>
    <rPh sb="10" eb="12">
      <t>センタク</t>
    </rPh>
    <rPh sb="14" eb="16">
      <t>ニュウリョク</t>
    </rPh>
    <rPh sb="18" eb="20">
      <t>ヒツヨウ</t>
    </rPh>
    <rPh sb="23" eb="25">
      <t>カショ</t>
    </rPh>
    <phoneticPr fontId="3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</si>
  <si>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</si>
  <si>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4"/>
  </si>
  <si>
    <t>　(1) 「４週」・「暦月」のいずれかを選択してください。</t>
    <rPh sb="7" eb="8">
      <t>シュウ</t>
    </rPh>
    <rPh sb="11" eb="12">
      <t>レキ</t>
    </rPh>
    <rPh sb="12" eb="13">
      <t>ツキ</t>
    </rPh>
    <rPh sb="20" eb="22">
      <t>センタク</t>
    </rPh>
    <phoneticPr fontId="3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</si>
  <si>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</si>
  <si>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4"/>
  </si>
  <si>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34"/>
  </si>
  <si>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34"/>
  </si>
  <si>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4"/>
  </si>
  <si>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4"/>
  </si>
  <si>
    <t xml:space="preserve"> 　　 記入の順序は、職種ごとにまとめてください。</t>
    <rPh sb="4" eb="6">
      <t>キニュウ</t>
    </rPh>
    <rPh sb="7" eb="9">
      <t>ジュンジョ</t>
    </rPh>
    <rPh sb="11" eb="13">
      <t>ショクシュ</t>
    </rPh>
    <phoneticPr fontId="34"/>
  </si>
  <si>
    <t>職種名</t>
    <rPh sb="0" eb="2">
      <t>ショクシュ</t>
    </rPh>
    <rPh sb="2" eb="3">
      <t>メイ</t>
    </rPh>
    <phoneticPr fontId="34"/>
  </si>
  <si>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34"/>
  </si>
  <si>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34"/>
  </si>
  <si>
    <t>計画作成担当者</t>
    <rPh sb="0" eb="2">
      <t>ケイカク</t>
    </rPh>
    <rPh sb="2" eb="4">
      <t>サクセイ</t>
    </rPh>
    <rPh sb="4" eb="7">
      <t>タントウシャ</t>
    </rPh>
    <phoneticPr fontId="34"/>
  </si>
  <si>
    <t>（サテライトの場合に選択）</t>
    <rPh sb="7" eb="9">
      <t>バアイ</t>
    </rPh>
    <rPh sb="10" eb="12">
      <t>センタク</t>
    </rPh>
    <phoneticPr fontId="3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</si>
  <si>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</si>
  <si>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4"/>
  </si>
  <si>
    <t>区分</t>
    <rPh sb="0" eb="2">
      <t>クブン</t>
    </rPh>
    <phoneticPr fontId="34"/>
  </si>
  <si>
    <t>A</t>
    <phoneticPr fontId="34"/>
  </si>
  <si>
    <t>常勤で専従</t>
    <rPh sb="0" eb="2">
      <t>ジョウキン</t>
    </rPh>
    <rPh sb="3" eb="5">
      <t>センジュウ</t>
    </rPh>
    <phoneticPr fontId="34"/>
  </si>
  <si>
    <t>B</t>
    <phoneticPr fontId="34"/>
  </si>
  <si>
    <t>常勤で兼務</t>
    <rPh sb="0" eb="2">
      <t>ジョウキン</t>
    </rPh>
    <rPh sb="3" eb="5">
      <t>ケンム</t>
    </rPh>
    <phoneticPr fontId="34"/>
  </si>
  <si>
    <t>C</t>
    <phoneticPr fontId="34"/>
  </si>
  <si>
    <t>非常勤で専従</t>
    <rPh sb="0" eb="3">
      <t>ヒジョウキン</t>
    </rPh>
    <rPh sb="4" eb="6">
      <t>センジュウ</t>
    </rPh>
    <phoneticPr fontId="34"/>
  </si>
  <si>
    <t>D</t>
    <phoneticPr fontId="34"/>
  </si>
  <si>
    <t>非常勤で兼務</t>
    <rPh sb="0" eb="1">
      <t>ヒ</t>
    </rPh>
    <rPh sb="1" eb="3">
      <t>ジョウキン</t>
    </rPh>
    <rPh sb="4" eb="6">
      <t>ケンム</t>
    </rPh>
    <phoneticPr fontId="34"/>
  </si>
  <si>
    <t>（注）常勤・非常勤の区分について</t>
    <rPh sb="1" eb="2">
      <t>チュウ</t>
    </rPh>
    <rPh sb="3" eb="5">
      <t>ジョウキン</t>
    </rPh>
    <rPh sb="6" eb="9">
      <t>ヒジョウキン</t>
    </rPh>
    <rPh sb="10" eb="12">
      <t>クブン</t>
    </rPh>
    <phoneticPr fontId="3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</si>
  <si>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</si>
  <si>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4"/>
  </si>
  <si>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</si>
  <si>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4"/>
  </si>
  <si>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4"/>
  </si>
  <si>
    <t>　(9) 従業者の氏名を記入してください。</t>
    <rPh sb="5" eb="8">
      <t>ジュウギョウシャ</t>
    </rPh>
    <rPh sb="9" eb="11">
      <t>シメイ</t>
    </rPh>
    <rPh sb="12" eb="14">
      <t>キニュウ</t>
    </rPh>
    <phoneticPr fontId="34"/>
  </si>
  <si>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4"/>
  </si>
  <si>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</si>
  <si>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</si>
  <si>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</si>
  <si>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</si>
  <si>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</si>
  <si>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4"/>
  </si>
  <si>
    <t>　　　 その他、特記事項欄としてもご活用ください。</t>
    <rPh sb="6" eb="7">
      <t>タ</t>
    </rPh>
    <rPh sb="8" eb="10">
      <t>トッキ</t>
    </rPh>
    <rPh sb="10" eb="12">
      <t>ジコウ</t>
    </rPh>
    <rPh sb="12" eb="13">
      <t>ラン</t>
    </rPh>
    <rPh sb="18" eb="20">
      <t>カツヨウ</t>
    </rPh>
    <phoneticPr fontId="34"/>
  </si>
  <si>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4"/>
  </si>
  <si>
    <t>に色づけされます。</t>
    <rPh sb="1" eb="2">
      <t>イロ</t>
    </rPh>
    <phoneticPr fontId="34"/>
  </si>
  <si>
    <t>　(15) 通いサービスの利用者数を入力してください。</t>
    <rPh sb="6" eb="7">
      <t>カヨ</t>
    </rPh>
    <rPh sb="13" eb="16">
      <t>リヨウシャ</t>
    </rPh>
    <rPh sb="16" eb="17">
      <t>スウ</t>
    </rPh>
    <rPh sb="18" eb="20">
      <t>ニュウリョク</t>
    </rPh>
    <phoneticPr fontId="34"/>
  </si>
  <si>
    <t>　(16) 宿泊サービスの利用者数を入力してください。</t>
    <rPh sb="6" eb="8">
      <t>シュクハク</t>
    </rPh>
    <rPh sb="13" eb="16">
      <t>リヨウシャ</t>
    </rPh>
    <rPh sb="16" eb="17">
      <t>スウ</t>
    </rPh>
    <rPh sb="18" eb="20">
      <t>ニュウリョク</t>
    </rPh>
    <phoneticPr fontId="34"/>
  </si>
  <si>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34"/>
  </si>
  <si>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34"/>
  </si>
  <si>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34"/>
  </si>
  <si>
    <t>１．サービス種別</t>
    <rPh sb="6" eb="8">
      <t>シュベツ</t>
    </rPh>
    <phoneticPr fontId="34"/>
  </si>
  <si>
    <t>サービス種別</t>
    <rPh sb="4" eb="6">
      <t>シュベツ</t>
    </rPh>
    <phoneticPr fontId="34"/>
  </si>
  <si>
    <t>（サテライト型）看護小規模多機能型居宅介護</t>
    <rPh sb="8" eb="10">
      <t>カンゴ</t>
    </rPh>
    <rPh sb="10" eb="13">
      <t>ショウキボ</t>
    </rPh>
    <rPh sb="13" eb="16">
      <t>タキノウ</t>
    </rPh>
    <rPh sb="16" eb="17">
      <t>ガタ</t>
    </rPh>
    <rPh sb="17" eb="19">
      <t>キョタク</t>
    </rPh>
    <rPh sb="19" eb="21">
      <t>カイゴ</t>
    </rPh>
    <phoneticPr fontId="34"/>
  </si>
  <si>
    <t>ー</t>
    <phoneticPr fontId="34"/>
  </si>
  <si>
    <t>２．職種名・資格名称</t>
    <rPh sb="2" eb="4">
      <t>ショクシュ</t>
    </rPh>
    <rPh sb="4" eb="5">
      <t>メイ</t>
    </rPh>
    <rPh sb="6" eb="8">
      <t>シカク</t>
    </rPh>
    <rPh sb="8" eb="10">
      <t>メイショウ</t>
    </rPh>
    <phoneticPr fontId="34"/>
  </si>
  <si>
    <t>資格</t>
    <rPh sb="0" eb="2">
      <t>シカク</t>
    </rPh>
    <phoneticPr fontId="34"/>
  </si>
  <si>
    <t>保健師</t>
    <rPh sb="0" eb="3">
      <t>ホケンシ</t>
    </rPh>
    <phoneticPr fontId="34"/>
  </si>
  <si>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30"/>
  </si>
  <si>
    <t>みなし措置</t>
    <rPh sb="3" eb="5">
      <t>ソチ</t>
    </rPh>
    <phoneticPr fontId="34"/>
  </si>
  <si>
    <t>小規模多機能型サービス等計画作成担当者研修修了</t>
  </si>
  <si>
    <t>准看護師</t>
    <rPh sb="0" eb="4">
      <t>ジュンカンゴシ</t>
    </rPh>
    <phoneticPr fontId="34"/>
  </si>
  <si>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34"/>
  </si>
  <si>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34"/>
  </si>
  <si>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34"/>
  </si>
  <si>
    <t>【自治体の皆様へ】</t>
    <rPh sb="1" eb="4">
      <t>ジチタイ</t>
    </rPh>
    <rPh sb="5" eb="7">
      <t>ミナサマ</t>
    </rPh>
    <phoneticPr fontId="34"/>
  </si>
  <si>
    <t>※ INDIRECT関数使用のため、以下のとおりセルに「名前の定義」をしています。</t>
    <rPh sb="10" eb="12">
      <t>カンスウ</t>
    </rPh>
    <rPh sb="12" eb="14">
      <t>シヨウ</t>
    </rPh>
    <rPh sb="18" eb="20">
      <t>イカ</t>
    </rPh>
    <rPh sb="28" eb="30">
      <t>ナマエ</t>
    </rPh>
    <rPh sb="31" eb="33">
      <t>テイギ</t>
    </rPh>
    <phoneticPr fontId="34"/>
  </si>
  <si>
    <t>　C14～L14・・・「職種」</t>
    <rPh sb="12" eb="14">
      <t>ショクシュ</t>
    </rPh>
    <phoneticPr fontId="34"/>
  </si>
  <si>
    <t>　C列・・・「管理者」</t>
    <rPh sb="2" eb="3">
      <t>レツ</t>
    </rPh>
    <rPh sb="7" eb="10">
      <t>カンリシャ</t>
    </rPh>
    <phoneticPr fontId="34"/>
  </si>
  <si>
    <t>　D列・・・「介護従業者」</t>
    <rPh sb="2" eb="3">
      <t>レツ</t>
    </rPh>
    <rPh sb="7" eb="9">
      <t>カイゴ</t>
    </rPh>
    <rPh sb="9" eb="12">
      <t>ジュウギョウシャ</t>
    </rPh>
    <phoneticPr fontId="34"/>
  </si>
  <si>
    <t>　E列・・・「看護職員」</t>
    <rPh sb="2" eb="3">
      <t>レツ</t>
    </rPh>
    <rPh sb="7" eb="9">
      <t>カンゴ</t>
    </rPh>
    <rPh sb="9" eb="11">
      <t>ショクイン</t>
    </rPh>
    <phoneticPr fontId="34"/>
  </si>
  <si>
    <t>　F列・・・「介護支援専門員」</t>
    <rPh sb="2" eb="3">
      <t>レツ</t>
    </rPh>
    <rPh sb="7" eb="9">
      <t>カイゴ</t>
    </rPh>
    <rPh sb="9" eb="11">
      <t>シエン</t>
    </rPh>
    <rPh sb="11" eb="14">
      <t>センモンイン</t>
    </rPh>
    <phoneticPr fontId="34"/>
  </si>
  <si>
    <t>　G列・・・「計画作成担当者」</t>
    <rPh sb="2" eb="3">
      <t>レツ</t>
    </rPh>
    <rPh sb="7" eb="9">
      <t>ケイカク</t>
    </rPh>
    <rPh sb="9" eb="11">
      <t>サクセイ</t>
    </rPh>
    <rPh sb="11" eb="14">
      <t>タントウシャ</t>
    </rPh>
    <phoneticPr fontId="3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</si>
  <si>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4"/>
  </si>
  <si>
    <t>　行が足りない場合は、適宜追加してください。</t>
    <rPh sb="1" eb="2">
      <t>ギョウ</t>
    </rPh>
    <rPh sb="3" eb="4">
      <t>タ</t>
    </rPh>
    <rPh sb="7" eb="9">
      <t>バアイ</t>
    </rPh>
    <rPh sb="11" eb="13">
      <t>テキギ</t>
    </rPh>
    <rPh sb="13" eb="15">
      <t>ツイカ</t>
    </rPh>
    <phoneticPr fontId="34"/>
  </si>
  <si>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</si>
  <si>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4"/>
  </si>
  <si>
    <t>　・「数式」タブ　⇒　「名前の定義」を選択</t>
    <rPh sb="3" eb="5">
      <t>スウシキ</t>
    </rPh>
    <rPh sb="12" eb="14">
      <t>ナマエ</t>
    </rPh>
    <rPh sb="15" eb="17">
      <t>テイギ</t>
    </rPh>
    <rPh sb="19" eb="21">
      <t>センタク</t>
    </rPh>
    <phoneticPr fontId="34"/>
  </si>
  <si>
    <t>　・「名前」に職種名を入力</t>
    <rPh sb="3" eb="5">
      <t>ナマエ</t>
    </rPh>
    <rPh sb="7" eb="9">
      <t>ショクシュ</t>
    </rPh>
    <rPh sb="9" eb="10">
      <t>メイ</t>
    </rPh>
    <rPh sb="11" eb="13">
      <t>ニュウリョク</t>
    </rPh>
    <phoneticPr fontId="3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</si>
  <si>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</si>
  <si>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4"/>
  </si>
  <si>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</si>
  <si>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</si>
  <si>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</si>
  <si>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</si>
  <si>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</si>
  <si>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</si>
  <si>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</si>
  <si>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</si>
  <si>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</si>
  <si>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看　護　師</t>
    <phoneticPr fontId="2"/>
  </si>
  <si>
    <t>管 理 栄 養 士</t>
    <phoneticPr fontId="2"/>
  </si>
  <si>
    <t>介護支援専門員</t>
    <rPh sb="0" eb="2">
      <t>カイゴ</t>
    </rPh>
    <rPh sb="2" eb="4">
      <t>シエン</t>
    </rPh>
    <rPh sb="4" eb="7">
      <t>センモンイン</t>
    </rPh>
    <phoneticPr fontId="2"/>
  </si>
  <si>
    <t>※</t>
    <phoneticPr fontId="2"/>
  </si>
  <si>
    <t>令和</t>
    <rPh sb="0" eb="2">
      <t>レイワ</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</si>
  <si>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</si>
  <si>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</si>
  <si>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</si>
  <si>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</si>
  <si>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</si>
  <si>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</si>
  <si>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</si>
  <si>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</si>
  <si>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5　研修等に
     関する状況</t>
    <rPh sb="2" eb="5">
      <t>ケンシュウトウ</t>
    </rPh>
    <rPh sb="12" eb="13">
      <t>カン</t>
    </rPh>
    <rPh sb="15" eb="17">
      <t>ジョウキョウ</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</si>
  <si>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</si>
  <si>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</si>
  <si>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</si>
  <si>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</si>
  <si>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</si>
  <si>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</si>
  <si>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</si>
  <si>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</si>
  <si>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</si>
  <si>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</si>
  <si>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</si>
  <si>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</si>
  <si>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</si>
  <si>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</si>
  <si>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</si>
  <si>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①に占める②の割合が40％以上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</si>
  <si>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</si>
  <si>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①に占める②の割合が60％以上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</si>
  <si>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</si>
  <si>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</si>
  <si>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</si>
  <si>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</si>
  <si>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</si>
  <si>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</si>
  <si>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</si>
  <si>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</si>
  <si>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</si>
  <si>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</si>
  <si>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(参考様式）　資格・勤続年数要件確認に係る従業者常勤換算一覧表</t>
    <rPh sb="1" eb="3">
      <t>サンコウ</t>
    </rPh>
    <rPh sb="3" eb="5">
      <t>ヨウシキ</t>
    </rPh>
    <rPh sb="7" eb="9">
      <t>シカク</t>
    </rPh>
    <rPh sb="10" eb="14">
      <t>キンゾクネンスウ</t>
    </rPh>
    <rPh sb="14" eb="16">
      <t>ヨウケン</t>
    </rPh>
    <rPh sb="16" eb="18">
      <t>カクニン</t>
    </rPh>
    <rPh sb="19" eb="20">
      <t>カカ</t>
    </rPh>
    <phoneticPr fontId="2"/>
  </si>
  <si>
    <t>サービス種類</t>
    <rPh sb="4" eb="6">
      <t>シュルイ</t>
    </rPh>
    <phoneticPr fontId="2"/>
  </si>
  <si>
    <t>（</t>
    <phoneticPr fontId="2"/>
  </si>
  <si>
    <t>）</t>
    <phoneticPr fontId="2"/>
  </si>
  <si>
    <t>算定加算：</t>
    <rPh sb="0" eb="2">
      <t>サンテイ</t>
    </rPh>
    <rPh sb="2" eb="4">
      <t>カサン</t>
    </rPh>
    <phoneticPr fontId="2"/>
  </si>
  <si>
    <t>事業所・施設名</t>
    <rPh sb="0" eb="3">
      <t>ジギョウショ</t>
    </rPh>
    <rPh sb="4" eb="7">
      <t>シセツメイ</t>
    </rPh>
    <phoneticPr fontId="2"/>
  </si>
  <si>
    <t>№</t>
    <phoneticPr fontId="2"/>
  </si>
  <si>
    <t>開設（再開）年月日</t>
    <rPh sb="0" eb="2">
      <t>カイセツ</t>
    </rPh>
    <rPh sb="3" eb="5">
      <t>サイカイ</t>
    </rPh>
    <rPh sb="6" eb="9">
      <t>ネンガッピ</t>
    </rPh>
    <phoneticPr fontId="2"/>
  </si>
  <si>
    <t>一覧表対象年度</t>
    <rPh sb="0" eb="3">
      <t>イチランヒョウ</t>
    </rPh>
    <rPh sb="3" eb="5">
      <t>タイショウ</t>
    </rPh>
    <rPh sb="5" eb="7">
      <t>ネンド</t>
    </rPh>
    <phoneticPr fontId="2"/>
  </si>
  <si>
    <t>年度分</t>
    <rPh sb="0" eb="2">
      <t>ネンド</t>
    </rPh>
    <rPh sb="2" eb="3">
      <t>ブン</t>
    </rPh>
    <phoneticPr fontId="2"/>
  </si>
  <si>
    <t>　　　加算算定年度</t>
    <rPh sb="5" eb="7">
      <t>サンテイ</t>
    </rPh>
    <phoneticPr fontId="2"/>
  </si>
  <si>
    <t>年度</t>
    <rPh sb="0" eb="2">
      <t>ネンド</t>
    </rPh>
    <phoneticPr fontId="2"/>
  </si>
  <si>
    <t>上段：該当職種
下段：所持資格</t>
    <rPh sb="0" eb="2">
      <t>ジョウダン</t>
    </rPh>
    <rPh sb="3" eb="5">
      <t>ガイトウ</t>
    </rPh>
    <rPh sb="5" eb="6">
      <t>ショク</t>
    </rPh>
    <rPh sb="6" eb="7">
      <t>タネ</t>
    </rPh>
    <rPh sb="8" eb="10">
      <t>ゲダン</t>
    </rPh>
    <rPh sb="11" eb="13">
      <t>ショジ</t>
    </rPh>
    <rPh sb="13" eb="14">
      <t>シ</t>
    </rPh>
    <rPh sb="14" eb="15">
      <t>カク</t>
    </rPh>
    <phoneticPr fontId="2"/>
  </si>
  <si>
    <t>従業者の就業状況</t>
    <rPh sb="0" eb="3">
      <t>ジュウギョウシャ</t>
    </rPh>
    <rPh sb="4" eb="6">
      <t>シュウギョウ</t>
    </rPh>
    <rPh sb="6" eb="8">
      <t>ジョウキョウ</t>
    </rPh>
    <phoneticPr fontId="2"/>
  </si>
  <si>
    <t>各月常勤換算数</t>
    <rPh sb="0" eb="2">
      <t>カクツキ</t>
    </rPh>
    <rPh sb="2" eb="4">
      <t>ジョウキン</t>
    </rPh>
    <rPh sb="4" eb="6">
      <t>カンザン</t>
    </rPh>
    <rPh sb="6" eb="7">
      <t>スウ</t>
    </rPh>
    <phoneticPr fontId="2"/>
  </si>
  <si>
    <t>常勤換算数
平均</t>
    <rPh sb="0" eb="2">
      <t>ジョウキン</t>
    </rPh>
    <rPh sb="2" eb="4">
      <t>カンザン</t>
    </rPh>
    <rPh sb="4" eb="5">
      <t>スウ</t>
    </rPh>
    <rPh sb="6" eb="8">
      <t>ヘイキン</t>
    </rPh>
    <phoneticPr fontId="2"/>
  </si>
  <si>
    <t>　備　考</t>
  </si>
  <si>
    <t>氏　　名</t>
    <rPh sb="0" eb="1">
      <t>シ</t>
    </rPh>
    <rPh sb="3" eb="4">
      <t>メイ</t>
    </rPh>
    <phoneticPr fontId="2"/>
  </si>
  <si>
    <t>就業年月日</t>
    <rPh sb="0" eb="2">
      <t>シュウギョウ</t>
    </rPh>
    <rPh sb="2" eb="5">
      <t>ネンガッピ</t>
    </rPh>
    <phoneticPr fontId="2"/>
  </si>
  <si>
    <t>退職年月日</t>
    <rPh sb="0" eb="2">
      <t>タイショク</t>
    </rPh>
    <rPh sb="2" eb="5">
      <t>ネンガッピ</t>
    </rPh>
    <phoneticPr fontId="2"/>
  </si>
  <si>
    <t>換算数</t>
    <rPh sb="0" eb="2">
      <t>カンザン</t>
    </rPh>
    <rPh sb="2" eb="3">
      <t>スウ</t>
    </rPh>
    <phoneticPr fontId="2"/>
  </si>
  <si>
    <t>該当</t>
    <rPh sb="0" eb="2">
      <t>ガイトウ</t>
    </rPh>
    <phoneticPr fontId="2"/>
  </si>
  <si>
    <t>　　　　　年　　月　　日</t>
    <rPh sb="5" eb="6">
      <t>ネン</t>
    </rPh>
    <rPh sb="8" eb="9">
      <t>ツキ</t>
    </rPh>
    <rPh sb="11" eb="12">
      <t>ヒ</t>
    </rPh>
    <phoneticPr fontId="2"/>
  </si>
  <si>
    <t>①　基準に掲げる該当職種の総数（常勤換算）
　　（該当職種はサービス種類によります。算定基準をご確認ください。）</t>
    <phoneticPr fontId="2"/>
  </si>
  <si>
    <t>②　①のうち介護福祉士の総数（常勤換算）</t>
    <rPh sb="6" eb="8">
      <t>カイゴ</t>
    </rPh>
    <rPh sb="8" eb="11">
      <t>フクシシ</t>
    </rPh>
    <phoneticPr fontId="2"/>
  </si>
  <si>
    <t>【添付書類】　資格を証明するものの写し（すでに当組合に提出済のものについては添付は不要です。）</t>
    <phoneticPr fontId="2"/>
  </si>
  <si>
    <t>【記載にあたっての注意事項】</t>
    <phoneticPr fontId="2"/>
  </si>
  <si>
    <t>　・該当職種の全職員の状況を記載してください。</t>
    <phoneticPr fontId="2"/>
  </si>
  <si>
    <t>　・他事業所の従業者との兼務や事業所内の他の職種との兼務がある場合、兼務先の勤務時間数は除いて常勤換算数を算出してください。</t>
    <phoneticPr fontId="2"/>
  </si>
  <si>
    <t>　・表中の「保有資格」は、サービス種類によります（算定基準をご確認ください）。</t>
    <rPh sb="25" eb="27">
      <t>サンテイ</t>
    </rPh>
    <rPh sb="27" eb="29">
      <t>キジュン</t>
    </rPh>
    <rPh sb="31" eb="33">
      <t>カクニン</t>
    </rPh>
    <phoneticPr fontId="2"/>
  </si>
  <si>
    <t>　・表中の各月の「該当」欄については、該当職種の職員が各月の前月末までに資格を取得している場合に「○」印をしてください。</t>
    <phoneticPr fontId="2"/>
  </si>
  <si>
    <t>サービス提供体制強化加算Ⅰ</t>
    <rPh sb="4" eb="6">
      <t>テイキョウ</t>
    </rPh>
    <rPh sb="6" eb="8">
      <t>タイセイ</t>
    </rPh>
    <rPh sb="8" eb="10">
      <t>キョウカ</t>
    </rPh>
    <rPh sb="10" eb="12">
      <t>カサン</t>
    </rPh>
    <phoneticPr fontId="2"/>
  </si>
  <si>
    <t>定期巡回・随時対応型訪問介護看護</t>
    <rPh sb="0" eb="4">
      <t>テイキジュンカイ</t>
    </rPh>
    <rPh sb="5" eb="10">
      <t>ズイジタイオウガタ</t>
    </rPh>
    <rPh sb="10" eb="12">
      <t>ホウモン</t>
    </rPh>
    <rPh sb="12" eb="14">
      <t>カイゴ</t>
    </rPh>
    <rPh sb="14" eb="16">
      <t>カンゴ</t>
    </rPh>
    <phoneticPr fontId="2"/>
  </si>
  <si>
    <t>②　①のうち勤続10年以上の介護福祉士の総数（常勤換算）</t>
    <rPh sb="6" eb="8">
      <t>キンゾク</t>
    </rPh>
    <rPh sb="10" eb="11">
      <t>ネン</t>
    </rPh>
    <rPh sb="11" eb="13">
      <t>イジョウ</t>
    </rPh>
    <phoneticPr fontId="2"/>
  </si>
  <si>
    <t>サービス提供体制強化加算Ⅱ</t>
    <rPh sb="10" eb="12">
      <t>カサン</t>
    </rPh>
    <phoneticPr fontId="2"/>
  </si>
  <si>
    <t>地域密着型通所介護</t>
    <rPh sb="0" eb="5">
      <t>チイキミッチャクガタ</t>
    </rPh>
    <rPh sb="5" eb="7">
      <t>ツウショ</t>
    </rPh>
    <rPh sb="7" eb="9">
      <t>カイゴ</t>
    </rPh>
    <phoneticPr fontId="2"/>
  </si>
  <si>
    <t>②　①のうち勤続7年以上の該当職種の総数（常勤換算）</t>
    <rPh sb="6" eb="8">
      <t>キンゾク</t>
    </rPh>
    <rPh sb="9" eb="10">
      <t>ネン</t>
    </rPh>
    <rPh sb="10" eb="12">
      <t>イジョウ</t>
    </rPh>
    <rPh sb="13" eb="15">
      <t>ガイトウ</t>
    </rPh>
    <rPh sb="15" eb="17">
      <t>ショクシュ</t>
    </rPh>
    <rPh sb="18" eb="20">
      <t>ソウスウ</t>
    </rPh>
    <phoneticPr fontId="2"/>
  </si>
  <si>
    <t>サービス提供体制強化加算Ⅲ</t>
    <rPh sb="10" eb="12">
      <t>カサン</t>
    </rPh>
    <phoneticPr fontId="2"/>
  </si>
  <si>
    <t>認知症対応型通所介護</t>
    <rPh sb="0" eb="6">
      <t>ニンチショウタイオウガタ</t>
    </rPh>
    <rPh sb="6" eb="10">
      <t>ツウショカイゴ</t>
    </rPh>
    <phoneticPr fontId="2"/>
  </si>
  <si>
    <t>②　①のうち介護福祉士、実務者研修修了者、基礎研修修了者の総数（常勤換算）</t>
    <rPh sb="6" eb="11">
      <t>カイゴフクシシ</t>
    </rPh>
    <rPh sb="12" eb="15">
      <t>ジツムシャ</t>
    </rPh>
    <rPh sb="15" eb="17">
      <t>ケンシュウ</t>
    </rPh>
    <rPh sb="17" eb="20">
      <t>シュウリョウシャ</t>
    </rPh>
    <rPh sb="21" eb="25">
      <t>キソケンシュウ</t>
    </rPh>
    <rPh sb="25" eb="28">
      <t>シュウリョウシャ</t>
    </rPh>
    <rPh sb="29" eb="31">
      <t>ソウスウ</t>
    </rPh>
    <rPh sb="32" eb="36">
      <t>ジョウキンカンザン</t>
    </rPh>
    <phoneticPr fontId="2"/>
  </si>
  <si>
    <t>小規模多機能型居宅介護</t>
    <rPh sb="0" eb="3">
      <t>ショウキボ</t>
    </rPh>
    <rPh sb="3" eb="7">
      <t>タキノウガタ</t>
    </rPh>
    <rPh sb="7" eb="11">
      <t>キョタクカイゴ</t>
    </rPh>
    <phoneticPr fontId="2"/>
  </si>
  <si>
    <t>②　①のうち常勤職員の総数（常勤換算）</t>
    <rPh sb="6" eb="10">
      <t>ジョウキンショクイン</t>
    </rPh>
    <rPh sb="11" eb="13">
      <t>ソウスウ</t>
    </rPh>
    <rPh sb="14" eb="18">
      <t>ジョウキンカンザン</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</si>
  <si>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</si>
  <si>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t>
    <rPh sb="0" eb="5">
      <t>チイキミッチャクガタ</t>
    </rPh>
    <rPh sb="5" eb="9">
      <t>カイゴロウジン</t>
    </rPh>
    <rPh sb="9" eb="11">
      <t>フクシ</t>
    </rPh>
    <rPh sb="11" eb="13">
      <t>シセツ</t>
    </rPh>
    <phoneticPr fontId="2"/>
  </si>
  <si>
    <t>看護小規模多機能型居宅介護</t>
    <rPh sb="0" eb="5">
      <t>カンゴショウキボ</t>
    </rPh>
    <rPh sb="5" eb="9">
      <t>タキノウガタ</t>
    </rPh>
    <rPh sb="9" eb="13">
      <t>キョタクカイゴ</t>
    </rPh>
    <phoneticPr fontId="2"/>
  </si>
  <si>
    <t>介護予防通所介護（従来型）</t>
    <rPh sb="0" eb="4">
      <t>カイゴヨボウ</t>
    </rPh>
    <rPh sb="4" eb="6">
      <t>ツウショ</t>
    </rPh>
    <rPh sb="6" eb="8">
      <t>カイゴ</t>
    </rPh>
    <rPh sb="9" eb="12">
      <t>ジュウライガタ</t>
    </rPh>
    <phoneticPr fontId="2"/>
  </si>
  <si>
    <t>介護福祉士</t>
    <rPh sb="0" eb="2">
      <t>カイゴ</t>
    </rPh>
    <rPh sb="2" eb="5">
      <t>フクシシ</t>
    </rPh>
    <phoneticPr fontId="2"/>
  </si>
  <si>
    <t>実務者研修修了者</t>
    <rPh sb="0" eb="3">
      <t>ジツムシャ</t>
    </rPh>
    <rPh sb="3" eb="5">
      <t>ケンシュウ</t>
    </rPh>
    <rPh sb="5" eb="8">
      <t>シュウリョウシャ</t>
    </rPh>
    <phoneticPr fontId="2"/>
  </si>
  <si>
    <t>基礎研修修了者</t>
    <rPh sb="0" eb="4">
      <t>キソケンシュウ</t>
    </rPh>
    <rPh sb="4" eb="7">
      <t>シュウリョウシャ</t>
    </rPh>
    <phoneticPr fontId="2"/>
  </si>
  <si>
    <t>・管理栄養士の資格証（写）
※外部との連携により管理栄養士が行う栄養改善の場合は、そのことがわかる書類（業務委託書等）</t>
    <phoneticPr fontId="2"/>
  </si>
  <si>
    <t>・担当する言語聴覚士、歯科衛生士又は看護職員の資格証（写）</t>
    <phoneticPr fontId="2"/>
  </si>
  <si>
    <t>・登録特定行為事業者又は登録喀痰吸引等事業者であることがわかる書類</t>
    <rPh sb="31" eb="33">
      <t>ショルイ</t>
    </rPh>
    <phoneticPr fontId="2"/>
  </si>
  <si>
    <t>・介護福祉士の資格証(写)
・従業者ごとの研修計画書
・雇用契約書（写）勤続年数の確認出来る書類
   以上のうち、算定区分に応じた必要書類</t>
    <phoneticPr fontId="2"/>
  </si>
  <si>
    <t>添付書類一覧に戻る</t>
    <phoneticPr fontId="2"/>
  </si>
  <si>
    <t>職員の欠員による減算の状況</t>
    <phoneticPr fontId="2"/>
  </si>
  <si>
    <t>介護給付費の割引に係る割引率の設定</t>
    <phoneticPr fontId="2"/>
  </si>
  <si>
    <t>（別紙５ー２）</t>
    <phoneticPr fontId="2"/>
  </si>
  <si>
    <t>　　年　　月　　日</t>
    <phoneticPr fontId="2"/>
  </si>
  <si>
    <t>浜田地区広域行政組合管理者　様</t>
    <rPh sb="0" eb="2">
      <t>ハマダ</t>
    </rPh>
    <rPh sb="2" eb="4">
      <t>チク</t>
    </rPh>
    <rPh sb="4" eb="6">
      <t>コウイキ</t>
    </rPh>
    <rPh sb="6" eb="8">
      <t>ギョウセイ</t>
    </rPh>
    <rPh sb="8" eb="10">
      <t>クミアイ</t>
    </rPh>
    <rPh sb="10" eb="13">
      <t>カンリシャ</t>
    </rPh>
    <rPh sb="14" eb="15">
      <t>サマ</t>
    </rPh>
    <phoneticPr fontId="2"/>
  </si>
  <si>
    <t>事業所・施設名　　　　　　　</t>
    <rPh sb="0" eb="3">
      <t>ジギョウショ</t>
    </rPh>
    <rPh sb="4" eb="6">
      <t>シセツ</t>
    </rPh>
    <rPh sb="6" eb="7">
      <t>メイ</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</si>
  <si>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</si>
  <si>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</si>
  <si>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</si>
  <si>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</si>
  <si>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</si>
  <si>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</si>
  <si>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</si>
  <si>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</si>
  <si>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</si>
  <si>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</si>
  <si>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</si>
  <si>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</si>
  <si>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</si>
  <si>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</si>
  <si>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</si>
  <si>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</si>
  <si>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</si>
  <si>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</si>
  <si>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</si>
  <si>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</si>
  <si>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　　　　　　年　　　月　　　日</t>
    <rPh sb="3" eb="5">
      <t>テキヨウ</t>
    </rPh>
    <rPh sb="5" eb="7">
      <t>カイシ</t>
    </rPh>
    <rPh sb="7" eb="10">
      <t>ネンガッピ</t>
    </rPh>
    <rPh sb="16" eb="17">
      <t>ネン</t>
    </rPh>
    <rPh sb="20" eb="21">
      <t>ツキ</t>
    </rPh>
    <rPh sb="24" eb="25">
      <t>ヒ</t>
    </rPh>
    <phoneticPr fontId="2"/>
  </si>
  <si>
    <t>複合型サービス（看護小規模多機能型居宅介護）　添付書類一覧表</t>
    <rPh sb="0" eb="2">
      <t>フクゴウ</t>
    </rPh>
    <rPh sb="2" eb="3">
      <t>ガタ</t>
    </rPh>
    <rPh sb="8" eb="10">
      <t>カンゴ</t>
    </rPh>
    <rPh sb="10" eb="13">
      <t>ショウキボ</t>
    </rPh>
    <rPh sb="13" eb="16">
      <t>タキノウ</t>
    </rPh>
    <rPh sb="16" eb="17">
      <t>ガタ</t>
    </rPh>
    <rPh sb="17" eb="19">
      <t>キョタク</t>
    </rPh>
    <rPh sb="19" eb="21">
      <t>カイゴ</t>
    </rPh>
    <rPh sb="23" eb="27">
      <t>テンプショルイ</t>
    </rPh>
    <rPh sb="27" eb="30">
      <t>イチランヒョウ</t>
    </rPh>
    <phoneticPr fontId="2"/>
  </si>
  <si>
    <t>□</t>
  </si>
  <si>
    <t>１　１級地</t>
  </si>
  <si>
    <t>６　２級地</t>
  </si>
  <si>
    <t>７　３級地</t>
  </si>
  <si>
    <t>２　４級地</t>
  </si>
  <si>
    <t>３　５級地</t>
  </si>
  <si>
    <t>４　６級地</t>
  </si>
  <si>
    <t>９　７級地</t>
  </si>
  <si>
    <t>５　その他</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</si>
  <si>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</si>
  <si>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</si>
  <si>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</si>
  <si>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</si>
  <si>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</si>
  <si>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</si>
  <si>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</si>
  <si>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</si>
  <si>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</si>
  <si>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２ あり</t>
    <phoneticPr fontId="2"/>
  </si>
  <si>
    <t>１ 基準型</t>
    <rPh sb="2" eb="4">
      <t>キジュン</t>
    </rPh>
    <rPh sb="4" eb="5">
      <t>ガタ</t>
    </rPh>
    <phoneticPr fontId="2"/>
  </si>
  <si>
    <t>２ 減算型</t>
    <rPh sb="2" eb="4">
      <t>ゲンサン</t>
    </rPh>
    <rPh sb="4" eb="5">
      <t>ガタ</t>
    </rPh>
    <phoneticPr fontId="2"/>
  </si>
  <si>
    <t>１　非該当</t>
    <phoneticPr fontId="2"/>
  </si>
  <si>
    <t>２　該当</t>
  </si>
  <si>
    <t>認知症加算</t>
    <rPh sb="0" eb="3">
      <t>ニンチショウ</t>
    </rPh>
    <rPh sb="3" eb="5">
      <t>カサン</t>
    </rPh>
    <phoneticPr fontId="2"/>
  </si>
  <si>
    <t>２ 加算Ⅰ</t>
    <phoneticPr fontId="2"/>
  </si>
  <si>
    <t>３ 加算Ⅱ</t>
    <phoneticPr fontId="2"/>
  </si>
  <si>
    <t>栄養アセスメント・栄養改善体制</t>
    <phoneticPr fontId="2"/>
  </si>
  <si>
    <t>緊急時対応加算</t>
    <rPh sb="3" eb="5">
      <t>タイオウ</t>
    </rPh>
    <phoneticPr fontId="2"/>
  </si>
  <si>
    <t>１ 対応不可</t>
    <rPh sb="2" eb="4">
      <t>タイオウ</t>
    </rPh>
    <rPh sb="4" eb="6">
      <t>フカ</t>
    </rPh>
    <phoneticPr fontId="2"/>
  </si>
  <si>
    <t>２ 対応可</t>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</si>
  <si>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</si>
  <si>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</si>
  <si>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</si>
  <si>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</si>
  <si>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</si>
  <si>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</si>
  <si>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　　居宅介護事業所</t>
  </si>
  <si>
    <t>遠隔死亡診断補助加算</t>
    <rPh sb="0" eb="2">
      <t>エンカク</t>
    </rPh>
    <rPh sb="2" eb="4">
      <t>シボウ</t>
    </rPh>
    <rPh sb="4" eb="6">
      <t>シンダン</t>
    </rPh>
    <rPh sb="6" eb="8">
      <t>ホジョ</t>
    </rPh>
    <rPh sb="8" eb="10">
      <t>カサン</t>
    </rPh>
    <phoneticPr fontId="3"/>
  </si>
  <si>
    <t>３ 加算Ⅰ</t>
    <phoneticPr fontId="2"/>
  </si>
  <si>
    <t>２ 加算Ⅱ</t>
    <phoneticPr fontId="2"/>
  </si>
  <si>
    <t>生産性向上推進体制加算</t>
    <phoneticPr fontId="2"/>
  </si>
  <si>
    <t>６ 加算Ⅰ</t>
    <phoneticPr fontId="2"/>
  </si>
  <si>
    <t>５ 加算Ⅱ</t>
    <phoneticPr fontId="2"/>
  </si>
  <si>
    <t>７ 加算Ⅲ</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</si>
  <si>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</si>
  <si>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</si>
  <si>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</si>
  <si>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</si>
  <si>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</si>
  <si>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居宅介護・短期利用型）</t>
  </si>
  <si>
    <t>（看護小規模多機能型</t>
    <phoneticPr fontId="2"/>
  </si>
  <si>
    <t>居宅介護・短期利用型）</t>
    <phoneticPr fontId="2"/>
  </si>
  <si>
    <t>　　居宅介護事業所</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</si>
  <si>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</si>
  <si>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</si>
  <si>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</si>
  <si>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</si>
  <si>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</si>
  <si>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</si>
  <si>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</si>
  <si>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</si>
  <si>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</si>
  <si>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</si>
  <si>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</si>
  <si>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</si>
  <si>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</si>
  <si>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</si>
  <si>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</si>
  <si>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</si>
  <si>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</si>
  <si>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</si>
  <si>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</si>
  <si>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</si>
  <si>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</si>
  <si>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</si>
  <si>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</si>
  <si>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</si>
  <si>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</si>
  <si>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</si>
  <si>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</si>
  <si>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</si>
  <si>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</si>
  <si>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</si>
  <si>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</si>
  <si>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</si>
  <si>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</si>
  <si>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高齢者虐待防止措置実施の有無</t>
  </si>
  <si>
    <t>業務継続計画策定の有無</t>
  </si>
  <si>
    <t>生産性向上推進体制加算</t>
  </si>
  <si>
    <t>介護職員等処遇改善加算</t>
    <rPh sb="0" eb="2">
      <t>カイゴ</t>
    </rPh>
    <rPh sb="2" eb="4">
      <t>ショクイン</t>
    </rPh>
    <rPh sb="4" eb="5">
      <t>トウ</t>
    </rPh>
    <rPh sb="5" eb="7">
      <t>ショグウ</t>
    </rPh>
    <rPh sb="7" eb="9">
      <t>カイゼン</t>
    </rPh>
    <rPh sb="9" eb="11">
      <t>カサン</t>
    </rPh>
    <phoneticPr fontId="2"/>
  </si>
  <si>
    <t>※算定開始の前々月の末日までに、別途「介護職員等処遇改善加算等 処遇改善計画書」の提出が必要</t>
    <phoneticPr fontId="2"/>
  </si>
  <si>
    <t>（別紙5-2）割引率の設定について</t>
  </si>
  <si>
    <t>（参考様式1）従業者の勤務の体制及び勤務形態一覧表</t>
  </si>
  <si>
    <t>（別紙49）看護体制及びサテライト体制に係る届出書</t>
  </si>
  <si>
    <t>（別紙49）</t>
    <phoneticPr fontId="2"/>
  </si>
  <si>
    <t>異動等区分</t>
    <phoneticPr fontId="2"/>
  </si>
  <si>
    <t>1　新規</t>
    <phoneticPr fontId="2"/>
  </si>
  <si>
    <t>2　変更</t>
    <phoneticPr fontId="2"/>
  </si>
  <si>
    <t>3　終了</t>
    <phoneticPr fontId="2"/>
  </si>
  <si>
    <t>１  看護体制強化加算（Ⅰ）</t>
    <phoneticPr fontId="2"/>
  </si>
  <si>
    <t>２  看護体制強化加算（Ⅱ）　</t>
    <phoneticPr fontId="2"/>
  </si>
  <si>
    <t>３  訪問看護体制減算</t>
    <phoneticPr fontId="2"/>
  </si>
  <si>
    <t>４  サテライト体制未整備減算</t>
    <phoneticPr fontId="2"/>
  </si>
  <si>
    <t>１　看護サービスの
　提供状況</t>
    <rPh sb="2" eb="4">
      <t>カンゴ</t>
    </rPh>
    <rPh sb="11" eb="13">
      <t>テイキョウ</t>
    </rPh>
    <rPh sb="13" eb="15">
      <t>ジョウキョウ</t>
    </rPh>
    <phoneticPr fontId="2"/>
  </si>
  <si>
    <t>有</t>
    <rPh sb="0" eb="1">
      <t>ア</t>
    </rPh>
    <phoneticPr fontId="2"/>
  </si>
  <si>
    <t>・</t>
    <phoneticPr fontId="2"/>
  </si>
  <si>
    <t>無</t>
    <rPh sb="0" eb="1">
      <t>ナ</t>
    </rPh>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</si>
  <si>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</si>
  <si>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</si>
  <si>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５０％以上</t>
    <rPh sb="2" eb="3">
      <t>シ</t>
    </rPh>
    <rPh sb="7" eb="8">
      <t>ワリ</t>
    </rPh>
    <rPh sb="8" eb="9">
      <t>ゴウ</t>
    </rPh>
    <rPh sb="14" eb="16">
      <t>イジョウ</t>
    </rPh>
    <phoneticPr fontId="2"/>
  </si>
  <si>
    <t>３　特別管理加算の
　算定状況</t>
    <phoneticPr fontId="2"/>
  </si>
  <si>
    <t>①に占める②の割合が
２０％以上</t>
    <rPh sb="2" eb="3">
      <t>シ</t>
    </rPh>
    <rPh sb="7" eb="8">
      <t>ワリ</t>
    </rPh>
    <rPh sb="8" eb="9">
      <t>ゴウ</t>
    </rPh>
    <rPh sb="14" eb="16">
      <t>イジョウ</t>
    </rPh>
    <phoneticPr fontId="2"/>
  </si>
  <si>
    <t>４　ターミナルケア
　加算の算定状況</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</si>
  <si>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</si>
  <si>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</si>
  <si>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</si>
  <si>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</si>
  <si>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（別紙44）認知症加算（Ⅰ）・（Ⅱ）に係る届出書</t>
    <rPh sb="1" eb="3">
      <t>ベッシ</t>
    </rPh>
    <rPh sb="6" eb="11">
      <t>ニンチショウカサン</t>
    </rPh>
    <rPh sb="19" eb="20">
      <t>カカ</t>
    </rPh>
    <rPh sb="21" eb="24">
      <t>トドケデショ</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</si>
  <si>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</si>
  <si>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</si>
  <si>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</si>
  <si>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</si>
  <si>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</si>
  <si>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</si>
  <si>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</si>
  <si>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</si>
  <si>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</si>
  <si>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</si>
  <si>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</si>
  <si>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</si>
  <si>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</si>
  <si>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</si>
  <si>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</si>
  <si>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</si>
  <si>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</si>
  <si>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</si>
  <si>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</si>
  <si>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</si>
  <si>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</si>
  <si>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</si>
  <si>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</si>
  <si>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</si>
  <si>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</si>
  <si>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</si>
  <si>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</si>
  <si>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</si>
  <si>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</si>
  <si>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</si>
  <si>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</si>
  <si>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</si>
  <si>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</si>
  <si>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</si>
  <si>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</si>
  <si>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</si>
  <si>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</si>
  <si>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</si>
  <si>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</si>
  <si>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</si>
  <si>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</si>
  <si>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</si>
  <si>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</si>
  <si>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</si>
  <si>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</si>
  <si>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</si>
  <si>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</si>
  <si>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</si>
  <si>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</si>
  <si>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</si>
  <si>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</si>
  <si>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</si>
  <si>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</si>
  <si>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</si>
  <si>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</si>
  <si>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</si>
  <si>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</si>
  <si>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</si>
  <si>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</si>
  <si>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</si>
  <si>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</si>
  <si>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</si>
  <si>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</si>
  <si>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</si>
  <si>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</si>
  <si>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</si>
  <si>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</si>
  <si>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</si>
  <si>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</si>
  <si>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</si>
  <si>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</si>
  <si>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</si>
  <si>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</si>
  <si>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</si>
  <si>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</si>
  <si>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</si>
  <si>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</si>
  <si>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</si>
  <si>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</si>
  <si>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</si>
  <si>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</si>
  <si>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</si>
  <si>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</si>
  <si>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</si>
  <si>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</si>
  <si>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</si>
  <si>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</si>
  <si>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</si>
  <si>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</si>
  <si>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</si>
  <si>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</si>
  <si>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</si>
  <si>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</si>
  <si>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</si>
  <si>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</si>
  <si>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（別紙17）専門管理加算に係る届出書</t>
    <rPh sb="1" eb="3">
      <t>ベッシ</t>
    </rPh>
    <rPh sb="6" eb="12">
      <t>センモンカンリカサン</t>
    </rPh>
    <rPh sb="13" eb="14">
      <t>カカ</t>
    </rPh>
    <rPh sb="15" eb="18">
      <t>トドケデショ</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</si>
  <si>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</si>
  <si>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</si>
  <si>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</si>
  <si>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</si>
  <si>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</si>
  <si>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</si>
  <si>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</si>
  <si>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</si>
  <si>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</si>
  <si>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</si>
  <si>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</si>
  <si>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</si>
  <si>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</si>
  <si>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</si>
  <si>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</si>
  <si>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</si>
  <si>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</si>
  <si>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（別紙18）遠隔死亡診断補助加算に係る届出書</t>
    <rPh sb="1" eb="3">
      <t>ベッシ</t>
    </rPh>
    <rPh sb="6" eb="16">
      <t>エンカクシボウシンダンホジョカサン</t>
    </rPh>
    <rPh sb="17" eb="18">
      <t>カカ</t>
    </rPh>
    <rPh sb="19" eb="22">
      <t>トドケデショ</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</si>
  <si>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</si>
  <si>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</si>
  <si>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</si>
  <si>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</si>
  <si>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</si>
  <si>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</si>
  <si>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</si>
  <si>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</si>
  <si>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（別紙45）訪問体制強化加算に係る届出書</t>
    <rPh sb="1" eb="3">
      <t>ベッシ</t>
    </rPh>
    <rPh sb="6" eb="14">
      <t>ホウモンタイセイキョウカカサン</t>
    </rPh>
    <rPh sb="15" eb="16">
      <t>カカ</t>
    </rPh>
    <rPh sb="17" eb="20">
      <t>トドケデショ</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</si>
  <si>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</si>
  <si>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</si>
  <si>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</si>
  <si>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</si>
  <si>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</si>
  <si>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</si>
  <si>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</si>
  <si>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</si>
  <si>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</si>
  <si>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</si>
  <si>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</si>
  <si>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</si>
  <si>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</si>
  <si>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</si>
  <si>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</si>
  <si>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</si>
  <si>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</si>
  <si>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</si>
  <si>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（別紙42）総合マネジメント体制強化加算に係る届出書</t>
    <rPh sb="1" eb="3">
      <t>ベッシ</t>
    </rPh>
    <rPh sb="6" eb="8">
      <t>ソウゴウ</t>
    </rPh>
    <rPh sb="14" eb="20">
      <t>タイセイキョウカカサン</t>
    </rPh>
    <rPh sb="21" eb="22">
      <t>カカ</t>
    </rPh>
    <rPh sb="23" eb="26">
      <t>トドケデショ</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</si>
  <si>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</si>
  <si>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</si>
  <si>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</si>
  <si>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</si>
  <si>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</si>
  <si>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</si>
  <si>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</si>
  <si>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</si>
  <si>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</si>
  <si>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</si>
  <si>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</si>
  <si>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</si>
  <si>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</si>
  <si>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</si>
  <si>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</si>
  <si>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</si>
  <si>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</si>
  <si>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</si>
  <si>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</si>
  <si>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</si>
  <si>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</si>
  <si>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</si>
  <si>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</si>
  <si>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</si>
  <si>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</si>
  <si>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</si>
  <si>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</si>
  <si>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</si>
  <si>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</si>
  <si>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</si>
  <si>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</si>
  <si>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</si>
  <si>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</si>
  <si>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</si>
  <si>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</si>
  <si>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（別紙41）褥瘡マネジメント加算に関する届出書</t>
  </si>
  <si>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</si>
  <si>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</si>
  <si>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</si>
  <si>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</si>
  <si>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</si>
  <si>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</si>
  <si>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</si>
  <si>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（別紙28）生産性向上推進体制加算に係る届出書</t>
    <rPh sb="1" eb="3">
      <t>ベッシ</t>
    </rPh>
    <rPh sb="6" eb="17">
      <t>セイサンセイコウジョウスイシンタイセイカサン</t>
    </rPh>
    <rPh sb="18" eb="19">
      <t>カカ</t>
    </rPh>
    <rPh sb="20" eb="23">
      <t>トドケデショ</t>
    </rPh>
    <phoneticPr fontId="2"/>
  </si>
  <si>
    <t>・委員会の議事録
・負担軽減を図るための職員研修の記録</t>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</si>
  <si>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</si>
  <si>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</si>
  <si>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</si>
  <si>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</si>
  <si>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</si>
  <si>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</si>
  <si>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</si>
  <si>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</si>
  <si>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</si>
  <si>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</si>
  <si>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</si>
  <si>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</si>
  <si>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</si>
  <si>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</si>
  <si>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</si>
  <si>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</si>
  <si>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</si>
  <si>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</si>
  <si>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</si>
  <si>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</si>
  <si>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</si>
  <si>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</si>
  <si>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</si>
  <si>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</si>
  <si>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</si>
  <si>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</si>
  <si>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</si>
  <si>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</si>
  <si>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</si>
  <si>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</si>
  <si>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</si>
  <si>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</si>
  <si>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</si>
  <si>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</si>
  <si>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</si>
  <si>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</si>
  <si>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</si>
  <si>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</si>
  <si>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</si>
  <si>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</si>
  <si>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</si>
  <si>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</si>
  <si>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</si>
  <si>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</si>
  <si>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</si>
  <si>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</si>
  <si>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</si>
  <si>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</si>
  <si>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</si>
  <si>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</si>
  <si>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</si>
  <si>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</si>
  <si>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</si>
  <si>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</si>
  <si>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</si>
  <si>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</si>
  <si>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（別紙14-5）サービス提供体制強化加算に関する届出書</t>
  </si>
  <si>
    <t>（別紙14－5）</t>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</si>
  <si>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</si>
  <si>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</si>
  <si>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</si>
  <si>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</si>
  <si>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</si>
  <si>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　研修計画を作成し、当該計画に従い、研修（外部における研修を
　含む）を実施又は実施を予定していること。</t>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</si>
  <si>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</si>
  <si>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※必ず提出してください</t>
    <rPh sb="1" eb="2">
      <t>カナラ</t>
    </rPh>
    <rPh sb="3" eb="5">
      <t>テイシュツ</t>
    </rPh>
    <phoneticPr fontId="2"/>
  </si>
  <si>
    <t>（参考様式）資格・継続年数要件確認に係る従業者常勤換算一覧表</t>
  </si>
  <si>
    <t>（加算Ⅰの場合）
・認知症介護実践リーダー研修又は認知症看護に係る適切な研修の修了証（写）
・認知症介護指導者養成研修又は認知症看護に係る適切な研修の修了証（写）
・介護・看護職員ごとの研修計画
（加算Ⅱの場合）
・認知症介護実践リーダー研修又は認知症看護に係る適切な研修の修了証（写）</t>
    <phoneticPr fontId="2"/>
  </si>
  <si>
    <t>緊急時対応加算</t>
    <rPh sb="0" eb="7">
      <t>キンキュウジタイオウカサン</t>
    </rPh>
    <phoneticPr fontId="2"/>
  </si>
  <si>
    <t>（別紙16）緊急時対応加算・特別管理体制・ターミナルケア体制に係る届出書</t>
  </si>
  <si>
    <t>・専門の研修の修了証（写し）</t>
    <rPh sb="1" eb="3">
      <t>センモン</t>
    </rPh>
    <rPh sb="4" eb="6">
      <t>ケンシュウ</t>
    </rPh>
    <rPh sb="7" eb="10">
      <t>シュウリョウショウ</t>
    </rPh>
    <rPh sb="11" eb="12">
      <t>ウツ</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</si>
  <si>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</si>
  <si>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</si>
  <si>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</si>
  <si>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浜田地区広域行政組合　管理者</t>
    <rPh sb="11" eb="14">
      <t>カンリシャ</t>
    </rPh>
    <phoneticPr fontId="2"/>
  </si>
  <si>
    <t>様</t>
    <rPh sb="0" eb="1">
      <t>サマ</t>
    </rPh>
    <phoneticPr fontId="2"/>
  </si>
  <si>
    <t>所在地</t>
    <rPh sb="0" eb="3">
      <t>ショザイチ</t>
    </rPh>
    <phoneticPr fontId="2"/>
  </si>
  <si>
    <t>主たる事務所の所在地</t>
    <phoneticPr fontId="2"/>
  </si>
  <si>
    <t>(郵便番号</t>
    <phoneticPr fontId="2"/>
  </si>
  <si>
    <t>ー</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</si>
  <si>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</si>
  <si>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</si>
  <si>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</si>
  <si>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</si>
  <si>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</si>
  <si>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</si>
  <si>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</si>
  <si>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</si>
  <si>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</si>
  <si>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</si>
  <si>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</si>
  <si>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</si>
  <si>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</si>
  <si>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</si>
  <si>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</si>
  <si>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</si>
  <si>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</si>
  <si>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</si>
  <si>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</si>
  <si>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</si>
  <si>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</si>
  <si>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</si>
  <si>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</si>
  <si>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</si>
  <si>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</si>
  <si>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</si>
  <si>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</si>
  <si>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</si>
  <si>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</si>
  <si>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</si>
  <si>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t>
  </si>
  <si>
    <t>（別紙１－３）</t>
    <phoneticPr fontId="2"/>
  </si>
  <si>
    <t>身体拘束廃止取組の有無</t>
    <phoneticPr fontId="2"/>
  </si>
  <si>
    <t>身体拘束廃止取組の有無</t>
    <phoneticPr fontId="2"/>
  </si>
  <si>
    <t>　「体制届」（別紙3-2）に「体制等状況一覧表」（別紙1-3）を添付し、必要に応じて、その他の添付書類を提出してください。</t>
    <rPh sb="2" eb="5">
      <t>タイセイトドケ</t>
    </rPh>
    <rPh sb="7" eb="9">
      <t>ベッシ</t>
    </rPh>
    <rPh sb="15" eb="23">
      <t>タイセイトウジョウキョウイチランヒョウ</t>
    </rPh>
    <rPh sb="25" eb="27">
      <t>ベッシ</t>
    </rPh>
    <rPh sb="32" eb="34">
      <t>テンプ</t>
    </rPh>
    <rPh sb="36" eb="38">
      <t>ヒツヨウ</t>
    </rPh>
    <rPh sb="39" eb="40">
      <t>オウ</t>
    </rPh>
    <rPh sb="45" eb="46">
      <t>タ</t>
    </rPh>
    <rPh sb="47" eb="51">
      <t>テンプショルイ</t>
    </rPh>
    <rPh sb="52" eb="54">
      <t>テイシュツ</t>
    </rPh>
    <phoneticPr fontId="2"/>
  </si>
  <si>
    <t>体制等状況一覧表（別紙1-3）</t>
    <rPh sb="0" eb="8">
      <t>タイセイトウジョウキョウイチランヒョウ</t>
    </rPh>
    <rPh sb="9" eb="11">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</si>
</sst>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
    <numFmt numFmtId="178" formatCode="#,##0.0#"/>
    <numFmt numFmtId="179" formatCode="h:mm;@"/>
    <numFmt numFmtId="180" formatCode="0.0%"/>
    <numFmt numFmtId="181" formatCode="0.000_ "/>
  </numFmts>
  <fonts count="6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6"/>
      <name val="HGSｺﾞｼｯｸM"/>
      <family val="3"/>
      <charset val="128"/>
    </font>
    <font>
      <sz val="14"/>
      <name val="HGSｺﾞｼｯｸM"/>
      <family val="3"/>
      <charset val="128"/>
    </font>
    <font>
      <b/>
      <sz val="11"/>
      <name val="ＭＳ Ｐゴシック"/>
      <family val="3"/>
      <charset val="128"/>
    </font>
    <font>
      <sz val="11"/>
      <name val="ＭＳ ゴシック"/>
      <family val="3"/>
      <charset val="128"/>
    </font>
    <font>
      <b/>
      <sz val="16"/>
      <name val="HGSｺﾞｼｯｸM"/>
      <family val="3"/>
      <charset val="128"/>
    </font>
    <font>
      <sz val="6"/>
      <name val="ＭＳ Ｐゴシック"/>
      <family val="2"/>
      <charset val="128"/>
      <scheme val="minor"/>
    </font>
    <font>
      <sz val="12"/>
      <name val="HGSｺﾞｼｯｸM"/>
      <family val="3"/>
      <charset val="128"/>
    </font>
    <font>
      <b/>
      <sz val="16"/>
      <name val="ＭＳ Ｐゴシック"/>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6"/>
      <color theme="1"/>
      <name val="ＭＳ Ｐゴシック"/>
      <family val="2"/>
      <charset val="128"/>
      <scheme val="minor"/>
    </font>
    <font>
      <sz val="9"/>
      <name val="HGSｺﾞｼｯｸM"/>
      <family val="3"/>
      <charset val="128"/>
    </font>
    <font>
      <b/>
      <sz val="10"/>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b/>
      <sz val="9"/>
      <name val="ＭＳ Ｐゴシック"/>
      <family val="3"/>
      <charset val="128"/>
    </font>
    <font>
      <u/>
      <sz val="11"/>
      <color theme="10"/>
      <name val="ＭＳ Ｐゴシック"/>
      <family val="3"/>
      <charset val="128"/>
    </font>
    <font>
      <sz val="16"/>
      <color theme="0"/>
      <name val="ＭＳ Ｐゴシック"/>
      <family val="3"/>
      <charset val="128"/>
    </font>
    <font>
      <b/>
      <sz val="18"/>
      <color theme="0"/>
      <name val="ＭＳ Ｐゴシック"/>
      <family val="3"/>
      <charset val="128"/>
    </font>
    <font>
      <sz val="10"/>
      <name val="MS UI Gothic"/>
      <family val="3"/>
      <charset val="128"/>
    </font>
    <font>
      <b/>
      <sz val="11"/>
      <name val="HGSｺﾞｼｯｸM"/>
      <family val="3"/>
      <charset val="128"/>
    </font>
    <font>
      <sz val="8"/>
      <name val="HGSｺﾞｼｯｸM"/>
      <family val="3"/>
      <charset val="128"/>
    </font>
    <font>
      <b/>
      <sz val="8"/>
      <name val="HGSｺﾞｼｯｸM"/>
      <family val="3"/>
      <charset val="128"/>
    </font>
    <font>
      <u/>
      <sz val="11"/>
      <name val="HGSｺﾞｼｯｸM"/>
      <family val="3"/>
      <charset val="128"/>
    </font>
    <font>
      <sz val="10.5"/>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gradientFill degree="90">
        <stop position="0">
          <color theme="0"/>
        </stop>
        <stop position="0.5">
          <color theme="4"/>
        </stop>
        <stop position="1">
          <color theme="0"/>
        </stop>
      </gradientFill>
    </fill>
  </fills>
  <borders count="23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diagonal/>
    </border>
    <border>
      <left style="thin">
        <color indexed="64"/>
      </left>
      <right style="hair">
        <color indexed="64"/>
      </right>
      <top/>
      <bottom/>
      <diagonal/>
    </border>
    <border>
      <left/>
      <right style="hair">
        <color indexed="64"/>
      </right>
      <top/>
      <bottom/>
      <diagonal/>
    </border>
    <border diagonalDown="1">
      <left style="medium">
        <color indexed="64"/>
      </left>
      <right style="medium">
        <color indexed="64"/>
      </right>
      <top/>
      <bottom/>
      <diagonal style="thin">
        <color indexed="64"/>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theme="1" tint="0.34998626667073579"/>
      </left>
      <right/>
      <top style="thick">
        <color theme="1" tint="0.34998626667073579"/>
      </top>
      <bottom/>
      <diagonal/>
    </border>
    <border>
      <left/>
      <right style="thick">
        <color theme="1" tint="4.9989318521683403E-2"/>
      </right>
      <top style="thick">
        <color theme="1" tint="0.34998626667073579"/>
      </top>
      <bottom/>
      <diagonal/>
    </border>
    <border>
      <left style="thick">
        <color theme="1" tint="0.34998626667073579"/>
      </left>
      <right/>
      <top/>
      <bottom style="thick">
        <color theme="1" tint="4.9989318521683403E-2"/>
      </bottom>
      <diagonal/>
    </border>
    <border>
      <left/>
      <right style="thick">
        <color theme="1" tint="4.9989318521683403E-2"/>
      </right>
      <top/>
      <bottom style="thick">
        <color theme="1" tint="4.9989318521683403E-2"/>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hair">
        <color indexed="64"/>
      </top>
      <bottom style="thin">
        <color indexed="64"/>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xf numFmtId="0" fontId="55" fillId="0" borderId="0" applyNumberFormat="0" applyFill="0" applyBorder="0" applyAlignment="0" applyProtection="0"/>
    <xf numFmtId="0" fontId="58" fillId="0" borderId="0">
      <alignment vertical="center"/>
    </xf>
    <xf numFmtId="0" fontId="7" fillId="0" borderId="0"/>
  </cellStyleXfs>
  <cellXfs count="117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0" xfId="0" applyFont="1" applyAlignment="1">
      <alignment horizont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29" fillId="0" borderId="0" xfId="43" applyFont="1">
      <alignment vertical="center"/>
    </xf>
    <xf numFmtId="0" fontId="29" fillId="0" borderId="0" xfId="43" applyFont="1" applyAlignment="1">
      <alignment horizontal="left" vertical="center"/>
    </xf>
    <xf numFmtId="0" fontId="33" fillId="0" borderId="0" xfId="43" applyFont="1" applyAlignment="1">
      <alignment horizontal="left" vertical="center"/>
    </xf>
    <xf numFmtId="0" fontId="33" fillId="0" borderId="0" xfId="43" applyFont="1" applyAlignment="1">
      <alignment horizontal="right" vertical="center"/>
    </xf>
    <xf numFmtId="0" fontId="33" fillId="0" borderId="0" xfId="43" applyFont="1">
      <alignment vertical="center"/>
    </xf>
    <xf numFmtId="0" fontId="33" fillId="33" borderId="0" xfId="43" applyFont="1" applyFill="1">
      <alignment vertical="center"/>
    </xf>
    <xf numFmtId="0" fontId="33" fillId="33" borderId="0" xfId="43" applyFont="1" applyFill="1" applyAlignment="1">
      <alignment horizontal="center" vertical="center"/>
    </xf>
    <xf numFmtId="0" fontId="29" fillId="33" borderId="0" xfId="43" quotePrefix="1" applyFont="1" applyFill="1">
      <alignment vertical="center"/>
    </xf>
    <xf numFmtId="0" fontId="33" fillId="0" borderId="0" xfId="43" applyFont="1" applyAlignment="1">
      <alignment horizontal="center" vertical="center"/>
    </xf>
    <xf numFmtId="0" fontId="29" fillId="0" borderId="0" xfId="43" applyFont="1" applyAlignment="1">
      <alignment horizontal="right" vertical="center"/>
    </xf>
    <xf numFmtId="20" fontId="29" fillId="33" borderId="0" xfId="43" applyNumberFormat="1" applyFont="1" applyFill="1">
      <alignment vertical="center"/>
    </xf>
    <xf numFmtId="0" fontId="29" fillId="33" borderId="0" xfId="43" applyFont="1" applyFill="1" applyAlignment="1">
      <alignment horizontal="center" vertical="center"/>
    </xf>
    <xf numFmtId="0" fontId="29" fillId="33" borderId="0" xfId="43" applyFont="1" applyFill="1" applyProtection="1">
      <alignment vertical="center"/>
      <protection locked="0"/>
    </xf>
    <xf numFmtId="0" fontId="30" fillId="0" borderId="0" xfId="43" applyFont="1">
      <alignment vertical="center"/>
    </xf>
    <xf numFmtId="0" fontId="29" fillId="0" borderId="0" xfId="43" applyFont="1" applyAlignment="1">
      <alignment horizontal="center" vertical="center"/>
    </xf>
    <xf numFmtId="0" fontId="29" fillId="33" borderId="0" xfId="43" applyFont="1" applyFill="1" applyAlignment="1">
      <alignment horizontal="left" vertical="center"/>
    </xf>
    <xf numFmtId="20" fontId="29" fillId="0" borderId="0" xfId="43" applyNumberFormat="1" applyFont="1">
      <alignment vertical="center"/>
    </xf>
    <xf numFmtId="177" fontId="29" fillId="0" borderId="0" xfId="43" applyNumberFormat="1" applyFont="1">
      <alignment vertical="center"/>
    </xf>
    <xf numFmtId="0" fontId="29" fillId="33" borderId="0" xfId="43" applyFont="1" applyFill="1">
      <alignment vertical="center"/>
    </xf>
    <xf numFmtId="0" fontId="30" fillId="0" borderId="0" xfId="43" applyFont="1" applyAlignment="1">
      <alignment horizontal="left" vertical="center"/>
    </xf>
    <xf numFmtId="0" fontId="35" fillId="0" borderId="0" xfId="43" applyFont="1">
      <alignment vertical="center"/>
    </xf>
    <xf numFmtId="0" fontId="35" fillId="0" borderId="0" xfId="43" applyFont="1" applyAlignment="1">
      <alignment horizontal="left" vertical="center"/>
    </xf>
    <xf numFmtId="0" fontId="35" fillId="0" borderId="0" xfId="43" applyFont="1" applyAlignment="1">
      <alignment horizontal="right" vertical="center"/>
    </xf>
    <xf numFmtId="0" fontId="29" fillId="0" borderId="74" xfId="43" applyFont="1" applyBorder="1" applyAlignment="1">
      <alignment horizontal="center" vertical="center" wrapText="1"/>
    </xf>
    <xf numFmtId="0" fontId="35" fillId="0" borderId="74" xfId="43" applyFont="1" applyBorder="1" applyAlignment="1">
      <alignment horizontal="center" vertical="center" wrapText="1"/>
    </xf>
    <xf numFmtId="0" fontId="29" fillId="0" borderId="78" xfId="43" applyFont="1" applyBorder="1">
      <alignment vertical="center"/>
    </xf>
    <xf numFmtId="0" fontId="29" fillId="0" borderId="79" xfId="43" applyFont="1" applyBorder="1">
      <alignment vertical="center"/>
    </xf>
    <xf numFmtId="0" fontId="29" fillId="0" borderId="79" xfId="43" quotePrefix="1" applyFont="1" applyBorder="1">
      <alignment vertical="center"/>
    </xf>
    <xf numFmtId="0" fontId="29" fillId="33" borderId="79" xfId="43" applyFont="1" applyFill="1" applyBorder="1">
      <alignment vertical="center"/>
    </xf>
    <xf numFmtId="0" fontId="29" fillId="37" borderId="79" xfId="43" applyFont="1" applyFill="1" applyBorder="1">
      <alignment vertical="center"/>
    </xf>
    <xf numFmtId="0" fontId="29" fillId="0" borderId="80" xfId="43" applyFont="1" applyBorder="1">
      <alignment vertical="center"/>
    </xf>
    <xf numFmtId="0" fontId="29" fillId="0" borderId="27" xfId="43" applyFont="1" applyBorder="1" applyAlignment="1">
      <alignment horizontal="center" vertical="center" wrapText="1"/>
    </xf>
    <xf numFmtId="0" fontId="35" fillId="0" borderId="27" xfId="43" applyFont="1" applyBorder="1" applyAlignment="1">
      <alignment horizontal="center" vertical="center" wrapText="1"/>
    </xf>
    <xf numFmtId="0" fontId="30" fillId="0" borderId="8" xfId="43" applyFont="1" applyBorder="1" applyAlignment="1">
      <alignment horizontal="center" vertical="center"/>
    </xf>
    <xf numFmtId="0" fontId="30" fillId="0" borderId="2" xfId="43" applyFont="1" applyBorder="1" applyAlignment="1">
      <alignment horizontal="center" vertical="center"/>
    </xf>
    <xf numFmtId="0" fontId="30" fillId="0" borderId="87" xfId="43" applyFont="1" applyBorder="1" applyAlignment="1">
      <alignment horizontal="center" vertical="center"/>
    </xf>
    <xf numFmtId="0" fontId="30" fillId="0" borderId="88" xfId="43" applyFont="1" applyBorder="1" applyAlignment="1">
      <alignment horizontal="center" vertical="center"/>
    </xf>
    <xf numFmtId="0" fontId="29" fillId="0" borderId="91" xfId="43" applyFont="1" applyBorder="1" applyAlignment="1">
      <alignment horizontal="center" vertical="center" wrapText="1"/>
    </xf>
    <xf numFmtId="0" fontId="35" fillId="0" borderId="91" xfId="43" applyFont="1" applyBorder="1" applyAlignment="1">
      <alignment horizontal="center" vertical="center" wrapText="1"/>
    </xf>
    <xf numFmtId="0" fontId="30" fillId="0" borderId="66" xfId="43" applyFont="1" applyBorder="1" applyAlignment="1">
      <alignment horizontal="center" vertical="center" wrapText="1"/>
    </xf>
    <xf numFmtId="0" fontId="30" fillId="0" borderId="67" xfId="43" applyFont="1" applyBorder="1" applyAlignment="1">
      <alignment horizontal="center" vertical="center" wrapText="1"/>
    </xf>
    <xf numFmtId="0" fontId="30" fillId="0" borderId="65" xfId="43" applyFont="1" applyBorder="1" applyAlignment="1">
      <alignment horizontal="center" vertical="center" wrapText="1"/>
    </xf>
    <xf numFmtId="0" fontId="30" fillId="0" borderId="95" xfId="43" applyFont="1" applyBorder="1" applyAlignment="1">
      <alignment horizontal="center" vertical="center" wrapText="1"/>
    </xf>
    <xf numFmtId="0" fontId="29" fillId="0" borderId="97" xfId="43" applyFont="1" applyBorder="1">
      <alignment vertical="center"/>
    </xf>
    <xf numFmtId="0" fontId="29" fillId="34" borderId="74" xfId="43" applyFont="1" applyFill="1" applyBorder="1" applyAlignment="1" applyProtection="1">
      <alignment horizontal="center" vertical="center" shrinkToFit="1"/>
      <protection locked="0"/>
    </xf>
    <xf numFmtId="0" fontId="4" fillId="0" borderId="76" xfId="43" applyFont="1" applyBorder="1">
      <alignment vertical="center"/>
    </xf>
    <xf numFmtId="0" fontId="4" fillId="0" borderId="73" xfId="43" applyFont="1" applyBorder="1">
      <alignment vertical="center"/>
    </xf>
    <xf numFmtId="0" fontId="5" fillId="0" borderId="73" xfId="43" applyFont="1" applyBorder="1">
      <alignment vertical="center"/>
    </xf>
    <xf numFmtId="0" fontId="5" fillId="0" borderId="77" xfId="43" applyFont="1" applyBorder="1">
      <alignment vertical="center"/>
    </xf>
    <xf numFmtId="178" fontId="29" fillId="34" borderId="27" xfId="43" applyNumberFormat="1" applyFont="1" applyFill="1" applyBorder="1" applyAlignment="1" applyProtection="1">
      <alignment horizontal="center" vertical="center" shrinkToFit="1"/>
      <protection locked="0"/>
    </xf>
    <xf numFmtId="178" fontId="29" fillId="34" borderId="98" xfId="43" applyNumberFormat="1" applyFont="1" applyFill="1" applyBorder="1" applyAlignment="1" applyProtection="1">
      <alignment horizontal="center" vertical="center" shrinkToFit="1"/>
      <protection locked="0"/>
    </xf>
    <xf numFmtId="178" fontId="29" fillId="34" borderId="99" xfId="43" applyNumberFormat="1" applyFont="1" applyFill="1" applyBorder="1" applyAlignment="1" applyProtection="1">
      <alignment horizontal="center" vertical="center" shrinkToFit="1"/>
      <protection locked="0"/>
    </xf>
    <xf numFmtId="0" fontId="29" fillId="0" borderId="103" xfId="43" applyFont="1" applyBorder="1" applyAlignment="1">
      <alignment horizontal="center" vertical="center"/>
    </xf>
    <xf numFmtId="0" fontId="29" fillId="34" borderId="27" xfId="43" applyFont="1" applyFill="1" applyBorder="1" applyAlignment="1" applyProtection="1">
      <alignment horizontal="center" vertical="center" shrinkToFit="1"/>
      <protection locked="0"/>
    </xf>
    <xf numFmtId="0" fontId="4" fillId="0" borderId="104" xfId="43" applyFont="1" applyBorder="1">
      <alignment vertical="center"/>
    </xf>
    <xf numFmtId="0" fontId="4" fillId="0" borderId="105" xfId="43" applyFont="1" applyBorder="1">
      <alignment vertical="center"/>
    </xf>
    <xf numFmtId="0" fontId="5" fillId="0" borderId="105" xfId="43" applyFont="1" applyBorder="1">
      <alignment vertical="center"/>
    </xf>
    <xf numFmtId="0" fontId="5" fillId="0" borderId="106" xfId="43" applyFont="1" applyBorder="1">
      <alignment vertical="center"/>
    </xf>
    <xf numFmtId="178" fontId="29" fillId="0" borderId="107" xfId="43" applyNumberFormat="1" applyFont="1" applyBorder="1" applyAlignment="1">
      <alignment horizontal="center" vertical="center" shrinkToFit="1"/>
    </xf>
    <xf numFmtId="178" fontId="29" fillId="0" borderId="108" xfId="43" applyNumberFormat="1" applyFont="1" applyBorder="1" applyAlignment="1">
      <alignment horizontal="center" vertical="center" shrinkToFit="1"/>
    </xf>
    <xf numFmtId="178" fontId="29" fillId="0" borderId="109" xfId="43" applyNumberFormat="1" applyFont="1" applyBorder="1" applyAlignment="1">
      <alignment horizontal="center" vertical="center" shrinkToFit="1"/>
    </xf>
    <xf numFmtId="0" fontId="29" fillId="0" borderId="63" xfId="43" applyFont="1" applyBorder="1" applyAlignment="1">
      <alignment horizontal="center" vertical="center"/>
    </xf>
    <xf numFmtId="0" fontId="29" fillId="34" borderId="15" xfId="43" applyFont="1" applyFill="1" applyBorder="1" applyAlignment="1" applyProtection="1">
      <alignment horizontal="center" vertical="center" shrinkToFit="1"/>
      <protection locked="0"/>
    </xf>
    <xf numFmtId="0" fontId="4" fillId="0" borderId="113" xfId="43" applyFont="1" applyBorder="1">
      <alignment vertical="center"/>
    </xf>
    <xf numFmtId="0" fontId="4" fillId="0" borderId="5" xfId="43" applyFont="1" applyBorder="1">
      <alignment vertical="center"/>
    </xf>
    <xf numFmtId="0" fontId="5" fillId="0" borderId="114" xfId="43" applyFont="1" applyBorder="1">
      <alignment vertical="center"/>
    </xf>
    <xf numFmtId="0" fontId="5" fillId="0" borderId="115" xfId="43" applyFont="1" applyBorder="1" applyAlignment="1">
      <alignment horizontal="center" vertical="center"/>
    </xf>
    <xf numFmtId="178" fontId="29" fillId="0" borderId="116" xfId="43" applyNumberFormat="1" applyFont="1" applyBorder="1" applyAlignment="1">
      <alignment horizontal="center" vertical="center" shrinkToFit="1"/>
    </xf>
    <xf numFmtId="178" fontId="29" fillId="0" borderId="117" xfId="43" applyNumberFormat="1" applyFont="1" applyBorder="1" applyAlignment="1">
      <alignment horizontal="center" vertical="center" shrinkToFit="1"/>
    </xf>
    <xf numFmtId="178" fontId="29" fillId="0" borderId="118" xfId="43" applyNumberFormat="1" applyFont="1" applyBorder="1" applyAlignment="1">
      <alignment horizontal="center" vertical="center" shrinkToFit="1"/>
    </xf>
    <xf numFmtId="0" fontId="29" fillId="0" borderId="123" xfId="43" applyFont="1" applyBorder="1">
      <alignment vertical="center"/>
    </xf>
    <xf numFmtId="0" fontId="29" fillId="34" borderId="1" xfId="43" applyFont="1" applyFill="1" applyBorder="1" applyAlignment="1" applyProtection="1">
      <alignment horizontal="center" vertical="center" shrinkToFit="1"/>
      <protection locked="0"/>
    </xf>
    <xf numFmtId="0" fontId="4" fillId="0" borderId="3" xfId="43" applyFont="1" applyBorder="1">
      <alignment vertical="center"/>
    </xf>
    <xf numFmtId="0" fontId="4" fillId="0" borderId="4" xfId="43" applyFont="1" applyBorder="1">
      <alignment vertical="center"/>
    </xf>
    <xf numFmtId="0" fontId="5" fillId="0" borderId="4" xfId="43" applyFont="1" applyBorder="1">
      <alignment vertical="center"/>
    </xf>
    <xf numFmtId="0" fontId="5" fillId="0" borderId="125" xfId="43" applyFont="1" applyBorder="1">
      <alignment vertical="center"/>
    </xf>
    <xf numFmtId="178" fontId="29" fillId="34" borderId="126" xfId="43" applyNumberFormat="1" applyFont="1" applyFill="1" applyBorder="1" applyAlignment="1" applyProtection="1">
      <alignment horizontal="center" vertical="center" shrinkToFit="1"/>
      <protection locked="0"/>
    </xf>
    <xf numFmtId="178" fontId="29" fillId="34" borderId="127" xfId="43" applyNumberFormat="1" applyFont="1" applyFill="1" applyBorder="1" applyAlignment="1" applyProtection="1">
      <alignment horizontal="center" vertical="center" shrinkToFit="1"/>
      <protection locked="0"/>
    </xf>
    <xf numFmtId="178" fontId="29" fillId="34" borderId="128" xfId="43" applyNumberFormat="1" applyFont="1" applyFill="1" applyBorder="1" applyAlignment="1" applyProtection="1">
      <alignment horizontal="center" vertical="center" shrinkToFit="1"/>
      <protection locked="0"/>
    </xf>
    <xf numFmtId="0" fontId="4" fillId="0" borderId="0" xfId="43" applyFont="1">
      <alignment vertical="center"/>
    </xf>
    <xf numFmtId="0" fontId="5" fillId="0" borderId="0" xfId="43" applyFont="1">
      <alignment vertical="center"/>
    </xf>
    <xf numFmtId="0" fontId="5" fillId="0" borderId="84" xfId="43" applyFont="1" applyBorder="1" applyAlignment="1">
      <alignment horizontal="center" vertical="center"/>
    </xf>
    <xf numFmtId="0" fontId="4" fillId="0" borderId="114" xfId="43" applyFont="1" applyBorder="1">
      <alignment vertical="center"/>
    </xf>
    <xf numFmtId="0" fontId="5" fillId="0" borderId="5" xfId="43" applyFont="1" applyBorder="1">
      <alignment vertical="center"/>
    </xf>
    <xf numFmtId="0" fontId="5" fillId="0" borderId="122" xfId="43" applyFont="1" applyBorder="1" applyAlignment="1">
      <alignment horizontal="center" vertical="center"/>
    </xf>
    <xf numFmtId="0" fontId="5" fillId="0" borderId="84" xfId="43" applyFont="1" applyBorder="1">
      <alignment vertical="center"/>
    </xf>
    <xf numFmtId="0" fontId="4" fillId="0" borderId="132" xfId="43" applyFont="1" applyBorder="1">
      <alignment vertical="center"/>
    </xf>
    <xf numFmtId="0" fontId="4" fillId="0" borderId="133" xfId="43" applyFont="1" applyBorder="1">
      <alignment vertical="center"/>
    </xf>
    <xf numFmtId="0" fontId="5" fillId="0" borderId="133" xfId="43" applyFont="1" applyBorder="1">
      <alignment vertical="center"/>
    </xf>
    <xf numFmtId="0" fontId="5" fillId="0" borderId="120" xfId="43" applyFont="1" applyBorder="1" applyAlignment="1">
      <alignment horizontal="center" vertical="center"/>
    </xf>
    <xf numFmtId="0" fontId="4" fillId="0" borderId="134" xfId="43" applyFont="1" applyBorder="1">
      <alignment vertical="center"/>
    </xf>
    <xf numFmtId="0" fontId="4" fillId="0" borderId="135" xfId="43" applyFont="1" applyBorder="1">
      <alignment vertical="center"/>
    </xf>
    <xf numFmtId="0" fontId="5" fillId="0" borderId="135" xfId="43" applyFont="1" applyBorder="1">
      <alignment vertical="center"/>
    </xf>
    <xf numFmtId="0" fontId="5" fillId="0" borderId="136" xfId="43" applyFont="1" applyBorder="1">
      <alignment vertical="center"/>
    </xf>
    <xf numFmtId="0" fontId="29" fillId="34" borderId="91" xfId="43" applyFont="1" applyFill="1" applyBorder="1" applyAlignment="1" applyProtection="1">
      <alignment horizontal="center" vertical="center" shrinkToFit="1"/>
      <protection locked="0"/>
    </xf>
    <xf numFmtId="0" fontId="4" fillId="0" borderId="93" xfId="43" applyFont="1" applyBorder="1">
      <alignment vertical="center"/>
    </xf>
    <xf numFmtId="0" fontId="4" fillId="0" borderId="90" xfId="43" applyFont="1" applyBorder="1">
      <alignment vertical="center"/>
    </xf>
    <xf numFmtId="0" fontId="5" fillId="0" borderId="90" xfId="43" applyFont="1" applyBorder="1">
      <alignment vertical="center"/>
    </xf>
    <xf numFmtId="0" fontId="5" fillId="0" borderId="94" xfId="43" applyFont="1" applyBorder="1" applyAlignment="1">
      <alignment horizontal="center" vertical="center"/>
    </xf>
    <xf numFmtId="178" fontId="30" fillId="36" borderId="140" xfId="43" applyNumberFormat="1" applyFont="1" applyFill="1" applyBorder="1" applyAlignment="1" applyProtection="1">
      <alignment horizontal="center" vertical="center" shrinkToFit="1"/>
      <protection locked="0"/>
    </xf>
    <xf numFmtId="178" fontId="30" fillId="36" borderId="138" xfId="43" applyNumberFormat="1" applyFont="1" applyFill="1" applyBorder="1" applyAlignment="1" applyProtection="1">
      <alignment horizontal="center" vertical="center" shrinkToFit="1"/>
      <protection locked="0"/>
    </xf>
    <xf numFmtId="178" fontId="30" fillId="36" borderId="139" xfId="43" applyNumberFormat="1" applyFont="1" applyFill="1" applyBorder="1" applyAlignment="1" applyProtection="1">
      <alignment horizontal="center" vertical="center" shrinkToFit="1"/>
      <protection locked="0"/>
    </xf>
    <xf numFmtId="178" fontId="30" fillId="36" borderId="137" xfId="43" applyNumberFormat="1" applyFont="1" applyFill="1" applyBorder="1" applyAlignment="1" applyProtection="1">
      <alignment horizontal="center" vertical="center" shrinkToFit="1"/>
      <protection locked="0"/>
    </xf>
    <xf numFmtId="178" fontId="30" fillId="36" borderId="141" xfId="43" applyNumberFormat="1" applyFont="1" applyFill="1" applyBorder="1" applyAlignment="1" applyProtection="1">
      <alignment horizontal="center" vertical="center" shrinkToFit="1"/>
      <protection locked="0"/>
    </xf>
    <xf numFmtId="178" fontId="30" fillId="36" borderId="146" xfId="43" applyNumberFormat="1" applyFont="1" applyFill="1" applyBorder="1" applyAlignment="1" applyProtection="1">
      <alignment horizontal="center" vertical="center" shrinkToFit="1"/>
      <protection locked="0"/>
    </xf>
    <xf numFmtId="178" fontId="30" fillId="36" borderId="117" xfId="43" applyNumberFormat="1" applyFont="1" applyFill="1" applyBorder="1" applyAlignment="1" applyProtection="1">
      <alignment horizontal="center" vertical="center" shrinkToFit="1"/>
      <protection locked="0"/>
    </xf>
    <xf numFmtId="178" fontId="30" fillId="36" borderId="118" xfId="43" applyNumberFormat="1" applyFont="1" applyFill="1" applyBorder="1" applyAlignment="1" applyProtection="1">
      <alignment horizontal="center" vertical="center" shrinkToFit="1"/>
      <protection locked="0"/>
    </xf>
    <xf numFmtId="178" fontId="30" fillId="36" borderId="116" xfId="43" applyNumberFormat="1" applyFont="1" applyFill="1" applyBorder="1" applyAlignment="1" applyProtection="1">
      <alignment horizontal="center" vertical="center" shrinkToFit="1"/>
      <protection locked="0"/>
    </xf>
    <xf numFmtId="178" fontId="30" fillId="36" borderId="147" xfId="43" applyNumberFormat="1" applyFont="1" applyFill="1" applyBorder="1" applyAlignment="1" applyProtection="1">
      <alignment horizontal="center" vertical="center" shrinkToFit="1"/>
      <protection locked="0"/>
    </xf>
    <xf numFmtId="178" fontId="30" fillId="36" borderId="87" xfId="43" applyNumberFormat="1" applyFont="1" applyFill="1" applyBorder="1" applyAlignment="1" applyProtection="1">
      <alignment horizontal="center" vertical="center" shrinkToFit="1"/>
      <protection locked="0"/>
    </xf>
    <xf numFmtId="178" fontId="30" fillId="36" borderId="88" xfId="43" applyNumberFormat="1" applyFont="1" applyFill="1" applyBorder="1" applyAlignment="1" applyProtection="1">
      <alignment horizontal="center" vertical="center" shrinkToFit="1"/>
      <protection locked="0"/>
    </xf>
    <xf numFmtId="178" fontId="30" fillId="0" borderId="146" xfId="43" applyNumberFormat="1" applyFont="1" applyBorder="1" applyAlignment="1">
      <alignment horizontal="center" vertical="center" shrinkToFit="1"/>
    </xf>
    <xf numFmtId="178" fontId="30" fillId="0" borderId="87" xfId="43" applyNumberFormat="1" applyFont="1" applyBorder="1" applyAlignment="1">
      <alignment horizontal="center" vertical="center" shrinkToFit="1"/>
    </xf>
    <xf numFmtId="178" fontId="30" fillId="0" borderId="88" xfId="43" applyNumberFormat="1" applyFont="1" applyBorder="1" applyAlignment="1">
      <alignment horizontal="center" vertical="center" shrinkToFit="1"/>
    </xf>
    <xf numFmtId="178" fontId="30" fillId="0" borderId="2" xfId="43" applyNumberFormat="1" applyFont="1" applyBorder="1" applyAlignment="1">
      <alignment horizontal="center" vertical="center" shrinkToFit="1"/>
    </xf>
    <xf numFmtId="178" fontId="30" fillId="0" borderId="95" xfId="43" applyNumberFormat="1" applyFont="1" applyBorder="1" applyAlignment="1">
      <alignment horizontal="center" vertical="center" shrinkToFit="1"/>
    </xf>
    <xf numFmtId="178" fontId="30" fillId="0" borderId="67" xfId="43" applyNumberFormat="1" applyFont="1" applyBorder="1" applyAlignment="1">
      <alignment horizontal="center" vertical="center" shrinkToFit="1"/>
    </xf>
    <xf numFmtId="178" fontId="30" fillId="0" borderId="65" xfId="43" applyNumberFormat="1" applyFont="1" applyBorder="1" applyAlignment="1">
      <alignment horizontal="center" vertical="center" shrinkToFit="1"/>
    </xf>
    <xf numFmtId="178" fontId="30" fillId="0" borderId="158" xfId="43" applyNumberFormat="1" applyFont="1" applyBorder="1" applyAlignment="1">
      <alignment horizontal="center" vertical="center" shrinkToFit="1"/>
    </xf>
    <xf numFmtId="0" fontId="4" fillId="0" borderId="0" xfId="43" applyFont="1" applyAlignment="1">
      <alignment horizontal="right" vertical="center"/>
    </xf>
    <xf numFmtId="0" fontId="35" fillId="0" borderId="0" xfId="43" applyFont="1" applyAlignment="1">
      <alignment horizontal="left" vertical="center" wrapText="1"/>
    </xf>
    <xf numFmtId="0" fontId="35" fillId="0" borderId="0" xfId="43" applyFont="1" applyAlignment="1">
      <alignment vertical="center" textRotation="90"/>
    </xf>
    <xf numFmtId="0" fontId="38" fillId="33" borderId="0" xfId="43" applyFont="1" applyFill="1" applyAlignment="1">
      <alignment horizontal="left" vertical="center"/>
    </xf>
    <xf numFmtId="0" fontId="39" fillId="33" borderId="0" xfId="43" applyFont="1" applyFill="1" applyAlignment="1">
      <alignment horizontal="center" vertical="center"/>
    </xf>
    <xf numFmtId="0" fontId="39" fillId="33" borderId="0" xfId="43" applyFont="1" applyFill="1">
      <alignment vertical="center"/>
    </xf>
    <xf numFmtId="0" fontId="39" fillId="33" borderId="0" xfId="43" applyFont="1" applyFill="1" applyAlignment="1">
      <alignment horizontal="left" vertical="center"/>
    </xf>
    <xf numFmtId="0" fontId="40" fillId="33" borderId="0" xfId="43" applyFont="1" applyFill="1">
      <alignment vertical="center"/>
    </xf>
    <xf numFmtId="0" fontId="40" fillId="33" borderId="0" xfId="43" applyFont="1" applyFill="1" applyAlignment="1">
      <alignment horizontal="left" vertical="center"/>
    </xf>
    <xf numFmtId="0" fontId="41" fillId="33" borderId="25" xfId="43" applyFont="1" applyFill="1" applyBorder="1" applyAlignment="1">
      <alignment horizontal="center" vertical="center" shrinkToFit="1"/>
    </xf>
    <xf numFmtId="0" fontId="41" fillId="33" borderId="28" xfId="43" applyFont="1" applyFill="1" applyBorder="1" applyAlignment="1">
      <alignment horizontal="center" vertical="center"/>
    </xf>
    <xf numFmtId="0" fontId="39" fillId="33" borderId="0" xfId="43" applyFont="1" applyFill="1" applyAlignment="1" applyProtection="1">
      <alignment horizontal="center" vertical="center"/>
      <protection locked="0"/>
    </xf>
    <xf numFmtId="0" fontId="39" fillId="36" borderId="2" xfId="43" applyFont="1" applyFill="1" applyBorder="1" applyAlignment="1" applyProtection="1">
      <alignment horizontal="center" vertical="center"/>
      <protection locked="0"/>
    </xf>
    <xf numFmtId="0" fontId="39" fillId="36" borderId="0" xfId="43" applyFont="1" applyFill="1" applyAlignment="1" applyProtection="1">
      <alignment horizontal="center" vertical="center"/>
      <protection locked="0"/>
    </xf>
    <xf numFmtId="20" fontId="39" fillId="36" borderId="2" xfId="43" applyNumberFormat="1" applyFont="1" applyFill="1" applyBorder="1" applyAlignment="1" applyProtection="1">
      <alignment horizontal="center" vertical="center"/>
      <protection locked="0"/>
    </xf>
    <xf numFmtId="0" fontId="39" fillId="33" borderId="0" xfId="43" applyFont="1" applyFill="1" applyAlignment="1" applyProtection="1">
      <alignment horizontal="right" vertical="center"/>
      <protection locked="0"/>
    </xf>
    <xf numFmtId="0" fontId="39" fillId="33" borderId="0" xfId="43" applyFont="1" applyFill="1" applyProtection="1">
      <alignment vertical="center"/>
      <protection locked="0"/>
    </xf>
    <xf numFmtId="0" fontId="39" fillId="33" borderId="2" xfId="43" applyFont="1" applyFill="1" applyBorder="1" applyAlignment="1">
      <alignment horizontal="center" vertical="center"/>
    </xf>
    <xf numFmtId="20" fontId="39" fillId="33" borderId="2" xfId="43" applyNumberFormat="1" applyFont="1" applyFill="1" applyBorder="1" applyAlignment="1">
      <alignment horizontal="center" vertical="center"/>
    </xf>
    <xf numFmtId="179" fontId="39" fillId="33" borderId="2" xfId="43" applyNumberFormat="1" applyFont="1" applyFill="1" applyBorder="1" applyAlignment="1">
      <alignment horizontal="center" vertical="center"/>
    </xf>
    <xf numFmtId="0" fontId="39" fillId="33" borderId="0" xfId="43" applyFont="1" applyFill="1" applyAlignment="1">
      <alignment horizontal="right" vertical="center"/>
    </xf>
    <xf numFmtId="0" fontId="39" fillId="36" borderId="2" xfId="43" applyFont="1" applyFill="1" applyBorder="1" applyAlignment="1" applyProtection="1">
      <alignment horizontal="left" vertical="center"/>
      <protection locked="0"/>
    </xf>
    <xf numFmtId="20" fontId="39" fillId="33" borderId="2" xfId="43" applyNumberFormat="1" applyFont="1" applyFill="1" applyBorder="1" applyAlignment="1" applyProtection="1">
      <alignment horizontal="center" vertical="center"/>
      <protection locked="0"/>
    </xf>
    <xf numFmtId="0" fontId="39" fillId="33" borderId="2" xfId="43" applyFont="1" applyFill="1" applyBorder="1" applyAlignment="1" applyProtection="1">
      <alignment horizontal="center" vertical="center"/>
      <protection locked="0"/>
    </xf>
    <xf numFmtId="0" fontId="42" fillId="36" borderId="25" xfId="43" applyFont="1" applyFill="1" applyBorder="1" applyAlignment="1" applyProtection="1">
      <alignment horizontal="center" vertical="center"/>
      <protection locked="0"/>
    </xf>
    <xf numFmtId="0" fontId="42" fillId="36" borderId="30" xfId="43" applyFont="1" applyFill="1" applyBorder="1" applyAlignment="1" applyProtection="1">
      <alignment horizontal="center" vertical="center"/>
      <protection locked="0"/>
    </xf>
    <xf numFmtId="0" fontId="42" fillId="36" borderId="28" xfId="43" applyFont="1" applyFill="1" applyBorder="1" applyAlignment="1" applyProtection="1">
      <alignment horizontal="center" vertical="center"/>
      <protection locked="0"/>
    </xf>
    <xf numFmtId="0" fontId="29" fillId="34" borderId="74" xfId="43" applyFont="1" applyFill="1" applyBorder="1" applyAlignment="1" applyProtection="1">
      <alignment horizontal="center" vertical="center" wrapText="1"/>
      <protection locked="0"/>
    </xf>
    <xf numFmtId="0" fontId="29" fillId="34" borderId="27" xfId="43" applyFont="1" applyFill="1" applyBorder="1" applyAlignment="1" applyProtection="1">
      <alignment horizontal="center" vertical="center" wrapText="1"/>
      <protection locked="0"/>
    </xf>
    <xf numFmtId="0" fontId="29" fillId="34" borderId="15" xfId="43" applyFont="1" applyFill="1" applyBorder="1" applyAlignment="1" applyProtection="1">
      <alignment horizontal="center" vertical="center" wrapText="1"/>
      <protection locked="0"/>
    </xf>
    <xf numFmtId="0" fontId="29" fillId="34" borderId="1" xfId="43" applyFont="1" applyFill="1" applyBorder="1" applyAlignment="1" applyProtection="1">
      <alignment horizontal="center" vertical="center" wrapText="1"/>
      <protection locked="0"/>
    </xf>
    <xf numFmtId="0" fontId="4" fillId="0" borderId="16" xfId="43" applyFont="1" applyBorder="1">
      <alignment vertical="center"/>
    </xf>
    <xf numFmtId="0" fontId="29" fillId="34" borderId="91" xfId="43" applyFont="1" applyFill="1" applyBorder="1" applyAlignment="1" applyProtection="1">
      <alignment horizontal="center" vertical="center" wrapText="1"/>
      <protection locked="0"/>
    </xf>
    <xf numFmtId="0" fontId="1" fillId="33" borderId="0" xfId="43" applyFill="1">
      <alignment vertical="center"/>
    </xf>
    <xf numFmtId="0" fontId="35" fillId="33" borderId="0" xfId="43" applyFont="1" applyFill="1" applyAlignment="1">
      <alignment horizontal="left" vertical="center"/>
    </xf>
    <xf numFmtId="0" fontId="43" fillId="33" borderId="0" xfId="43" applyFont="1" applyFill="1" applyAlignment="1">
      <alignment horizontal="left" vertical="center"/>
    </xf>
    <xf numFmtId="0" fontId="35" fillId="33" borderId="0" xfId="43" applyFont="1" applyFill="1">
      <alignment vertical="center"/>
    </xf>
    <xf numFmtId="0" fontId="35" fillId="36" borderId="2" xfId="43" applyFont="1" applyFill="1" applyBorder="1" applyAlignment="1">
      <alignment horizontal="left" vertical="center"/>
    </xf>
    <xf numFmtId="0" fontId="35" fillId="34" borderId="2" xfId="43" applyFont="1" applyFill="1" applyBorder="1" applyAlignment="1">
      <alignment horizontal="left" vertical="center"/>
    </xf>
    <xf numFmtId="0" fontId="44" fillId="33" borderId="0" xfId="43" applyFont="1" applyFill="1" applyAlignment="1">
      <alignment horizontal="left" vertical="center"/>
    </xf>
    <xf numFmtId="0" fontId="35" fillId="33" borderId="0" xfId="43" applyFont="1" applyFill="1" applyAlignment="1">
      <alignment horizontal="center" vertical="center"/>
    </xf>
    <xf numFmtId="0" fontId="35" fillId="33" borderId="2" xfId="43" applyFont="1" applyFill="1" applyBorder="1" applyAlignment="1">
      <alignment horizontal="center" vertical="center"/>
    </xf>
    <xf numFmtId="0" fontId="35" fillId="33" borderId="2" xfId="43" applyFont="1" applyFill="1" applyBorder="1" applyAlignment="1">
      <alignment horizontal="left" vertical="center"/>
    </xf>
    <xf numFmtId="0" fontId="45" fillId="33" borderId="0" xfId="43" applyFont="1" applyFill="1">
      <alignment vertical="center"/>
    </xf>
    <xf numFmtId="0" fontId="45" fillId="33" borderId="0" xfId="43" applyFont="1" applyFill="1" applyAlignment="1">
      <alignment horizontal="left" vertical="center"/>
    </xf>
    <xf numFmtId="0" fontId="9" fillId="33" borderId="0" xfId="43" applyFont="1" applyFill="1">
      <alignment vertical="center"/>
    </xf>
    <xf numFmtId="0" fontId="45" fillId="33" borderId="0" xfId="43" applyFont="1" applyFill="1" applyAlignment="1">
      <alignment vertical="center" shrinkToFit="1"/>
    </xf>
    <xf numFmtId="0" fontId="35" fillId="33" borderId="0" xfId="43" applyFont="1" applyFill="1" applyAlignment="1">
      <alignment vertical="center" wrapText="1"/>
    </xf>
    <xf numFmtId="0" fontId="35" fillId="37" borderId="0" xfId="43" applyFont="1" applyFill="1" applyAlignment="1">
      <alignment vertical="center" wrapText="1"/>
    </xf>
    <xf numFmtId="0" fontId="30" fillId="33" borderId="0" xfId="43" applyFont="1" applyFill="1" applyAlignment="1"/>
    <xf numFmtId="0" fontId="30" fillId="33" borderId="0" xfId="43" applyFont="1" applyFill="1">
      <alignment vertical="center"/>
    </xf>
    <xf numFmtId="0" fontId="30" fillId="33" borderId="0" xfId="43" applyFont="1" applyFill="1" applyAlignment="1">
      <alignment vertical="center" wrapText="1"/>
    </xf>
    <xf numFmtId="0" fontId="30" fillId="33" borderId="0" xfId="43" applyFont="1" applyFill="1" applyAlignment="1">
      <alignment horizontal="justify" vertical="center" wrapText="1"/>
    </xf>
    <xf numFmtId="0" fontId="47" fillId="33" borderId="0" xfId="43" applyFont="1" applyFill="1">
      <alignment vertical="center"/>
    </xf>
    <xf numFmtId="0" fontId="29" fillId="33" borderId="2" xfId="43" applyFont="1" applyFill="1" applyBorder="1" applyAlignment="1">
      <alignment horizontal="center" vertical="center"/>
    </xf>
    <xf numFmtId="0" fontId="29" fillId="33" borderId="2" xfId="43" applyFont="1" applyFill="1" applyBorder="1">
      <alignment vertical="center"/>
    </xf>
    <xf numFmtId="0" fontId="29" fillId="33" borderId="2" xfId="43" applyFont="1" applyFill="1" applyBorder="1" applyAlignment="1">
      <alignment vertical="center" shrinkToFit="1"/>
    </xf>
    <xf numFmtId="0" fontId="47" fillId="33" borderId="60" xfId="43" applyFont="1" applyFill="1" applyBorder="1" applyAlignment="1">
      <alignment horizontal="center" vertical="center"/>
    </xf>
    <xf numFmtId="0" fontId="42" fillId="33" borderId="58" xfId="43" applyFont="1" applyFill="1" applyBorder="1" applyAlignment="1">
      <alignment horizontal="center" vertical="center"/>
    </xf>
    <xf numFmtId="0" fontId="42" fillId="33" borderId="59" xfId="43" applyFont="1" applyFill="1" applyBorder="1" applyAlignment="1">
      <alignment horizontal="center" vertical="center"/>
    </xf>
    <xf numFmtId="0" fontId="42" fillId="33" borderId="162" xfId="43" applyFont="1" applyFill="1" applyBorder="1" applyAlignment="1">
      <alignment horizontal="center" vertical="center"/>
    </xf>
    <xf numFmtId="0" fontId="39" fillId="33" borderId="163" xfId="43" applyFont="1" applyFill="1" applyBorder="1" applyAlignment="1">
      <alignment vertical="center" shrinkToFit="1"/>
    </xf>
    <xf numFmtId="0" fontId="39" fillId="33" borderId="164" xfId="43" applyFont="1" applyFill="1" applyBorder="1" applyAlignment="1">
      <alignment vertical="center" shrinkToFit="1"/>
    </xf>
    <xf numFmtId="0" fontId="39" fillId="33" borderId="2" xfId="43" applyFont="1" applyFill="1" applyBorder="1" applyAlignment="1">
      <alignment vertical="center" shrinkToFit="1"/>
    </xf>
    <xf numFmtId="0" fontId="39" fillId="33" borderId="87" xfId="43" applyFont="1" applyFill="1" applyBorder="1" applyAlignment="1">
      <alignment vertical="center" shrinkToFit="1"/>
    </xf>
    <xf numFmtId="0" fontId="39" fillId="33" borderId="8" xfId="43" applyFont="1" applyFill="1" applyBorder="1" applyAlignment="1">
      <alignment vertical="center" shrinkToFit="1"/>
    </xf>
    <xf numFmtId="0" fontId="47" fillId="33" borderId="66" xfId="43" applyFont="1" applyFill="1" applyBorder="1">
      <alignment vertical="center"/>
    </xf>
    <xf numFmtId="0" fontId="47" fillId="33" borderId="67" xfId="43" applyFont="1" applyFill="1" applyBorder="1">
      <alignment vertical="center"/>
    </xf>
    <xf numFmtId="0" fontId="47" fillId="33" borderId="65" xfId="43" applyFont="1" applyFill="1" applyBorder="1">
      <alignment vertical="center"/>
    </xf>
    <xf numFmtId="0" fontId="4" fillId="0" borderId="17" xfId="0" applyFont="1" applyBorder="1" applyAlignment="1">
      <alignment horizontal="center"/>
    </xf>
    <xf numFmtId="0" fontId="4" fillId="0" borderId="27" xfId="0" applyFont="1" applyBorder="1"/>
    <xf numFmtId="0" fontId="48" fillId="0" borderId="0" xfId="0" applyFont="1"/>
    <xf numFmtId="0" fontId="4" fillId="0" borderId="16" xfId="0" applyFont="1" applyBorder="1"/>
    <xf numFmtId="0" fontId="4" fillId="0" borderId="17" xfId="0" applyFont="1" applyBorder="1"/>
    <xf numFmtId="0" fontId="4" fillId="0" borderId="0" xfId="0" applyFont="1" applyAlignment="1">
      <alignment horizontal="left" vertical="top" wrapText="1"/>
    </xf>
    <xf numFmtId="0" fontId="31"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0" fillId="0" borderId="5" xfId="0" applyBorder="1"/>
    <xf numFmtId="0" fontId="49" fillId="0" borderId="0" xfId="0" applyFont="1" applyAlignment="1">
      <alignmen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shrinkToFit="1"/>
    </xf>
    <xf numFmtId="0" fontId="0" fillId="0" borderId="166" xfId="0" applyBorder="1" applyAlignment="1">
      <alignment horizontal="center" vertical="center" shrinkToFit="1"/>
    </xf>
    <xf numFmtId="0" fontId="0" fillId="0" borderId="84" xfId="0" applyBorder="1" applyAlignment="1">
      <alignment vertical="center"/>
    </xf>
    <xf numFmtId="0" fontId="0" fillId="0" borderId="84" xfId="0" applyBorder="1" applyAlignment="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shrinkToFit="1"/>
    </xf>
    <xf numFmtId="0" fontId="0" fillId="0" borderId="169" xfId="0" applyBorder="1" applyAlignment="1">
      <alignment horizontal="center" vertical="center" shrinkToFit="1"/>
    </xf>
    <xf numFmtId="0" fontId="0" fillId="0" borderId="94" xfId="0" applyBorder="1" applyAlignment="1">
      <alignment horizontal="right" vertical="center"/>
    </xf>
    <xf numFmtId="0" fontId="0" fillId="0" borderId="172" xfId="0" applyBorder="1" applyAlignment="1">
      <alignment horizontal="right" vertical="center"/>
    </xf>
    <xf numFmtId="0" fontId="0" fillId="0" borderId="173" xfId="0" applyBorder="1" applyAlignment="1">
      <alignment horizontal="center" vertical="center"/>
    </xf>
    <xf numFmtId="0" fontId="0" fillId="0" borderId="174" xfId="0" applyBorder="1" applyAlignment="1">
      <alignment horizontal="left" vertical="center"/>
    </xf>
    <xf numFmtId="0" fontId="0" fillId="0" borderId="175" xfId="0" applyBorder="1" applyAlignment="1">
      <alignment horizontal="center" vertical="center" shrinkToFit="1"/>
    </xf>
    <xf numFmtId="0" fontId="0" fillId="0" borderId="176" xfId="0" applyBorder="1" applyAlignment="1">
      <alignment horizontal="center" vertical="center" shrinkToFit="1"/>
    </xf>
    <xf numFmtId="0" fontId="0" fillId="0" borderId="177" xfId="0" applyBorder="1" applyAlignment="1">
      <alignment horizontal="center" vertical="center" shrinkToFit="1"/>
    </xf>
    <xf numFmtId="0" fontId="0" fillId="0" borderId="178" xfId="0" applyBorder="1" applyAlignment="1">
      <alignment horizontal="center" vertical="center" shrinkToFit="1"/>
    </xf>
    <xf numFmtId="0" fontId="0" fillId="0" borderId="173" xfId="0" applyBorder="1" applyAlignment="1">
      <alignment horizontal="center" vertical="center" shrinkToFit="1"/>
    </xf>
    <xf numFmtId="0" fontId="0" fillId="0" borderId="174" xfId="0" applyBorder="1" applyAlignment="1">
      <alignment horizontal="center" vertical="center" shrinkToFit="1"/>
    </xf>
    <xf numFmtId="0" fontId="0" fillId="0" borderId="94" xfId="0" applyBorder="1" applyAlignment="1">
      <alignment vertical="center"/>
    </xf>
    <xf numFmtId="0" fontId="0" fillId="0" borderId="99" xfId="0" applyBorder="1" applyAlignment="1">
      <alignment horizontal="center" vertical="center" shrinkToFit="1"/>
    </xf>
    <xf numFmtId="0" fontId="0" fillId="0" borderId="179" xfId="0" applyBorder="1" applyAlignment="1">
      <alignment horizontal="center" vertical="center"/>
    </xf>
    <xf numFmtId="49" fontId="0" fillId="0" borderId="180" xfId="0" applyNumberFormat="1" applyBorder="1" applyAlignment="1">
      <alignment horizontal="center" vertical="center"/>
    </xf>
    <xf numFmtId="49" fontId="0" fillId="0" borderId="181" xfId="0" applyNumberFormat="1" applyBorder="1" applyAlignment="1">
      <alignment horizontal="center" vertical="center"/>
    </xf>
    <xf numFmtId="176" fontId="0" fillId="0" borderId="84" xfId="0" applyNumberFormat="1" applyBorder="1" applyAlignment="1">
      <alignment vertical="center"/>
    </xf>
    <xf numFmtId="176" fontId="0" fillId="0" borderId="0" xfId="0" applyNumberFormat="1" applyAlignment="1">
      <alignment vertical="center"/>
    </xf>
    <xf numFmtId="0" fontId="0" fillId="0" borderId="186" xfId="0" applyBorder="1" applyAlignment="1">
      <alignment horizontal="center" vertical="center" shrinkToFit="1"/>
    </xf>
    <xf numFmtId="0" fontId="0" fillId="0" borderId="187" xfId="0" applyBorder="1" applyAlignment="1">
      <alignment horizontal="right" vertical="center"/>
    </xf>
    <xf numFmtId="49" fontId="0" fillId="0" borderId="188" xfId="0" applyNumberFormat="1" applyBorder="1" applyAlignment="1">
      <alignment horizontal="center" vertical="center"/>
    </xf>
    <xf numFmtId="49" fontId="0" fillId="0" borderId="189" xfId="0" applyNumberFormat="1" applyBorder="1" applyAlignment="1">
      <alignment horizontal="left" vertical="center"/>
    </xf>
    <xf numFmtId="0" fontId="0" fillId="0" borderId="170" xfId="0" applyBorder="1" applyAlignment="1">
      <alignment horizontal="center" vertical="center" shrinkToFit="1"/>
    </xf>
    <xf numFmtId="49" fontId="0" fillId="0" borderId="4" xfId="0" applyNumberFormat="1" applyBorder="1" applyAlignment="1">
      <alignment horizontal="center" vertical="center"/>
    </xf>
    <xf numFmtId="49" fontId="0" fillId="0" borderId="169" xfId="0" applyNumberFormat="1" applyBorder="1" applyAlignment="1">
      <alignment horizontal="center" vertical="center"/>
    </xf>
    <xf numFmtId="0" fontId="0" fillId="0" borderId="61" xfId="0" applyBorder="1" applyAlignment="1">
      <alignment horizontal="center" vertical="center" shrinkToFit="1"/>
    </xf>
    <xf numFmtId="181" fontId="0" fillId="0" borderId="71" xfId="0" applyNumberFormat="1" applyBorder="1" applyAlignment="1">
      <alignment vertical="center"/>
    </xf>
    <xf numFmtId="181" fontId="0" fillId="0" borderId="69" xfId="0" applyNumberFormat="1" applyBorder="1" applyAlignment="1">
      <alignment vertical="center"/>
    </xf>
    <xf numFmtId="0" fontId="51"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shrinkToFit="1"/>
    </xf>
    <xf numFmtId="176" fontId="32" fillId="0" borderId="0" xfId="0" applyNumberFormat="1" applyFont="1" applyAlignment="1">
      <alignment horizontal="center" vertical="center"/>
    </xf>
    <xf numFmtId="176" fontId="32" fillId="0" borderId="0" xfId="0" applyNumberFormat="1" applyFont="1" applyAlignment="1">
      <alignment vertical="center"/>
    </xf>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0" fontId="4" fillId="33" borderId="46" xfId="0" applyFont="1" applyFill="1" applyBorder="1" applyAlignment="1">
      <alignment horizontal="left" vertical="center" shrinkToFit="1"/>
    </xf>
    <xf numFmtId="0" fontId="4" fillId="33" borderId="47" xfId="0" applyFont="1" applyFill="1" applyBorder="1" applyAlignment="1">
      <alignment horizontal="left" vertical="center" shrinkToFit="1"/>
    </xf>
    <xf numFmtId="0" fontId="4" fillId="33" borderId="47" xfId="0" applyFont="1" applyFill="1" applyBorder="1" applyAlignment="1">
      <alignment horizontal="left" vertical="center" wrapText="1"/>
    </xf>
    <xf numFmtId="0" fontId="4" fillId="33" borderId="47" xfId="0" applyFont="1" applyFill="1" applyBorder="1" applyAlignment="1">
      <alignment horizontal="center" vertical="center"/>
    </xf>
    <xf numFmtId="0" fontId="4" fillId="33" borderId="50" xfId="0" applyFont="1" applyFill="1" applyBorder="1" applyAlignment="1">
      <alignment vertical="center" wrapText="1"/>
    </xf>
    <xf numFmtId="0" fontId="7" fillId="33" borderId="50" xfId="45" applyFont="1" applyFill="1" applyBorder="1" applyAlignment="1">
      <alignment vertical="center"/>
    </xf>
    <xf numFmtId="0" fontId="4" fillId="33" borderId="47" xfId="0" applyFont="1" applyFill="1" applyBorder="1" applyAlignment="1">
      <alignment vertical="center" wrapText="1"/>
    </xf>
    <xf numFmtId="0" fontId="4" fillId="33" borderId="0" xfId="0" applyFont="1" applyFill="1" applyAlignment="1">
      <alignment horizontal="left" vertical="center"/>
    </xf>
    <xf numFmtId="0" fontId="4" fillId="34" borderId="2" xfId="0" applyFont="1" applyFill="1" applyBorder="1" applyAlignment="1">
      <alignment horizontal="center" vertical="center"/>
    </xf>
    <xf numFmtId="0" fontId="5" fillId="0" borderId="0" xfId="43" applyFont="1" applyAlignment="1">
      <alignment horizontal="left" vertical="center"/>
    </xf>
    <xf numFmtId="0" fontId="30" fillId="0" borderId="0" xfId="0" applyFont="1" applyAlignment="1">
      <alignment horizontal="left" vertical="top"/>
    </xf>
    <xf numFmtId="0" fontId="30" fillId="0" borderId="0" xfId="0" applyFont="1" applyAlignment="1">
      <alignment vertical="top"/>
    </xf>
    <xf numFmtId="0" fontId="30" fillId="0" borderId="0" xfId="0" applyFont="1" applyAlignment="1">
      <alignment horizontal="center" vertical="top"/>
    </xf>
    <xf numFmtId="0" fontId="30" fillId="0" borderId="11" xfId="0" applyFont="1" applyBorder="1" applyAlignment="1">
      <alignment horizontal="left" vertical="top"/>
    </xf>
    <xf numFmtId="0" fontId="30" fillId="0" borderId="9" xfId="0" applyFont="1" applyBorder="1" applyAlignment="1">
      <alignment horizontal="left" vertical="top"/>
    </xf>
    <xf numFmtId="0" fontId="30" fillId="0" borderId="213" xfId="0" applyFont="1" applyBorder="1" applyAlignment="1">
      <alignment horizontal="left" vertical="top"/>
    </xf>
    <xf numFmtId="0" fontId="30" fillId="0" borderId="0" xfId="0" applyFont="1" applyAlignment="1">
      <alignment horizontal="left" vertical="center"/>
    </xf>
    <xf numFmtId="0" fontId="30" fillId="0" borderId="4" xfId="0" applyFont="1" applyBorder="1" applyAlignment="1">
      <alignment horizontal="right" vertical="center"/>
    </xf>
    <xf numFmtId="0" fontId="30" fillId="0" borderId="1" xfId="0" applyFont="1" applyBorder="1" applyAlignment="1">
      <alignment horizontal="left" vertical="center"/>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30" fillId="0" borderId="3" xfId="0" applyFont="1" applyBorder="1" applyAlignment="1">
      <alignment horizontal="left" vertical="center"/>
    </xf>
    <xf numFmtId="0" fontId="30" fillId="0" borderId="215" xfId="0" applyFont="1" applyBorder="1" applyAlignment="1">
      <alignment horizontal="right" vertical="center"/>
    </xf>
    <xf numFmtId="0" fontId="30" fillId="0" borderId="216" xfId="0" applyFont="1" applyBorder="1" applyAlignment="1">
      <alignment horizontal="left" vertical="center"/>
    </xf>
    <xf numFmtId="0" fontId="4" fillId="33" borderId="50" xfId="0" applyFont="1" applyFill="1" applyBorder="1" applyAlignment="1">
      <alignment horizontal="lef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33" borderId="0" xfId="47" applyFont="1" applyFill="1" applyAlignment="1">
      <alignment horizontal="center" vertical="center"/>
    </xf>
    <xf numFmtId="0" fontId="4" fillId="33" borderId="0" xfId="47" applyFont="1" applyFill="1" applyAlignment="1">
      <alignment horizontal="left" vertical="center"/>
    </xf>
    <xf numFmtId="0" fontId="7" fillId="33" borderId="0" xfId="47" applyFill="1" applyAlignment="1">
      <alignment horizontal="left" vertical="center"/>
    </xf>
    <xf numFmtId="0" fontId="4" fillId="0" borderId="0" xfId="47" applyFont="1" applyAlignment="1">
      <alignment horizontal="left" vertical="center"/>
    </xf>
    <xf numFmtId="0" fontId="29" fillId="33" borderId="0" xfId="47" applyFont="1" applyFill="1" applyAlignment="1">
      <alignment horizontal="left" vertical="center"/>
    </xf>
    <xf numFmtId="0" fontId="4" fillId="33" borderId="29" xfId="47" applyFont="1" applyFill="1" applyBorder="1" applyAlignment="1">
      <alignment horizontal="center" vertical="center"/>
    </xf>
    <xf numFmtId="0" fontId="4" fillId="33" borderId="9" xfId="47" applyFont="1" applyFill="1" applyBorder="1" applyAlignment="1">
      <alignment horizontal="center" vertical="center"/>
    </xf>
    <xf numFmtId="0" fontId="4" fillId="33" borderId="8" xfId="47" applyFont="1" applyFill="1" applyBorder="1" applyAlignment="1">
      <alignment horizontal="center" vertical="center"/>
    </xf>
    <xf numFmtId="0" fontId="4" fillId="33" borderId="3" xfId="47" applyFont="1" applyFill="1" applyBorder="1" applyAlignment="1">
      <alignment horizontal="center" vertical="center"/>
    </xf>
    <xf numFmtId="0" fontId="4" fillId="33" borderId="1" xfId="47" applyFont="1" applyFill="1" applyBorder="1" applyAlignment="1">
      <alignment horizontal="left" vertical="center"/>
    </xf>
    <xf numFmtId="0" fontId="4" fillId="33" borderId="3" xfId="47" applyFont="1" applyFill="1" applyBorder="1" applyAlignment="1">
      <alignment horizontal="left" vertical="center"/>
    </xf>
    <xf numFmtId="0" fontId="7" fillId="33" borderId="1" xfId="47" applyFill="1" applyBorder="1" applyAlignment="1">
      <alignment horizontal="left" vertical="center"/>
    </xf>
    <xf numFmtId="0" fontId="4" fillId="33" borderId="25" xfId="47" applyFont="1" applyFill="1" applyBorder="1" applyAlignment="1">
      <alignment horizontal="left" vertical="center"/>
    </xf>
    <xf numFmtId="0" fontId="7" fillId="33" borderId="4" xfId="47" applyFill="1" applyBorder="1" applyAlignment="1">
      <alignment horizontal="center" vertical="center"/>
    </xf>
    <xf numFmtId="0" fontId="4" fillId="33" borderId="4" xfId="47" applyFont="1" applyFill="1" applyBorder="1" applyAlignment="1">
      <alignment vertical="center"/>
    </xf>
    <xf numFmtId="0" fontId="4" fillId="33" borderId="4" xfId="47" applyFont="1" applyFill="1" applyBorder="1" applyAlignment="1">
      <alignment vertical="center" wrapText="1"/>
    </xf>
    <xf numFmtId="0" fontId="4" fillId="33" borderId="1" xfId="47" applyFont="1" applyFill="1" applyBorder="1" applyAlignment="1">
      <alignment vertical="center" wrapText="1"/>
    </xf>
    <xf numFmtId="0" fontId="4" fillId="33" borderId="16" xfId="47" applyFont="1" applyFill="1" applyBorder="1" applyAlignment="1">
      <alignment horizontal="center" vertical="center"/>
    </xf>
    <xf numFmtId="0" fontId="4" fillId="33" borderId="15" xfId="47" applyFont="1" applyFill="1" applyBorder="1" applyAlignment="1">
      <alignment horizontal="left" vertical="center"/>
    </xf>
    <xf numFmtId="0" fontId="4" fillId="33" borderId="16" xfId="47" applyFont="1" applyFill="1" applyBorder="1" applyAlignment="1">
      <alignment horizontal="left" vertical="center"/>
    </xf>
    <xf numFmtId="0" fontId="7" fillId="33" borderId="15" xfId="47" applyFill="1" applyBorder="1" applyAlignment="1">
      <alignment horizontal="left" vertical="center"/>
    </xf>
    <xf numFmtId="0" fontId="7" fillId="33" borderId="16" xfId="47" applyFill="1" applyBorder="1" applyAlignment="1">
      <alignment horizontal="center" vertical="center"/>
    </xf>
    <xf numFmtId="0" fontId="4" fillId="33" borderId="5" xfId="47" applyFont="1" applyFill="1" applyBorder="1" applyAlignment="1">
      <alignment vertical="center"/>
    </xf>
    <xf numFmtId="0" fontId="4" fillId="33" borderId="5" xfId="47" applyFont="1" applyFill="1" applyBorder="1" applyAlignment="1">
      <alignment vertical="center" wrapText="1"/>
    </xf>
    <xf numFmtId="0" fontId="7" fillId="33" borderId="5" xfId="47" applyFill="1" applyBorder="1" applyAlignment="1">
      <alignment horizontal="center" vertical="center"/>
    </xf>
    <xf numFmtId="0" fontId="4" fillId="33" borderId="15" xfId="47" applyFont="1" applyFill="1" applyBorder="1" applyAlignment="1">
      <alignment vertical="center" wrapText="1"/>
    </xf>
    <xf numFmtId="0" fontId="4" fillId="33" borderId="3" xfId="47" applyFont="1" applyFill="1" applyBorder="1" applyAlignment="1">
      <alignment vertical="center"/>
    </xf>
    <xf numFmtId="0" fontId="4" fillId="33" borderId="1" xfId="47" applyFont="1" applyFill="1" applyBorder="1" applyAlignment="1">
      <alignment horizontal="center" vertical="center"/>
    </xf>
    <xf numFmtId="0" fontId="4" fillId="33" borderId="25" xfId="47" applyFont="1" applyFill="1" applyBorder="1" applyAlignment="1">
      <alignment vertical="center" wrapText="1"/>
    </xf>
    <xf numFmtId="0" fontId="4" fillId="33" borderId="3" xfId="47" applyFont="1" applyFill="1" applyBorder="1" applyAlignment="1">
      <alignment horizontal="left" vertical="center" wrapText="1"/>
    </xf>
    <xf numFmtId="0" fontId="7" fillId="33" borderId="1" xfId="47" applyFill="1" applyBorder="1" applyAlignment="1">
      <alignment vertical="center"/>
    </xf>
    <xf numFmtId="0" fontId="7" fillId="33" borderId="3" xfId="47" applyFill="1" applyBorder="1" applyAlignment="1">
      <alignment horizontal="center" vertical="center"/>
    </xf>
    <xf numFmtId="0" fontId="4" fillId="33" borderId="1" xfId="47" applyFont="1" applyFill="1" applyBorder="1" applyAlignment="1">
      <alignment vertical="top"/>
    </xf>
    <xf numFmtId="0" fontId="4" fillId="33" borderId="17" xfId="47" applyFont="1" applyFill="1" applyBorder="1" applyAlignment="1">
      <alignment vertical="center"/>
    </xf>
    <xf numFmtId="0" fontId="4" fillId="33" borderId="27" xfId="47" applyFont="1" applyFill="1" applyBorder="1" applyAlignment="1">
      <alignment horizontal="center" vertical="center"/>
    </xf>
    <xf numFmtId="0" fontId="4" fillId="33" borderId="30" xfId="47" applyFont="1" applyFill="1" applyBorder="1" applyAlignment="1">
      <alignment vertical="center"/>
    </xf>
    <xf numFmtId="0" fontId="4" fillId="33" borderId="17" xfId="47" applyFont="1" applyFill="1" applyBorder="1" applyAlignment="1">
      <alignment horizontal="left" vertical="center"/>
    </xf>
    <xf numFmtId="0" fontId="4" fillId="33" borderId="27" xfId="47" applyFont="1" applyFill="1" applyBorder="1" applyAlignment="1">
      <alignment vertical="center" wrapText="1"/>
    </xf>
    <xf numFmtId="0" fontId="4" fillId="33" borderId="17" xfId="47" applyFont="1" applyFill="1" applyBorder="1" applyAlignment="1">
      <alignment horizontal="left" vertical="center" wrapText="1"/>
    </xf>
    <xf numFmtId="0" fontId="4" fillId="33" borderId="27" xfId="47" applyFont="1" applyFill="1" applyBorder="1" applyAlignment="1">
      <alignment vertical="center"/>
    </xf>
    <xf numFmtId="0" fontId="7" fillId="33" borderId="17" xfId="47" applyFill="1" applyBorder="1" applyAlignment="1">
      <alignment horizontal="center" vertical="center"/>
    </xf>
    <xf numFmtId="0" fontId="4" fillId="33" borderId="0" xfId="47" applyFont="1" applyFill="1" applyAlignment="1">
      <alignment vertical="center"/>
    </xf>
    <xf numFmtId="0" fontId="4" fillId="33" borderId="0" xfId="47" applyFont="1" applyFill="1" applyAlignment="1">
      <alignment vertical="top"/>
    </xf>
    <xf numFmtId="0" fontId="4" fillId="33" borderId="27" xfId="47" applyFont="1" applyFill="1" applyBorder="1" applyAlignment="1">
      <alignment vertical="top"/>
    </xf>
    <xf numFmtId="0" fontId="4" fillId="33" borderId="30" xfId="47" applyFont="1" applyFill="1" applyBorder="1" applyAlignment="1">
      <alignment vertical="center" wrapText="1"/>
    </xf>
    <xf numFmtId="0" fontId="7" fillId="33" borderId="27" xfId="47" applyFill="1" applyBorder="1" applyAlignment="1">
      <alignment vertical="center"/>
    </xf>
    <xf numFmtId="0" fontId="4" fillId="33" borderId="17" xfId="47" applyFont="1" applyFill="1" applyBorder="1" applyAlignment="1">
      <alignment vertical="top"/>
    </xf>
    <xf numFmtId="0" fontId="4" fillId="33" borderId="27" xfId="47" applyFont="1" applyFill="1" applyBorder="1" applyAlignment="1">
      <alignment horizontal="left" vertical="center"/>
    </xf>
    <xf numFmtId="0" fontId="4" fillId="33" borderId="30" xfId="47" applyFont="1" applyFill="1" applyBorder="1" applyAlignment="1">
      <alignment horizontal="left" vertical="center"/>
    </xf>
    <xf numFmtId="0" fontId="4" fillId="33" borderId="0" xfId="47" applyFont="1" applyFill="1" applyAlignment="1">
      <alignment horizontal="left" vertical="center" wrapText="1"/>
    </xf>
    <xf numFmtId="0" fontId="7" fillId="33" borderId="0" xfId="47" applyFill="1" applyAlignment="1">
      <alignment horizontal="center" vertical="center"/>
    </xf>
    <xf numFmtId="0" fontId="4" fillId="33" borderId="16" xfId="47" applyFont="1" applyFill="1" applyBorder="1" applyAlignment="1">
      <alignment vertical="center"/>
    </xf>
    <xf numFmtId="0" fontId="4" fillId="33" borderId="15" xfId="47" applyFont="1" applyFill="1" applyBorder="1" applyAlignment="1">
      <alignment horizontal="center" vertical="center"/>
    </xf>
    <xf numFmtId="0" fontId="4" fillId="33" borderId="16" xfId="47" applyFont="1" applyFill="1" applyBorder="1" applyAlignment="1">
      <alignment horizontal="left" vertical="center" wrapText="1"/>
    </xf>
    <xf numFmtId="0" fontId="4" fillId="33" borderId="15" xfId="47" applyFont="1" applyFill="1" applyBorder="1" applyAlignment="1">
      <alignment vertical="center"/>
    </xf>
    <xf numFmtId="0" fontId="4" fillId="33" borderId="5" xfId="47" applyFont="1" applyFill="1" applyBorder="1" applyAlignment="1">
      <alignment horizontal="left" vertical="center"/>
    </xf>
    <xf numFmtId="0" fontId="4" fillId="33" borderId="5" xfId="47" applyFont="1" applyFill="1" applyBorder="1" applyAlignment="1">
      <alignment vertical="top"/>
    </xf>
    <xf numFmtId="0" fontId="4" fillId="33" borderId="15" xfId="47" applyFont="1" applyFill="1" applyBorder="1" applyAlignment="1">
      <alignment vertical="top"/>
    </xf>
    <xf numFmtId="0" fontId="4" fillId="33" borderId="16" xfId="47" applyFont="1" applyFill="1" applyBorder="1" applyAlignment="1">
      <alignment vertical="top"/>
    </xf>
    <xf numFmtId="0" fontId="4" fillId="33" borderId="1" xfId="47" applyFont="1" applyFill="1" applyBorder="1" applyAlignment="1">
      <alignment vertical="center"/>
    </xf>
    <xf numFmtId="0" fontId="4" fillId="33" borderId="28" xfId="47" applyFont="1" applyFill="1" applyBorder="1" applyAlignment="1">
      <alignment vertical="center" wrapText="1"/>
    </xf>
    <xf numFmtId="0" fontId="7" fillId="33" borderId="15" xfId="47" applyFill="1" applyBorder="1" applyAlignment="1">
      <alignment vertical="center"/>
    </xf>
    <xf numFmtId="0" fontId="4" fillId="33" borderId="4" xfId="47" applyFont="1" applyFill="1" applyBorder="1" applyAlignment="1">
      <alignment horizontal="left" vertical="center"/>
    </xf>
    <xf numFmtId="0" fontId="4" fillId="33" borderId="28" xfId="47" applyFont="1" applyFill="1" applyBorder="1" applyAlignment="1">
      <alignment horizontal="left" vertical="center"/>
    </xf>
    <xf numFmtId="0" fontId="4" fillId="33" borderId="0" xfId="47" applyFont="1" applyFill="1" applyAlignment="1">
      <alignment horizontal="center"/>
    </xf>
    <xf numFmtId="0" fontId="4" fillId="33" borderId="0" xfId="47" applyFont="1" applyFill="1"/>
    <xf numFmtId="0" fontId="7" fillId="33" borderId="0" xfId="47" applyFill="1"/>
    <xf numFmtId="0" fontId="4" fillId="0" borderId="0" xfId="47" applyFont="1" applyAlignment="1">
      <alignment horizontal="center" vertical="center"/>
    </xf>
    <xf numFmtId="0" fontId="7" fillId="0" borderId="0" xfId="47" applyAlignment="1">
      <alignment horizontal="left" vertical="center"/>
    </xf>
    <xf numFmtId="0" fontId="9" fillId="33" borderId="0" xfId="47" applyFont="1" applyFill="1" applyAlignment="1">
      <alignment horizontal="left" vertical="center"/>
    </xf>
    <xf numFmtId="0" fontId="8" fillId="33" borderId="0" xfId="47" applyFont="1" applyFill="1" applyAlignment="1">
      <alignment horizontal="left" vertical="center"/>
    </xf>
    <xf numFmtId="0" fontId="10" fillId="33" borderId="0" xfId="47" applyFont="1" applyFill="1" applyAlignment="1">
      <alignment horizontal="center" vertical="center"/>
    </xf>
    <xf numFmtId="0" fontId="10" fillId="33" borderId="0" xfId="47" applyFont="1" applyFill="1" applyAlignment="1">
      <alignment horizontal="left" vertical="center"/>
    </xf>
    <xf numFmtId="0" fontId="10" fillId="0" borderId="0" xfId="47" applyFont="1" applyAlignment="1">
      <alignment horizontal="left" vertical="center"/>
    </xf>
    <xf numFmtId="0" fontId="4" fillId="0" borderId="0" xfId="47" applyFont="1" applyAlignment="1">
      <alignment vertical="top"/>
    </xf>
    <xf numFmtId="0" fontId="4" fillId="0" borderId="5" xfId="47" applyFont="1" applyBorder="1" applyAlignment="1">
      <alignment horizontal="left" vertical="center"/>
    </xf>
    <xf numFmtId="0" fontId="4" fillId="0" borderId="4" xfId="47" applyFont="1" applyBorder="1" applyAlignment="1">
      <alignment horizontal="left" vertical="center"/>
    </xf>
    <xf numFmtId="0" fontId="4" fillId="33" borderId="48" xfId="0" applyFont="1" applyFill="1" applyBorder="1" applyAlignment="1">
      <alignment horizontal="left" vertical="center" shrinkToFit="1"/>
    </xf>
    <xf numFmtId="0" fontId="55" fillId="0" borderId="46" xfId="45" applyFill="1" applyBorder="1" applyAlignment="1">
      <alignment horizontal="left" vertical="center"/>
    </xf>
    <xf numFmtId="0" fontId="55" fillId="33" borderId="50" xfId="45" applyFill="1" applyBorder="1" applyAlignment="1">
      <alignment vertical="center"/>
    </xf>
    <xf numFmtId="0" fontId="55" fillId="33" borderId="49" xfId="45" applyFill="1" applyBorder="1" applyAlignment="1">
      <alignment vertical="center" wrapText="1"/>
    </xf>
    <xf numFmtId="0" fontId="55" fillId="33" borderId="47" xfId="45" applyFill="1" applyBorder="1" applyAlignment="1">
      <alignment vertical="center"/>
    </xf>
    <xf numFmtId="0" fontId="55" fillId="33" borderId="49" xfId="45" applyFill="1" applyBorder="1" applyAlignment="1">
      <alignment horizontal="left" vertical="center"/>
    </xf>
    <xf numFmtId="0" fontId="4" fillId="0" borderId="0" xfId="0" applyFont="1" applyAlignment="1">
      <alignment horizontal="center" vertical="center" wrapText="1"/>
    </xf>
    <xf numFmtId="0" fontId="4" fillId="0" borderId="7" xfId="0" applyFont="1" applyBorder="1" applyAlignment="1">
      <alignment vertical="center"/>
    </xf>
    <xf numFmtId="0" fontId="4" fillId="0" borderId="5" xfId="0" applyFont="1" applyBorder="1" applyAlignment="1">
      <alignment vertical="center"/>
    </xf>
    <xf numFmtId="0" fontId="5" fillId="0" borderId="2" xfId="0" applyFont="1" applyBorder="1" applyAlignment="1">
      <alignment horizontal="center" vertical="center"/>
    </xf>
    <xf numFmtId="0" fontId="59" fillId="0" borderId="17" xfId="0" applyFont="1" applyBorder="1" applyAlignment="1">
      <alignment horizontal="center"/>
    </xf>
    <xf numFmtId="0" fontId="59" fillId="0" borderId="0" xfId="0" applyFont="1" applyAlignment="1">
      <alignment horizontal="center"/>
    </xf>
    <xf numFmtId="0" fontId="59" fillId="0" borderId="27" xfId="0" applyFont="1" applyBorder="1" applyAlignment="1">
      <alignment horizont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indent="1"/>
    </xf>
    <xf numFmtId="0" fontId="5" fillId="0" borderId="5" xfId="0" applyFont="1" applyBorder="1" applyAlignment="1">
      <alignment horizontal="left" vertical="center" wrapText="1"/>
    </xf>
    <xf numFmtId="0" fontId="4" fillId="0" borderId="30" xfId="0" applyFont="1" applyBorder="1" applyAlignment="1">
      <alignment horizontal="left" vertical="center"/>
    </xf>
    <xf numFmtId="0" fontId="5" fillId="0" borderId="28" xfId="0" applyFont="1" applyBorder="1" applyAlignment="1">
      <alignment horizontal="center" vertical="center"/>
    </xf>
    <xf numFmtId="0" fontId="59" fillId="0" borderId="16" xfId="0" applyFont="1" applyBorder="1" applyAlignment="1">
      <alignment horizontal="center" vertical="center"/>
    </xf>
    <xf numFmtId="0" fontId="59" fillId="0" borderId="5" xfId="0" applyFont="1" applyBorder="1" applyAlignment="1">
      <alignment horizontal="center" vertical="center"/>
    </xf>
    <xf numFmtId="0" fontId="59" fillId="0" borderId="15" xfId="0" applyFont="1" applyBorder="1" applyAlignment="1">
      <alignment horizontal="center" vertical="center"/>
    </xf>
    <xf numFmtId="49" fontId="4" fillId="0" borderId="0" xfId="0" applyNumberFormat="1" applyFont="1" applyAlignment="1">
      <alignment horizontal="left" vertical="center"/>
    </xf>
    <xf numFmtId="0" fontId="4" fillId="0" borderId="6" xfId="0" applyFont="1" applyBorder="1" applyAlignment="1">
      <alignment vertical="center"/>
    </xf>
    <xf numFmtId="0" fontId="60" fillId="0" borderId="0" xfId="0" applyFont="1" applyAlignment="1">
      <alignment horizontal="left" vertical="center"/>
    </xf>
    <xf numFmtId="0" fontId="5" fillId="0" borderId="17" xfId="0" applyFont="1" applyBorder="1" applyAlignment="1">
      <alignment horizontal="center" vertical="center"/>
    </xf>
    <xf numFmtId="49" fontId="4" fillId="0" borderId="5" xfId="0" applyNumberFormat="1" applyFont="1" applyBorder="1" applyAlignment="1">
      <alignment horizontal="left" vertical="center"/>
    </xf>
    <xf numFmtId="0" fontId="4" fillId="0" borderId="0" xfId="0" applyFont="1" applyAlignment="1">
      <alignment vertical="top" wrapText="1"/>
    </xf>
    <xf numFmtId="0" fontId="55" fillId="33" borderId="30" xfId="45" applyFill="1" applyBorder="1" applyAlignment="1">
      <alignment horizontal="left" vertical="center" wrapText="1"/>
    </xf>
    <xf numFmtId="0" fontId="5" fillId="0" borderId="0" xfId="0" applyFont="1" applyAlignment="1">
      <alignment horizontal="center" vertical="center"/>
    </xf>
    <xf numFmtId="0" fontId="61" fillId="0" borderId="3" xfId="0" applyFont="1" applyBorder="1" applyAlignment="1">
      <alignment horizontal="center" vertical="center"/>
    </xf>
    <xf numFmtId="0" fontId="59" fillId="0" borderId="4" xfId="0" applyFont="1" applyBorder="1" applyAlignment="1">
      <alignment horizontal="center" vertical="center"/>
    </xf>
    <xf numFmtId="0" fontId="61" fillId="0" borderId="8" xfId="0" applyFont="1" applyBorder="1" applyAlignment="1">
      <alignment horizontal="center" vertical="center"/>
    </xf>
    <xf numFmtId="0" fontId="4" fillId="0" borderId="28" xfId="0" applyFont="1" applyBorder="1" applyAlignment="1">
      <alignment horizontal="center" vertical="center"/>
    </xf>
    <xf numFmtId="0" fontId="0" fillId="0" borderId="17" xfId="0" applyBorder="1"/>
    <xf numFmtId="0" fontId="59" fillId="0" borderId="0" xfId="0" applyFont="1" applyAlignment="1">
      <alignment horizontal="center" vertical="center"/>
    </xf>
    <xf numFmtId="0" fontId="55" fillId="33" borderId="49" xfId="45" applyFill="1" applyBorder="1" applyAlignment="1">
      <alignment vertical="center"/>
    </xf>
    <xf numFmtId="0" fontId="4" fillId="0" borderId="17"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8" fillId="0" borderId="0" xfId="0" applyFont="1" applyAlignment="1">
      <alignment horizontal="left" vertical="center"/>
    </xf>
    <xf numFmtId="0" fontId="48" fillId="0" borderId="0" xfId="0" applyFont="1" applyAlignment="1">
      <alignment vertical="center"/>
    </xf>
    <xf numFmtId="0" fontId="48" fillId="0" borderId="5" xfId="0" applyFont="1" applyBorder="1" applyAlignment="1">
      <alignment horizontal="left" vertical="top" wrapText="1"/>
    </xf>
    <xf numFmtId="0" fontId="5" fillId="0" borderId="0" xfId="0" applyFont="1" applyAlignment="1">
      <alignment horizontal="left" vertical="center"/>
    </xf>
    <xf numFmtId="0" fontId="48" fillId="0" borderId="0" xfId="0" applyFont="1" applyAlignment="1">
      <alignment horizontal="left" vertical="center" wrapText="1"/>
    </xf>
    <xf numFmtId="0" fontId="4" fillId="0" borderId="7" xfId="47" applyFont="1" applyBorder="1" applyAlignment="1">
      <alignment horizontal="center" vertical="center"/>
    </xf>
    <xf numFmtId="0" fontId="4" fillId="0" borderId="15" xfId="0" applyFont="1" applyBorder="1" applyAlignment="1">
      <alignment vertical="center"/>
    </xf>
    <xf numFmtId="0" fontId="4" fillId="0" borderId="5" xfId="47" applyFont="1" applyBorder="1" applyAlignment="1">
      <alignment horizontal="center" vertical="center"/>
    </xf>
    <xf numFmtId="0" fontId="5" fillId="0" borderId="0" xfId="0" applyFont="1" applyAlignment="1">
      <alignment vertical="center"/>
    </xf>
    <xf numFmtId="0" fontId="48" fillId="0" borderId="0" xfId="0" applyFont="1" applyAlignment="1">
      <alignment vertical="center" wrapText="1"/>
    </xf>
    <xf numFmtId="0" fontId="48" fillId="0" borderId="0" xfId="0" applyFont="1" applyAlignment="1">
      <alignment horizontal="left"/>
    </xf>
    <xf numFmtId="0" fontId="4" fillId="0" borderId="6" xfId="47" applyFont="1" applyBorder="1" applyAlignment="1">
      <alignment horizontal="center" vertical="center"/>
    </xf>
    <xf numFmtId="0" fontId="63" fillId="0" borderId="7" xfId="0" applyFont="1" applyBorder="1" applyAlignment="1">
      <alignment vertical="center"/>
    </xf>
    <xf numFmtId="0" fontId="63" fillId="0" borderId="8" xfId="0" applyFont="1" applyBorder="1" applyAlignment="1">
      <alignment vertical="center"/>
    </xf>
    <xf numFmtId="0" fontId="4" fillId="0" borderId="3" xfId="47" applyFont="1" applyBorder="1" applyAlignment="1">
      <alignment horizontal="center" vertical="center"/>
    </xf>
    <xf numFmtId="0" fontId="4" fillId="0" borderId="4" xfId="47" applyFont="1" applyBorder="1" applyAlignment="1">
      <alignment horizontal="center" vertical="center"/>
    </xf>
    <xf numFmtId="0" fontId="63" fillId="0" borderId="4" xfId="0" applyFont="1" applyBorder="1" applyAlignment="1">
      <alignment vertical="center"/>
    </xf>
    <xf numFmtId="0" fontId="63" fillId="0" borderId="1" xfId="0" applyFont="1" applyBorder="1" applyAlignment="1">
      <alignment vertical="center"/>
    </xf>
    <xf numFmtId="0" fontId="4" fillId="0" borderId="16" xfId="47" applyFont="1" applyBorder="1" applyAlignment="1">
      <alignment horizontal="center" vertical="center"/>
    </xf>
    <xf numFmtId="0" fontId="63" fillId="0" borderId="5" xfId="0" applyFont="1" applyBorder="1" applyAlignment="1">
      <alignment vertical="center"/>
    </xf>
    <xf numFmtId="0" fontId="63" fillId="0" borderId="5" xfId="0" applyFont="1" applyBorder="1" applyAlignment="1">
      <alignment horizontal="left" vertical="center"/>
    </xf>
    <xf numFmtId="0" fontId="63" fillId="0" borderId="15" xfId="0" applyFont="1" applyBorder="1" applyAlignment="1">
      <alignment horizontal="left" vertical="center"/>
    </xf>
    <xf numFmtId="0" fontId="4" fillId="0" borderId="16" xfId="0" applyFont="1" applyBorder="1" applyAlignment="1">
      <alignment vertical="center"/>
    </xf>
    <xf numFmtId="0" fontId="60" fillId="0" borderId="27" xfId="0" applyFont="1" applyBorder="1" applyAlignment="1">
      <alignment vertical="center" shrinkToFit="1"/>
    </xf>
    <xf numFmtId="0" fontId="63" fillId="0" borderId="16" xfId="0" applyFont="1" applyBorder="1" applyAlignment="1">
      <alignment horizontal="left"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60" fillId="0" borderId="0" xfId="0" applyFont="1" applyAlignment="1">
      <alignment vertical="center"/>
    </xf>
    <xf numFmtId="0" fontId="48" fillId="0" borderId="0" xfId="0" applyFont="1" applyAlignment="1">
      <alignment vertical="top"/>
    </xf>
    <xf numFmtId="0" fontId="4" fillId="0" borderId="48" xfId="0" applyFont="1" applyBorder="1" applyAlignment="1">
      <alignment vertical="center" wrapText="1"/>
    </xf>
    <xf numFmtId="0" fontId="55" fillId="0" borderId="25" xfId="45" applyFill="1" applyBorder="1" applyAlignment="1">
      <alignment horizontal="left" vertical="center"/>
    </xf>
    <xf numFmtId="0" fontId="55" fillId="33" borderId="47" xfId="45" applyFill="1" applyBorder="1" applyAlignment="1">
      <alignment horizontal="left" vertical="center"/>
    </xf>
    <xf numFmtId="0" fontId="55" fillId="33" borderId="30" xfId="45" applyFill="1" applyBorder="1" applyAlignment="1">
      <alignment vertical="center" wrapText="1"/>
    </xf>
    <xf numFmtId="0" fontId="4" fillId="0" borderId="6" xfId="0" applyFont="1" applyBorder="1" applyAlignment="1">
      <alignment horizontal="left"/>
    </xf>
    <xf numFmtId="0" fontId="4" fillId="0" borderId="8" xfId="0" applyFont="1" applyBorder="1" applyAlignment="1">
      <alignment horizontal="left"/>
    </xf>
    <xf numFmtId="0" fontId="55" fillId="0" borderId="49" xfId="45" applyBorder="1" applyAlignment="1">
      <alignment horizontal="left" vertical="center"/>
    </xf>
    <xf numFmtId="0" fontId="4" fillId="33" borderId="50" xfId="0" applyFont="1" applyFill="1" applyBorder="1" applyAlignment="1">
      <alignment horizontal="left" vertical="center"/>
    </xf>
    <xf numFmtId="0" fontId="7" fillId="0" borderId="50" xfId="45" applyFont="1" applyBorder="1" applyAlignment="1">
      <alignment horizontal="left" vertical="center" wrapText="1"/>
    </xf>
    <xf numFmtId="0" fontId="7" fillId="0" borderId="47" xfId="45" applyFont="1" applyBorder="1" applyAlignment="1">
      <alignment vertical="center" wrapText="1"/>
    </xf>
    <xf numFmtId="0" fontId="55" fillId="33" borderId="25" xfId="45" applyFill="1" applyBorder="1" applyAlignment="1">
      <alignment horizontal="left" vertical="center" wrapText="1"/>
    </xf>
    <xf numFmtId="0" fontId="7" fillId="33" borderId="50" xfId="45" applyFont="1" applyFill="1" applyBorder="1" applyAlignment="1">
      <alignment horizontal="left" vertical="center" wrapText="1"/>
    </xf>
    <xf numFmtId="0" fontId="4" fillId="0" borderId="4" xfId="0" applyFont="1" applyBorder="1" applyAlignment="1">
      <alignment vertical="center" wrapText="1"/>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231" xfId="0" applyFont="1" applyBorder="1" applyAlignment="1">
      <alignment horizontal="justify" wrapText="1"/>
    </xf>
    <xf numFmtId="0" fontId="4" fillId="0" borderId="231" xfId="0" applyFont="1" applyBorder="1" applyAlignment="1">
      <alignment horizontal="left" vertical="center"/>
    </xf>
    <xf numFmtId="0" fontId="4" fillId="0" borderId="35" xfId="0" applyFont="1" applyBorder="1" applyAlignment="1">
      <alignment horizontal="left" vertical="center"/>
    </xf>
    <xf numFmtId="0" fontId="4" fillId="0" borderId="0" xfId="0" applyFont="1" applyAlignment="1">
      <alignment horizontal="justify"/>
    </xf>
    <xf numFmtId="0" fontId="4" fillId="0" borderId="232" xfId="0" applyFont="1" applyBorder="1" applyAlignment="1">
      <alignment horizontal="center" vertical="center" textRotation="255"/>
    </xf>
    <xf numFmtId="0" fontId="4" fillId="0" borderId="233" xfId="0" applyFont="1" applyBorder="1" applyAlignment="1">
      <alignment horizontal="left"/>
    </xf>
    <xf numFmtId="0" fontId="4" fillId="0" borderId="234" xfId="0" applyFont="1" applyBorder="1" applyAlignment="1">
      <alignment horizontal="justify" wrapText="1"/>
    </xf>
    <xf numFmtId="0" fontId="4" fillId="0" borderId="234" xfId="0" applyFont="1" applyBorder="1"/>
    <xf numFmtId="0" fontId="64" fillId="0" borderId="52" xfId="0" applyFont="1" applyBorder="1" applyAlignment="1">
      <alignment horizontal="left" vertical="center" shrinkToFit="1"/>
    </xf>
    <xf numFmtId="0" fontId="65" fillId="0" borderId="220" xfId="0" applyFont="1" applyBorder="1" applyAlignment="1">
      <alignment horizontal="center" vertical="center"/>
    </xf>
    <xf numFmtId="0" fontId="64" fillId="0" borderId="221" xfId="0" applyFont="1" applyBorder="1" applyAlignment="1">
      <alignment vertical="center"/>
    </xf>
    <xf numFmtId="0" fontId="64" fillId="0" borderId="221" xfId="0" applyFont="1" applyBorder="1" applyAlignment="1">
      <alignment horizontal="left" vertical="center" wrapText="1"/>
    </xf>
    <xf numFmtId="0" fontId="65" fillId="0" borderId="221" xfId="0" applyFont="1" applyBorder="1" applyAlignment="1">
      <alignment horizontal="center" vertical="center"/>
    </xf>
    <xf numFmtId="0" fontId="64" fillId="0" borderId="221" xfId="0" applyFont="1" applyBorder="1" applyAlignment="1">
      <alignment horizontal="left" vertical="center"/>
    </xf>
    <xf numFmtId="0" fontId="64" fillId="0" borderId="222" xfId="0" applyFont="1" applyBorder="1" applyAlignment="1">
      <alignment horizontal="left" vertical="center"/>
    </xf>
    <xf numFmtId="0" fontId="64" fillId="0" borderId="55" xfId="0" applyFont="1" applyBorder="1" applyAlignment="1">
      <alignment vertical="center"/>
    </xf>
    <xf numFmtId="0" fontId="65" fillId="0" borderId="55" xfId="0" applyFont="1" applyBorder="1" applyAlignment="1">
      <alignment horizontal="center" vertical="center"/>
    </xf>
    <xf numFmtId="0" fontId="64" fillId="0" borderId="56" xfId="0" applyFont="1" applyBorder="1" applyAlignment="1">
      <alignment vertical="center"/>
    </xf>
    <xf numFmtId="0" fontId="65" fillId="0" borderId="56" xfId="0" applyFont="1" applyBorder="1" applyAlignment="1">
      <alignment vertical="center"/>
    </xf>
    <xf numFmtId="0" fontId="64" fillId="0" borderId="56" xfId="0" applyFont="1" applyBorder="1" applyAlignment="1">
      <alignment horizontal="left" vertical="center" wrapText="1"/>
    </xf>
    <xf numFmtId="0" fontId="65" fillId="0" borderId="56" xfId="0" applyFont="1" applyBorder="1" applyAlignment="1">
      <alignment horizontal="center" vertical="center"/>
    </xf>
    <xf numFmtId="0" fontId="65" fillId="0" borderId="56" xfId="0" applyFont="1" applyBorder="1" applyAlignment="1">
      <alignment horizontal="left" vertical="center"/>
    </xf>
    <xf numFmtId="0" fontId="65" fillId="0" borderId="57" xfId="0" applyFont="1" applyBorder="1" applyAlignment="1">
      <alignment horizontal="left" vertical="center"/>
    </xf>
    <xf numFmtId="0" fontId="64" fillId="0" borderId="53" xfId="0" applyFont="1" applyBorder="1" applyAlignment="1">
      <alignment horizontal="left" vertical="center" shrinkToFit="1"/>
    </xf>
    <xf numFmtId="0" fontId="64" fillId="0" borderId="56" xfId="0" applyFont="1" applyBorder="1" applyAlignment="1">
      <alignment horizontal="left" vertical="center"/>
    </xf>
    <xf numFmtId="0" fontId="64" fillId="0" borderId="57" xfId="0" applyFont="1" applyBorder="1" applyAlignment="1">
      <alignment horizontal="left" vertical="center"/>
    </xf>
    <xf numFmtId="0" fontId="64" fillId="0" borderId="53" xfId="0" applyFont="1" applyBorder="1" applyAlignment="1">
      <alignment horizontal="left" vertical="center" wrapText="1"/>
    </xf>
    <xf numFmtId="0" fontId="65" fillId="0" borderId="32" xfId="0" applyFont="1" applyBorder="1" applyAlignment="1">
      <alignment vertical="center"/>
    </xf>
    <xf numFmtId="0" fontId="65" fillId="0" borderId="33" xfId="0" applyFont="1" applyBorder="1" applyAlignment="1">
      <alignment vertical="center"/>
    </xf>
    <xf numFmtId="0" fontId="64" fillId="0" borderId="226" xfId="0" applyFont="1" applyBorder="1" applyAlignment="1">
      <alignment horizontal="left" vertical="center" wrapText="1"/>
    </xf>
    <xf numFmtId="0" fontId="65" fillId="0" borderId="224" xfId="0" applyFont="1" applyBorder="1" applyAlignment="1">
      <alignment horizontal="left" vertical="center"/>
    </xf>
    <xf numFmtId="0" fontId="65" fillId="0" borderId="225" xfId="0" applyFont="1" applyBorder="1" applyAlignment="1">
      <alignment horizontal="left" vertical="center"/>
    </xf>
    <xf numFmtId="0" fontId="65" fillId="0" borderId="31" xfId="0" applyFont="1" applyBorder="1" applyAlignment="1">
      <alignment horizontal="center" vertical="center"/>
    </xf>
    <xf numFmtId="0" fontId="65" fillId="0" borderId="32" xfId="0" applyFont="1" applyBorder="1" applyAlignment="1">
      <alignment horizontal="center" vertical="center"/>
    </xf>
    <xf numFmtId="0" fontId="64" fillId="0" borderId="0" xfId="0" applyFont="1" applyAlignment="1">
      <alignment vertical="center"/>
    </xf>
    <xf numFmtId="0" fontId="64" fillId="0" borderId="32" xfId="0" applyFont="1" applyBorder="1" applyAlignment="1">
      <alignment vertical="center"/>
    </xf>
    <xf numFmtId="0" fontId="65" fillId="0" borderId="57" xfId="0" applyFont="1" applyBorder="1" applyAlignment="1">
      <alignment vertical="center"/>
    </xf>
    <xf numFmtId="0" fontId="64" fillId="0" borderId="53" xfId="0" applyFont="1" applyBorder="1" applyAlignment="1">
      <alignment horizontal="left" vertical="center"/>
    </xf>
    <xf numFmtId="0" fontId="64" fillId="0" borderId="53" xfId="0" applyFont="1" applyBorder="1" applyAlignment="1">
      <alignment vertical="center" wrapText="1"/>
    </xf>
    <xf numFmtId="0" fontId="64" fillId="0" borderId="223" xfId="0" applyFont="1" applyBorder="1" applyAlignment="1">
      <alignment vertical="center"/>
    </xf>
    <xf numFmtId="0" fontId="65" fillId="0" borderId="32" xfId="0" applyFont="1" applyBorder="1" applyAlignment="1">
      <alignment horizontal="left" vertical="center"/>
    </xf>
    <xf numFmtId="0" fontId="65" fillId="0" borderId="33" xfId="0" applyFont="1" applyBorder="1" applyAlignment="1">
      <alignment horizontal="left" vertical="center"/>
    </xf>
    <xf numFmtId="0" fontId="64" fillId="0" borderId="54" xfId="0" applyFont="1" applyBorder="1" applyAlignment="1">
      <alignment horizontal="left" vertical="center" wrapText="1"/>
    </xf>
    <xf numFmtId="0" fontId="65" fillId="0" borderId="12" xfId="0" applyFont="1" applyBorder="1" applyAlignment="1">
      <alignment horizontal="center" vertical="center"/>
    </xf>
    <xf numFmtId="0" fontId="64" fillId="0" borderId="13" xfId="0" applyFont="1" applyBorder="1" applyAlignment="1">
      <alignment vertical="center"/>
    </xf>
    <xf numFmtId="0" fontId="65" fillId="0" borderId="13" xfId="0" applyFont="1" applyBorder="1" applyAlignment="1">
      <alignment horizontal="center" vertical="center"/>
    </xf>
    <xf numFmtId="0" fontId="66" fillId="0" borderId="13" xfId="0" applyFont="1" applyBorder="1" applyAlignment="1">
      <alignment vertical="center"/>
    </xf>
    <xf numFmtId="0" fontId="64" fillId="0" borderId="5" xfId="0" applyFont="1" applyBorder="1" applyAlignment="1">
      <alignment vertical="center"/>
    </xf>
    <xf numFmtId="0" fontId="67" fillId="0" borderId="13" xfId="0" applyFont="1" applyBorder="1" applyAlignment="1">
      <alignment vertical="center"/>
    </xf>
    <xf numFmtId="0" fontId="65" fillId="0" borderId="13" xfId="0" applyFont="1" applyBorder="1" applyAlignment="1">
      <alignment horizontal="left" vertical="center"/>
    </xf>
    <xf numFmtId="0" fontId="65" fillId="0" borderId="14" xfId="0" applyFont="1" applyBorder="1" applyAlignment="1">
      <alignment horizontal="left" vertical="center"/>
    </xf>
    <xf numFmtId="0" fontId="64" fillId="0" borderId="52" xfId="0" applyFont="1" applyBorder="1" applyAlignment="1">
      <alignment vertical="center" shrinkToFit="1"/>
    </xf>
    <xf numFmtId="0" fontId="64" fillId="0" borderId="222" xfId="0" applyFont="1" applyBorder="1" applyAlignment="1">
      <alignment vertical="center"/>
    </xf>
    <xf numFmtId="0" fontId="64" fillId="0" borderId="57" xfId="0" applyFont="1" applyBorder="1" applyAlignment="1">
      <alignment vertical="top"/>
    </xf>
    <xf numFmtId="0" fontId="64" fillId="0" borderId="53" xfId="0" applyFont="1" applyBorder="1" applyAlignment="1">
      <alignment vertical="center" shrinkToFit="1"/>
    </xf>
    <xf numFmtId="0" fontId="64" fillId="0" borderId="57" xfId="0" applyFont="1" applyBorder="1" applyAlignment="1">
      <alignment vertical="center"/>
    </xf>
    <xf numFmtId="0" fontId="64" fillId="0" borderId="54" xfId="0" applyFont="1" applyBorder="1" applyAlignment="1">
      <alignment vertical="center" wrapText="1"/>
    </xf>
    <xf numFmtId="0" fontId="65" fillId="0" borderId="13" xfId="0" applyFont="1" applyBorder="1" applyAlignment="1">
      <alignment vertical="center"/>
    </xf>
    <xf numFmtId="0" fontId="64" fillId="0" borderId="13" xfId="0" applyFont="1" applyBorder="1" applyAlignment="1">
      <alignment horizontal="left" vertical="center"/>
    </xf>
    <xf numFmtId="0" fontId="64" fillId="0" borderId="14" xfId="0" applyFont="1" applyBorder="1" applyAlignment="1">
      <alignment vertical="center"/>
    </xf>
    <xf numFmtId="0" fontId="0" fillId="0" borderId="227" xfId="0" applyBorder="1"/>
    <xf numFmtId="0" fontId="28" fillId="33" borderId="17" xfId="0" applyFont="1" applyFill="1" applyBorder="1" applyAlignment="1">
      <alignment horizontal="left" vertical="center" shrinkToFit="1"/>
    </xf>
    <xf numFmtId="0" fontId="65" fillId="0" borderId="5" xfId="0" applyFont="1" applyBorder="1" applyAlignment="1">
      <alignment horizontal="left" vertical="center"/>
    </xf>
    <xf numFmtId="0" fontId="65" fillId="0" borderId="15" xfId="0" applyFont="1" applyBorder="1" applyAlignment="1">
      <alignment horizontal="left" vertical="center"/>
    </xf>
    <xf numFmtId="0" fontId="4" fillId="33" borderId="49" xfId="0" applyFont="1" applyFill="1" applyBorder="1" applyAlignment="1">
      <alignment horizontal="left" vertical="center" shrinkToFit="1"/>
    </xf>
    <xf numFmtId="0" fontId="4" fillId="33" borderId="30" xfId="0" applyFont="1" applyFill="1" applyBorder="1" applyAlignment="1">
      <alignment horizontal="left" vertical="center" shrinkToFit="1"/>
    </xf>
    <xf numFmtId="0" fontId="4" fillId="33" borderId="50" xfId="0" applyFont="1" applyFill="1" applyBorder="1" applyAlignment="1">
      <alignment horizontal="left" vertical="center" shrinkToFit="1"/>
    </xf>
    <xf numFmtId="0" fontId="29" fillId="0" borderId="0" xfId="0" applyFont="1" applyAlignment="1">
      <alignment horizontal="center" vertical="center" wrapText="1"/>
    </xf>
    <xf numFmtId="0" fontId="55" fillId="33" borderId="49" xfId="45" applyFill="1" applyBorder="1" applyAlignment="1">
      <alignment horizontal="left" vertical="center" wrapText="1"/>
    </xf>
    <xf numFmtId="0" fontId="55" fillId="33" borderId="30" xfId="45" applyFill="1" applyBorder="1" applyAlignment="1">
      <alignment horizontal="left" vertical="center" wrapText="1"/>
    </xf>
    <xf numFmtId="0" fontId="55" fillId="33" borderId="28" xfId="45" applyFill="1" applyBorder="1" applyAlignment="1">
      <alignment horizontal="left" vertical="center" wrapText="1"/>
    </xf>
    <xf numFmtId="0" fontId="0" fillId="0" borderId="49" xfId="0" applyBorder="1" applyAlignment="1">
      <alignment horizontal="left" vertical="center"/>
    </xf>
    <xf numFmtId="0" fontId="0" fillId="0" borderId="50" xfId="0" applyBorder="1" applyAlignment="1">
      <alignment horizontal="left" vertical="center"/>
    </xf>
    <xf numFmtId="0" fontId="28" fillId="0" borderId="5" xfId="0" applyFont="1" applyBorder="1" applyAlignment="1">
      <alignment horizontal="left" vertical="center" wrapText="1"/>
    </xf>
    <xf numFmtId="0" fontId="0" fillId="0" borderId="25" xfId="0" applyBorder="1" applyAlignment="1">
      <alignment horizontal="left" vertical="center"/>
    </xf>
    <xf numFmtId="0" fontId="55" fillId="33" borderId="49" xfId="45" applyFill="1" applyBorder="1" applyAlignment="1">
      <alignment horizontal="left" vertical="center"/>
    </xf>
    <xf numFmtId="0" fontId="55" fillId="33" borderId="50" xfId="45" applyFill="1" applyBorder="1" applyAlignment="1">
      <alignment horizontal="left" vertical="center"/>
    </xf>
    <xf numFmtId="0" fontId="4" fillId="33" borderId="49" xfId="0" applyFont="1" applyFill="1" applyBorder="1" applyAlignment="1">
      <alignment horizontal="left" vertical="center" wrapText="1" shrinkToFit="1"/>
    </xf>
    <xf numFmtId="0" fontId="4" fillId="33" borderId="50" xfId="0" applyFont="1" applyFill="1" applyBorder="1" applyAlignment="1">
      <alignment horizontal="left" vertical="center" wrapText="1" shrinkToFit="1"/>
    </xf>
    <xf numFmtId="0" fontId="4" fillId="33" borderId="49" xfId="0" applyFont="1" applyFill="1" applyBorder="1" applyAlignment="1">
      <alignment horizontal="left" vertical="center" wrapText="1"/>
    </xf>
    <xf numFmtId="0" fontId="4" fillId="33" borderId="50"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8" xfId="0" applyFont="1" applyBorder="1" applyAlignment="1">
      <alignment horizontal="left"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1" xfId="0" applyFont="1" applyBorder="1" applyAlignment="1">
      <alignment horizontal="center"/>
    </xf>
    <xf numFmtId="0" fontId="4" fillId="0" borderId="229" xfId="0" applyFont="1" applyBorder="1" applyAlignment="1">
      <alignment horizontal="center"/>
    </xf>
    <xf numFmtId="0" fontId="4" fillId="0" borderId="230" xfId="0" applyFont="1" applyBorder="1" applyAlignment="1">
      <alignment horizontal="center"/>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29"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228" xfId="0" applyFont="1" applyBorder="1" applyAlignment="1">
      <alignment horizontal="left" vertical="top" shrinkToFit="1"/>
    </xf>
    <xf numFmtId="0" fontId="0" fillId="0" borderId="22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24" xfId="0" applyFont="1" applyBorder="1" applyAlignment="1">
      <alignment horizontal="center" vertical="center" wrapText="1"/>
    </xf>
    <xf numFmtId="0" fontId="4" fillId="0" borderId="225"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20" xfId="0" applyFont="1" applyBorder="1" applyAlignment="1">
      <alignment horizontal="left" vertical="center"/>
    </xf>
    <xf numFmtId="0" fontId="4" fillId="0" borderId="221" xfId="0" applyFont="1" applyBorder="1" applyAlignment="1">
      <alignment horizontal="left" vertical="center"/>
    </xf>
    <xf numFmtId="0" fontId="4" fillId="0" borderId="222"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8" xfId="0" applyFont="1" applyBorder="1" applyAlignment="1">
      <alignment horizontal="center"/>
    </xf>
    <xf numFmtId="0" fontId="4" fillId="0" borderId="0" xfId="0" applyFont="1" applyAlignment="1">
      <alignment horizontal="right" vertic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5" fillId="0" borderId="0" xfId="0" applyFont="1" applyAlignment="1">
      <alignment horizontal="right" vertical="center"/>
    </xf>
    <xf numFmtId="0" fontId="65" fillId="0" borderId="32" xfId="0" applyFont="1" applyBorder="1" applyAlignment="1">
      <alignment horizontal="center" vertical="center" wrapText="1"/>
    </xf>
    <xf numFmtId="0" fontId="65" fillId="0" borderId="224" xfId="0" applyFont="1" applyBorder="1" applyAlignment="1">
      <alignment horizontal="center" vertical="center" wrapText="1"/>
    </xf>
    <xf numFmtId="0" fontId="64" fillId="0" borderId="32" xfId="0" applyFont="1" applyBorder="1" applyAlignment="1">
      <alignment horizontal="left" vertical="center"/>
    </xf>
    <xf numFmtId="0" fontId="64" fillId="0" borderId="224" xfId="0" applyFont="1" applyBorder="1" applyAlignment="1">
      <alignment horizontal="left" vertical="center"/>
    </xf>
    <xf numFmtId="0" fontId="56" fillId="38" borderId="209" xfId="45" applyFont="1" applyFill="1" applyBorder="1" applyAlignment="1">
      <alignment horizontal="center" vertical="center"/>
    </xf>
    <xf numFmtId="0" fontId="56" fillId="38" borderId="210" xfId="45" applyFont="1" applyFill="1" applyBorder="1" applyAlignment="1">
      <alignment horizontal="center" vertical="center"/>
    </xf>
    <xf numFmtId="0" fontId="56" fillId="38" borderId="211" xfId="45" applyFont="1" applyFill="1" applyBorder="1" applyAlignment="1">
      <alignment horizontal="center" vertical="center"/>
    </xf>
    <xf numFmtId="0" fontId="56" fillId="38" borderId="212" xfId="45" applyFont="1" applyFill="1" applyBorder="1" applyAlignment="1">
      <alignment horizontal="center" vertical="center"/>
    </xf>
    <xf numFmtId="0" fontId="64" fillId="0" borderId="223" xfId="0" applyFont="1" applyBorder="1" applyAlignment="1">
      <alignment vertical="center" wrapText="1"/>
    </xf>
    <xf numFmtId="0" fontId="64" fillId="0" borderId="28" xfId="0" applyFont="1" applyBorder="1" applyAlignment="1">
      <alignment vertical="center" wrapText="1"/>
    </xf>
    <xf numFmtId="0" fontId="65" fillId="0" borderId="5" xfId="0" applyFont="1" applyBorder="1" applyAlignment="1">
      <alignment horizontal="center" vertical="center" wrapText="1"/>
    </xf>
    <xf numFmtId="0" fontId="64" fillId="0" borderId="5" xfId="0" applyFont="1" applyBorder="1" applyAlignment="1">
      <alignment horizontal="left" vertical="center"/>
    </xf>
    <xf numFmtId="0" fontId="29" fillId="33" borderId="0" xfId="47" applyFont="1" applyFill="1" applyAlignment="1">
      <alignment horizontal="center" vertical="center"/>
    </xf>
    <xf numFmtId="0" fontId="4" fillId="33" borderId="6" xfId="47" applyFont="1" applyFill="1" applyBorder="1" applyAlignment="1">
      <alignment horizontal="center" vertical="center"/>
    </xf>
    <xf numFmtId="0" fontId="7" fillId="33" borderId="6" xfId="47" applyFill="1" applyBorder="1" applyAlignment="1">
      <alignment horizontal="center" vertical="center"/>
    </xf>
    <xf numFmtId="0" fontId="4" fillId="33" borderId="2" xfId="47" applyFont="1" applyFill="1" applyBorder="1" applyAlignment="1">
      <alignment horizontal="center" vertical="center"/>
    </xf>
    <xf numFmtId="0" fontId="4" fillId="33" borderId="3" xfId="47" applyFont="1" applyFill="1" applyBorder="1" applyAlignment="1">
      <alignment horizontal="center" vertical="center"/>
    </xf>
    <xf numFmtId="0" fontId="4" fillId="33" borderId="25" xfId="47" applyFont="1" applyFill="1" applyBorder="1" applyAlignment="1">
      <alignment horizontal="center" vertical="center"/>
    </xf>
    <xf numFmtId="0" fontId="4" fillId="33" borderId="25" xfId="47" applyFont="1" applyFill="1" applyBorder="1" applyAlignment="1">
      <alignment horizontal="left" vertical="center"/>
    </xf>
    <xf numFmtId="0" fontId="64" fillId="0" borderId="226" xfId="0" applyFont="1" applyBorder="1" applyAlignment="1">
      <alignment vertical="center" wrapText="1"/>
    </xf>
    <xf numFmtId="0" fontId="64" fillId="0" borderId="223" xfId="0" applyFont="1" applyBorder="1" applyAlignment="1">
      <alignment horizontal="left" vertical="center" wrapText="1"/>
    </xf>
    <xf numFmtId="0" fontId="64" fillId="0" borderId="226" xfId="0" applyFont="1" applyBorder="1" applyAlignment="1">
      <alignment horizontal="left" vertical="center" wrapText="1"/>
    </xf>
    <xf numFmtId="0" fontId="64" fillId="0" borderId="32" xfId="0" applyFont="1" applyBorder="1" applyAlignment="1">
      <alignment horizontal="center" vertical="center" wrapText="1"/>
    </xf>
    <xf numFmtId="0" fontId="64" fillId="0" borderId="224" xfId="0" applyFont="1" applyBorder="1" applyAlignment="1">
      <alignment horizontal="center" vertical="center" wrapText="1"/>
    </xf>
    <xf numFmtId="0" fontId="4" fillId="33" borderId="2" xfId="47" applyFont="1" applyFill="1" applyBorder="1" applyAlignment="1">
      <alignment horizontal="left" vertical="center"/>
    </xf>
    <xf numFmtId="0" fontId="4" fillId="33" borderId="217" xfId="47" applyFont="1" applyFill="1" applyBorder="1" applyAlignment="1">
      <alignment horizontal="center" vertical="center"/>
    </xf>
    <xf numFmtId="0" fontId="4" fillId="33" borderId="51" xfId="47" applyFont="1" applyFill="1" applyBorder="1" applyAlignment="1">
      <alignment horizontal="center" vertical="center"/>
    </xf>
    <xf numFmtId="0" fontId="4" fillId="33" borderId="218" xfId="47" applyFont="1" applyFill="1" applyBorder="1" applyAlignment="1">
      <alignment horizontal="center" vertical="center"/>
    </xf>
    <xf numFmtId="0" fontId="4" fillId="33" borderId="219" xfId="47" applyFont="1" applyFill="1" applyBorder="1" applyAlignment="1">
      <alignment horizontal="center" vertical="center"/>
    </xf>
    <xf numFmtId="0" fontId="4" fillId="33" borderId="0" xfId="47" applyFont="1" applyFill="1" applyAlignment="1">
      <alignment horizontal="left" vertical="center" wrapText="1"/>
    </xf>
    <xf numFmtId="0" fontId="4" fillId="33" borderId="0" xfId="47" applyFont="1" applyFill="1" applyAlignment="1">
      <alignment vertical="center" wrapText="1"/>
    </xf>
    <xf numFmtId="0" fontId="30" fillId="0" borderId="3" xfId="0" applyFont="1" applyBorder="1" applyAlignment="1">
      <alignment horizontal="left" vertical="top" wrapText="1"/>
    </xf>
    <xf numFmtId="0" fontId="30" fillId="0" borderId="4" xfId="0" applyFont="1" applyBorder="1" applyAlignment="1">
      <alignment horizontal="left" vertical="top" wrapText="1"/>
    </xf>
    <xf numFmtId="0" fontId="30" fillId="0" borderId="1" xfId="0" applyFont="1" applyBorder="1" applyAlignment="1">
      <alignment horizontal="left" vertical="top" wrapText="1"/>
    </xf>
    <xf numFmtId="0" fontId="30" fillId="0" borderId="17" xfId="0" applyFont="1" applyBorder="1" applyAlignment="1">
      <alignment horizontal="left" vertical="top" wrapText="1"/>
    </xf>
    <xf numFmtId="0" fontId="30" fillId="0" borderId="0" xfId="0" applyFont="1" applyAlignment="1">
      <alignment horizontal="left" vertical="top" wrapText="1"/>
    </xf>
    <xf numFmtId="0" fontId="30" fillId="0" borderId="27" xfId="0" applyFont="1" applyBorder="1" applyAlignment="1">
      <alignment horizontal="left" vertical="top" wrapText="1"/>
    </xf>
    <xf numFmtId="0" fontId="30" fillId="0" borderId="16" xfId="0" applyFont="1" applyBorder="1" applyAlignment="1">
      <alignment horizontal="left" vertical="top" wrapText="1"/>
    </xf>
    <xf numFmtId="0" fontId="30" fillId="0" borderId="5" xfId="0" applyFont="1" applyBorder="1" applyAlignment="1">
      <alignment horizontal="left" vertical="top" wrapText="1"/>
    </xf>
    <xf numFmtId="0" fontId="30"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30" fillId="0" borderId="214" xfId="0" applyFont="1" applyBorder="1" applyAlignment="1">
      <alignment horizontal="left" vertical="top" wrapText="1"/>
    </xf>
    <xf numFmtId="0" fontId="30" fillId="0" borderId="215" xfId="0" applyFont="1" applyBorder="1" applyAlignment="1">
      <alignment horizontal="left" vertical="top" wrapText="1"/>
    </xf>
    <xf numFmtId="0" fontId="30" fillId="0" borderId="216" xfId="0" applyFont="1" applyBorder="1" applyAlignment="1">
      <alignment horizontal="left" vertical="top" wrapText="1"/>
    </xf>
    <xf numFmtId="0" fontId="30" fillId="0" borderId="214" xfId="0" applyFont="1" applyBorder="1" applyAlignment="1">
      <alignment horizontal="left" vertical="center"/>
    </xf>
    <xf numFmtId="0" fontId="30" fillId="0" borderId="215" xfId="0" applyFont="1" applyBorder="1" applyAlignment="1">
      <alignment horizontal="left" vertical="center"/>
    </xf>
    <xf numFmtId="0" fontId="30" fillId="0" borderId="216" xfId="0" applyFont="1" applyBorder="1" applyAlignment="1">
      <alignment horizontal="left" vertic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1" xfId="0" applyFont="1" applyBorder="1" applyAlignment="1">
      <alignment horizontal="left"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3" fillId="34" borderId="0" xfId="43" applyFont="1" applyFill="1" applyAlignment="1" applyProtection="1">
      <alignment horizontal="center" vertical="center" shrinkToFit="1"/>
      <protection locked="0"/>
    </xf>
    <xf numFmtId="0" fontId="33" fillId="35" borderId="0" xfId="43" applyFont="1" applyFill="1" applyAlignment="1" applyProtection="1">
      <alignment horizontal="center" vertical="center" shrinkToFit="1"/>
      <protection locked="0"/>
    </xf>
    <xf numFmtId="0" fontId="33" fillId="36" borderId="0" xfId="43" applyFont="1" applyFill="1" applyAlignment="1" applyProtection="1">
      <alignment horizontal="center" vertical="center"/>
      <protection locked="0"/>
    </xf>
    <xf numFmtId="0" fontId="33" fillId="0" borderId="0" xfId="43" applyFont="1" applyAlignment="1">
      <alignment horizontal="center" vertical="center"/>
    </xf>
    <xf numFmtId="0" fontId="29" fillId="34" borderId="6" xfId="43" applyFont="1" applyFill="1" applyBorder="1" applyAlignment="1" applyProtection="1">
      <alignment horizontal="center" vertical="center"/>
      <protection locked="0"/>
    </xf>
    <xf numFmtId="0" fontId="29" fillId="35" borderId="7" xfId="43" applyFont="1" applyFill="1" applyBorder="1" applyAlignment="1" applyProtection="1">
      <alignment horizontal="center" vertical="center"/>
      <protection locked="0"/>
    </xf>
    <xf numFmtId="0" fontId="29" fillId="35" borderId="8" xfId="43" applyFont="1" applyFill="1" applyBorder="1" applyAlignment="1" applyProtection="1">
      <alignment horizontal="center" vertical="center"/>
      <protection locked="0"/>
    </xf>
    <xf numFmtId="0" fontId="29" fillId="0" borderId="71" xfId="43" applyFont="1" applyBorder="1" applyAlignment="1">
      <alignment horizontal="center" vertical="center"/>
    </xf>
    <xf numFmtId="0" fontId="29" fillId="0" borderId="82" xfId="43" applyFont="1" applyBorder="1" applyAlignment="1">
      <alignment horizontal="center" vertical="center"/>
    </xf>
    <xf numFmtId="0" fontId="29" fillId="0" borderId="69" xfId="43" applyFont="1" applyBorder="1" applyAlignment="1">
      <alignment horizontal="center" vertical="center"/>
    </xf>
    <xf numFmtId="0" fontId="29" fillId="0" borderId="72" xfId="43" applyFont="1" applyBorder="1" applyAlignment="1">
      <alignment horizontal="center" vertical="center" wrapText="1"/>
    </xf>
    <xf numFmtId="0" fontId="29" fillId="0" borderId="73" xfId="43" applyFont="1" applyBorder="1" applyAlignment="1">
      <alignment horizontal="center" vertical="center" wrapText="1"/>
    </xf>
    <xf numFmtId="0" fontId="29" fillId="0" borderId="74" xfId="43" applyFont="1" applyBorder="1" applyAlignment="1">
      <alignment horizontal="center" vertical="center" wrapText="1"/>
    </xf>
    <xf numFmtId="0" fontId="29" fillId="0" borderId="83" xfId="43" applyFont="1" applyBorder="1" applyAlignment="1">
      <alignment horizontal="center" vertical="center" wrapText="1"/>
    </xf>
    <xf numFmtId="0" fontId="29" fillId="0" borderId="0" xfId="43" applyFont="1" applyAlignment="1">
      <alignment horizontal="center" vertical="center" wrapText="1"/>
    </xf>
    <xf numFmtId="0" fontId="29" fillId="0" borderId="27"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90" xfId="43" applyFont="1" applyBorder="1" applyAlignment="1">
      <alignment horizontal="center" vertical="center" wrapText="1"/>
    </xf>
    <xf numFmtId="0" fontId="29" fillId="0" borderId="91" xfId="43" applyFont="1" applyBorder="1" applyAlignment="1">
      <alignment horizontal="center" vertical="center" wrapText="1"/>
    </xf>
    <xf numFmtId="0" fontId="35" fillId="0" borderId="75" xfId="43" applyFont="1" applyBorder="1" applyAlignment="1">
      <alignment horizontal="center" vertical="center" wrapText="1"/>
    </xf>
    <xf numFmtId="0" fontId="35" fillId="0" borderId="30" xfId="43" applyFont="1" applyBorder="1" applyAlignment="1">
      <alignment horizontal="center" vertical="center" wrapText="1"/>
    </xf>
    <xf numFmtId="0" fontId="35" fillId="0" borderId="92" xfId="43" applyFont="1" applyBorder="1" applyAlignment="1">
      <alignment horizontal="center" vertical="center" wrapText="1"/>
    </xf>
    <xf numFmtId="0" fontId="29" fillId="0" borderId="76" xfId="43" applyFont="1" applyBorder="1" applyAlignment="1">
      <alignment horizontal="center" vertical="center" wrapText="1"/>
    </xf>
    <xf numFmtId="0" fontId="29" fillId="0" borderId="17" xfId="43" applyFont="1" applyBorder="1" applyAlignment="1">
      <alignment horizontal="center" vertical="center" wrapText="1"/>
    </xf>
    <xf numFmtId="0" fontId="29" fillId="0" borderId="93" xfId="43" applyFont="1" applyBorder="1" applyAlignment="1">
      <alignment horizontal="center" vertical="center" wrapText="1"/>
    </xf>
    <xf numFmtId="0" fontId="29" fillId="0" borderId="77" xfId="43" applyFont="1" applyBorder="1" applyAlignment="1">
      <alignment horizontal="center" vertical="center" wrapText="1"/>
    </xf>
    <xf numFmtId="0" fontId="29" fillId="0" borderId="84" xfId="43" applyFont="1" applyBorder="1" applyAlignment="1">
      <alignment horizontal="center" vertical="center" wrapText="1"/>
    </xf>
    <xf numFmtId="0" fontId="29" fillId="0" borderId="94" xfId="43" applyFont="1" applyBorder="1" applyAlignment="1">
      <alignment horizontal="center" vertical="center" wrapText="1"/>
    </xf>
    <xf numFmtId="0" fontId="29" fillId="36" borderId="6" xfId="43" applyFont="1" applyFill="1" applyBorder="1" applyAlignment="1" applyProtection="1">
      <alignment horizontal="center" vertical="center"/>
      <protection locked="0"/>
    </xf>
    <xf numFmtId="0" fontId="29" fillId="36" borderId="8" xfId="43" applyFont="1" applyFill="1" applyBorder="1" applyAlignment="1" applyProtection="1">
      <alignment horizontal="center" vertical="center"/>
      <protection locked="0"/>
    </xf>
    <xf numFmtId="0" fontId="29" fillId="33" borderId="6" xfId="43" applyFont="1" applyFill="1" applyBorder="1" applyAlignment="1">
      <alignment horizontal="center" vertical="center"/>
    </xf>
    <xf numFmtId="0" fontId="29" fillId="33" borderId="8" xfId="43" applyFont="1" applyFill="1" applyBorder="1" applyAlignment="1">
      <alignment horizontal="center" vertical="center"/>
    </xf>
    <xf numFmtId="177" fontId="29" fillId="0" borderId="0" xfId="43" applyNumberFormat="1" applyFont="1" applyAlignment="1">
      <alignment horizontal="center" vertical="center"/>
    </xf>
    <xf numFmtId="0" fontId="35" fillId="0" borderId="81" xfId="43" applyFont="1" applyBorder="1" applyAlignment="1">
      <alignment horizontal="center" vertical="center" wrapText="1"/>
    </xf>
    <xf numFmtId="0" fontId="35" fillId="0" borderId="77" xfId="43" applyFont="1" applyBorder="1" applyAlignment="1">
      <alignment horizontal="center" vertical="center" wrapText="1"/>
    </xf>
    <xf numFmtId="0" fontId="35" fillId="0" borderId="86" xfId="43" applyFont="1" applyBorder="1" applyAlignment="1">
      <alignment horizontal="center" vertical="center" wrapText="1"/>
    </xf>
    <xf numFmtId="0" fontId="35" fillId="0" borderId="84" xfId="43" applyFont="1" applyBorder="1" applyAlignment="1">
      <alignment horizontal="center" vertical="center" wrapText="1"/>
    </xf>
    <xf numFmtId="0" fontId="35" fillId="0" borderId="96" xfId="43" applyFont="1" applyBorder="1" applyAlignment="1">
      <alignment horizontal="center" vertical="center" wrapText="1"/>
    </xf>
    <xf numFmtId="0" fontId="35" fillId="0" borderId="94" xfId="43" applyFont="1" applyBorder="1" applyAlignment="1">
      <alignment horizontal="center" vertical="center" wrapText="1"/>
    </xf>
    <xf numFmtId="0" fontId="35" fillId="0" borderId="72" xfId="43" applyFont="1" applyBorder="1" applyAlignment="1">
      <alignment horizontal="center" vertical="center" wrapText="1"/>
    </xf>
    <xf numFmtId="0" fontId="35" fillId="0" borderId="83" xfId="43" applyFont="1" applyBorder="1" applyAlignment="1">
      <alignment horizontal="center" vertical="center" wrapText="1"/>
    </xf>
    <xf numFmtId="0" fontId="35" fillId="0" borderId="89" xfId="43" applyFont="1" applyBorder="1" applyAlignment="1">
      <alignment horizontal="center" vertical="center" wrapText="1"/>
    </xf>
    <xf numFmtId="0" fontId="29" fillId="0" borderId="7" xfId="43" applyFont="1" applyBorder="1" applyAlignment="1">
      <alignment horizontal="center" vertical="center"/>
    </xf>
    <xf numFmtId="0" fontId="29" fillId="0" borderId="70" xfId="43" applyFont="1" applyBorder="1" applyAlignment="1">
      <alignment horizontal="center" vertical="center"/>
    </xf>
    <xf numFmtId="0" fontId="29" fillId="0" borderId="85" xfId="43" applyFont="1" applyBorder="1" applyAlignment="1">
      <alignment horizontal="center" vertical="center"/>
    </xf>
    <xf numFmtId="20" fontId="29" fillId="36" borderId="6" xfId="43" applyNumberFormat="1" applyFont="1" applyFill="1" applyBorder="1" applyAlignment="1" applyProtection="1">
      <alignment horizontal="center" vertical="center"/>
      <protection locked="0"/>
    </xf>
    <xf numFmtId="20" fontId="29" fillId="36" borderId="7" xfId="43" applyNumberFormat="1" applyFont="1" applyFill="1" applyBorder="1" applyAlignment="1" applyProtection="1">
      <alignment horizontal="center" vertical="center"/>
      <protection locked="0"/>
    </xf>
    <xf numFmtId="20" fontId="29" fillId="36" borderId="8" xfId="43" applyNumberFormat="1" applyFont="1" applyFill="1" applyBorder="1" applyAlignment="1" applyProtection="1">
      <alignment horizontal="center" vertical="center"/>
      <protection locked="0"/>
    </xf>
    <xf numFmtId="0" fontId="29" fillId="34" borderId="124" xfId="43" applyFont="1" applyFill="1" applyBorder="1" applyAlignment="1" applyProtection="1">
      <alignment horizontal="center" vertical="center" shrinkToFit="1"/>
      <protection locked="0"/>
    </xf>
    <xf numFmtId="0" fontId="29" fillId="34" borderId="4" xfId="43" applyFont="1" applyFill="1" applyBorder="1" applyAlignment="1" applyProtection="1">
      <alignment horizontal="center" vertical="center" shrinkToFit="1"/>
      <protection locked="0"/>
    </xf>
    <xf numFmtId="0" fontId="29" fillId="34" borderId="1" xfId="43" applyFont="1" applyFill="1" applyBorder="1" applyAlignment="1" applyProtection="1">
      <alignment horizontal="center" vertical="center" shrinkToFit="1"/>
      <protection locked="0"/>
    </xf>
    <xf numFmtId="0" fontId="29" fillId="34" borderId="83" xfId="43" applyFont="1" applyFill="1" applyBorder="1" applyAlignment="1" applyProtection="1">
      <alignment horizontal="center" vertical="center" shrinkToFit="1"/>
      <protection locked="0"/>
    </xf>
    <xf numFmtId="0" fontId="29" fillId="34" borderId="0" xfId="43" applyFont="1" applyFill="1" applyAlignment="1" applyProtection="1">
      <alignment horizontal="center" vertical="center" shrinkToFit="1"/>
      <protection locked="0"/>
    </xf>
    <xf numFmtId="0" fontId="29" fillId="34" borderId="27" xfId="43" applyFont="1" applyFill="1" applyBorder="1" applyAlignment="1" applyProtection="1">
      <alignment horizontal="center" vertical="center" shrinkToFit="1"/>
      <protection locked="0"/>
    </xf>
    <xf numFmtId="0" fontId="29" fillId="34" borderId="112" xfId="43" applyFont="1" applyFill="1" applyBorder="1" applyAlignment="1" applyProtection="1">
      <alignment horizontal="center" vertical="center" shrinkToFit="1"/>
      <protection locked="0"/>
    </xf>
    <xf numFmtId="0" fontId="29" fillId="34" borderId="5" xfId="43" applyFont="1" applyFill="1" applyBorder="1" applyAlignment="1" applyProtection="1">
      <alignment horizontal="center" vertical="center" shrinkToFit="1"/>
      <protection locked="0"/>
    </xf>
    <xf numFmtId="0" fontId="29" fillId="34" borderId="15" xfId="43" applyFont="1" applyFill="1" applyBorder="1" applyAlignment="1" applyProtection="1">
      <alignment horizontal="center" vertical="center" shrinkToFit="1"/>
      <protection locked="0"/>
    </xf>
    <xf numFmtId="0" fontId="29" fillId="34" borderId="25" xfId="43" applyFont="1" applyFill="1" applyBorder="1" applyAlignment="1" applyProtection="1">
      <alignment horizontal="center" vertical="center" wrapText="1"/>
      <protection locked="0"/>
    </xf>
    <xf numFmtId="0" fontId="29" fillId="35" borderId="30" xfId="43" applyFont="1" applyFill="1" applyBorder="1" applyAlignment="1" applyProtection="1">
      <alignment horizontal="center" vertical="center" wrapText="1"/>
      <protection locked="0"/>
    </xf>
    <xf numFmtId="0" fontId="29" fillId="35" borderId="28" xfId="43" applyFont="1" applyFill="1" applyBorder="1" applyAlignment="1" applyProtection="1">
      <alignment horizontal="center" vertical="center" wrapText="1"/>
      <protection locked="0"/>
    </xf>
    <xf numFmtId="0" fontId="29" fillId="34" borderId="3" xfId="43" applyFont="1" applyFill="1" applyBorder="1" applyAlignment="1" applyProtection="1">
      <alignment horizontal="center" vertical="center" wrapText="1"/>
      <protection locked="0"/>
    </xf>
    <xf numFmtId="0" fontId="29" fillId="34" borderId="4" xfId="43" applyFont="1" applyFill="1" applyBorder="1" applyAlignment="1" applyProtection="1">
      <alignment horizontal="center" vertical="center" wrapText="1"/>
      <protection locked="0"/>
    </xf>
    <xf numFmtId="0" fontId="29" fillId="34" borderId="1" xfId="43" applyFont="1" applyFill="1" applyBorder="1" applyAlignment="1" applyProtection="1">
      <alignment horizontal="center" vertical="center" wrapText="1"/>
      <protection locked="0"/>
    </xf>
    <xf numFmtId="0" fontId="29" fillId="34" borderId="17" xfId="43" applyFont="1" applyFill="1" applyBorder="1" applyAlignment="1" applyProtection="1">
      <alignment horizontal="center" vertical="center" wrapText="1"/>
      <protection locked="0"/>
    </xf>
    <xf numFmtId="0" fontId="29" fillId="34" borderId="0" xfId="43" applyFont="1" applyFill="1" applyAlignment="1" applyProtection="1">
      <alignment horizontal="center" vertical="center" wrapText="1"/>
      <protection locked="0"/>
    </xf>
    <xf numFmtId="0" fontId="29" fillId="34" borderId="27" xfId="43" applyFont="1" applyFill="1" applyBorder="1" applyAlignment="1" applyProtection="1">
      <alignment horizontal="center" vertical="center" wrapText="1"/>
      <protection locked="0"/>
    </xf>
    <xf numFmtId="0" fontId="29" fillId="34" borderId="16" xfId="43" applyFont="1" applyFill="1" applyBorder="1" applyAlignment="1" applyProtection="1">
      <alignment horizontal="center" vertical="center" wrapText="1"/>
      <protection locked="0"/>
    </xf>
    <xf numFmtId="0" fontId="29" fillId="34" borderId="5" xfId="43" applyFont="1" applyFill="1" applyBorder="1" applyAlignment="1" applyProtection="1">
      <alignment horizontal="center" vertical="center" wrapText="1"/>
      <protection locked="0"/>
    </xf>
    <xf numFmtId="0" fontId="29" fillId="34" borderId="15" xfId="43" applyFont="1" applyFill="1" applyBorder="1" applyAlignment="1" applyProtection="1">
      <alignment horizontal="center" vertical="center" wrapText="1"/>
      <protection locked="0"/>
    </xf>
    <xf numFmtId="0" fontId="29" fillId="36" borderId="3" xfId="43" applyFont="1" applyFill="1" applyBorder="1" applyAlignment="1" applyProtection="1">
      <alignment horizontal="left" vertical="center" shrinkToFit="1"/>
      <protection locked="0"/>
    </xf>
    <xf numFmtId="0" fontId="29" fillId="36" borderId="4" xfId="43" applyFont="1" applyFill="1" applyBorder="1" applyAlignment="1" applyProtection="1">
      <alignment horizontal="left" vertical="center" shrinkToFit="1"/>
      <protection locked="0"/>
    </xf>
    <xf numFmtId="0" fontId="29" fillId="36" borderId="1" xfId="43" applyFont="1" applyFill="1" applyBorder="1" applyAlignment="1" applyProtection="1">
      <alignment horizontal="left" vertical="center" shrinkToFit="1"/>
      <protection locked="0"/>
    </xf>
    <xf numFmtId="0" fontId="29" fillId="36" borderId="17" xfId="43" applyFont="1" applyFill="1" applyBorder="1" applyAlignment="1" applyProtection="1">
      <alignment horizontal="left" vertical="center" shrinkToFit="1"/>
      <protection locked="0"/>
    </xf>
    <xf numFmtId="0" fontId="29" fillId="36" borderId="0" xfId="43" applyFont="1" applyFill="1" applyAlignment="1" applyProtection="1">
      <alignment horizontal="left" vertical="center" shrinkToFit="1"/>
      <protection locked="0"/>
    </xf>
    <xf numFmtId="0" fontId="29" fillId="36" borderId="27" xfId="43" applyFont="1" applyFill="1" applyBorder="1" applyAlignment="1" applyProtection="1">
      <alignment horizontal="left" vertical="center" shrinkToFit="1"/>
      <protection locked="0"/>
    </xf>
    <xf numFmtId="0" fontId="29" fillId="36" borderId="16" xfId="43" applyFont="1" applyFill="1" applyBorder="1" applyAlignment="1" applyProtection="1">
      <alignment horizontal="left" vertical="center" shrinkToFit="1"/>
      <protection locked="0"/>
    </xf>
    <xf numFmtId="0" fontId="29" fillId="36" borderId="5" xfId="43" applyFont="1" applyFill="1" applyBorder="1" applyAlignment="1" applyProtection="1">
      <alignment horizontal="left" vertical="center" shrinkToFit="1"/>
      <protection locked="0"/>
    </xf>
    <xf numFmtId="0" fontId="29" fillId="36" borderId="15" xfId="43" applyFont="1" applyFill="1" applyBorder="1" applyAlignment="1" applyProtection="1">
      <alignment horizontal="left" vertical="center" shrinkToFit="1"/>
      <protection locked="0"/>
    </xf>
    <xf numFmtId="178" fontId="29" fillId="0" borderId="129" xfId="43" applyNumberFormat="1" applyFont="1" applyBorder="1" applyAlignment="1">
      <alignment horizontal="center" vertical="center" wrapText="1"/>
    </xf>
    <xf numFmtId="178" fontId="29" fillId="0" borderId="130" xfId="43" applyNumberFormat="1" applyFont="1" applyBorder="1" applyAlignment="1">
      <alignment horizontal="center" vertical="center" wrapText="1"/>
    </xf>
    <xf numFmtId="0" fontId="29" fillId="34" borderId="72" xfId="43" applyFont="1" applyFill="1" applyBorder="1" applyAlignment="1" applyProtection="1">
      <alignment horizontal="center" vertical="center" shrinkToFit="1"/>
      <protection locked="0"/>
    </xf>
    <xf numFmtId="0" fontId="29" fillId="34" borderId="73" xfId="43" applyFont="1" applyFill="1" applyBorder="1" applyAlignment="1" applyProtection="1">
      <alignment horizontal="center" vertical="center" shrinkToFit="1"/>
      <protection locked="0"/>
    </xf>
    <xf numFmtId="0" fontId="29" fillId="34" borderId="74" xfId="43" applyFont="1" applyFill="1" applyBorder="1" applyAlignment="1" applyProtection="1">
      <alignment horizontal="center" vertical="center" shrinkToFit="1"/>
      <protection locked="0"/>
    </xf>
    <xf numFmtId="0" fontId="29" fillId="34" borderId="75" xfId="43" applyFont="1" applyFill="1" applyBorder="1" applyAlignment="1" applyProtection="1">
      <alignment horizontal="center" vertical="center" wrapText="1"/>
      <protection locked="0"/>
    </xf>
    <xf numFmtId="0" fontId="29" fillId="34" borderId="76" xfId="43" applyFont="1" applyFill="1" applyBorder="1" applyAlignment="1" applyProtection="1">
      <alignment horizontal="center" vertical="center" wrapText="1"/>
      <protection locked="0"/>
    </xf>
    <xf numFmtId="0" fontId="29" fillId="34" borderId="73" xfId="43" applyFont="1" applyFill="1" applyBorder="1" applyAlignment="1" applyProtection="1">
      <alignment horizontal="center" vertical="center" wrapText="1"/>
      <protection locked="0"/>
    </xf>
    <xf numFmtId="0" fontId="29" fillId="34" borderId="74" xfId="43" applyFont="1" applyFill="1" applyBorder="1" applyAlignment="1" applyProtection="1">
      <alignment horizontal="center" vertical="center" wrapText="1"/>
      <protection locked="0"/>
    </xf>
    <xf numFmtId="0" fontId="29" fillId="36" borderId="76" xfId="43" applyFont="1" applyFill="1" applyBorder="1" applyAlignment="1" applyProtection="1">
      <alignment horizontal="left" vertical="center" shrinkToFit="1"/>
      <protection locked="0"/>
    </xf>
    <xf numFmtId="0" fontId="29" fillId="36" borderId="73" xfId="43" applyFont="1" applyFill="1" applyBorder="1" applyAlignment="1" applyProtection="1">
      <alignment horizontal="left" vertical="center" shrinkToFit="1"/>
      <protection locked="0"/>
    </xf>
    <xf numFmtId="0" fontId="29" fillId="36" borderId="74" xfId="43" applyFont="1" applyFill="1" applyBorder="1" applyAlignment="1" applyProtection="1">
      <alignment horizontal="left" vertical="center" shrinkToFit="1"/>
      <protection locked="0"/>
    </xf>
    <xf numFmtId="178" fontId="29" fillId="0" borderId="100" xfId="43" applyNumberFormat="1" applyFont="1" applyBorder="1" applyAlignment="1">
      <alignment horizontal="center" vertical="center" wrapText="1"/>
    </xf>
    <xf numFmtId="178" fontId="29" fillId="0" borderId="101" xfId="43" applyNumberFormat="1" applyFont="1" applyBorder="1" applyAlignment="1">
      <alignment horizontal="center" vertical="center" wrapText="1"/>
    </xf>
    <xf numFmtId="178" fontId="29" fillId="0" borderId="131" xfId="43" applyNumberFormat="1" applyFont="1" applyBorder="1" applyAlignment="1">
      <alignment horizontal="center" vertical="center" wrapText="1"/>
    </xf>
    <xf numFmtId="0" fontId="29" fillId="36" borderId="124" xfId="43" applyFont="1" applyFill="1" applyBorder="1" applyAlignment="1" applyProtection="1">
      <alignment horizontal="left" vertical="center" wrapText="1"/>
      <protection locked="0"/>
    </xf>
    <xf numFmtId="0" fontId="29" fillId="36" borderId="4" xfId="43" applyFont="1" applyFill="1" applyBorder="1" applyAlignment="1" applyProtection="1">
      <alignment horizontal="left" vertical="center" wrapText="1"/>
      <protection locked="0"/>
    </xf>
    <xf numFmtId="0" fontId="29" fillId="36" borderId="125" xfId="43" applyFont="1" applyFill="1" applyBorder="1" applyAlignment="1" applyProtection="1">
      <alignment horizontal="left" vertical="center" wrapText="1"/>
      <protection locked="0"/>
    </xf>
    <xf numFmtId="0" fontId="29" fillId="36" borderId="83" xfId="43" applyFont="1" applyFill="1" applyBorder="1" applyAlignment="1" applyProtection="1">
      <alignment horizontal="left" vertical="center" wrapText="1"/>
      <protection locked="0"/>
    </xf>
    <xf numFmtId="0" fontId="29" fillId="36" borderId="0" xfId="43" applyFont="1" applyFill="1" applyAlignment="1" applyProtection="1">
      <alignment horizontal="left" vertical="center" wrapText="1"/>
      <protection locked="0"/>
    </xf>
    <xf numFmtId="0" fontId="29" fillId="36" borderId="84" xfId="43" applyFont="1" applyFill="1" applyBorder="1" applyAlignment="1" applyProtection="1">
      <alignment horizontal="left" vertical="center" wrapText="1"/>
      <protection locked="0"/>
    </xf>
    <xf numFmtId="0" fontId="29" fillId="36" borderId="112" xfId="43" applyFont="1" applyFill="1" applyBorder="1" applyAlignment="1" applyProtection="1">
      <alignment horizontal="left" vertical="center" wrapText="1"/>
      <protection locked="0"/>
    </xf>
    <xf numFmtId="0" fontId="29" fillId="36" borderId="5" xfId="43" applyFont="1" applyFill="1" applyBorder="1" applyAlignment="1" applyProtection="1">
      <alignment horizontal="left" vertical="center" wrapText="1"/>
      <protection locked="0"/>
    </xf>
    <xf numFmtId="0" fontId="29" fillId="36" borderId="122" xfId="43" applyFont="1" applyFill="1" applyBorder="1" applyAlignment="1" applyProtection="1">
      <alignment horizontal="left" vertical="center" wrapText="1"/>
      <protection locked="0"/>
    </xf>
    <xf numFmtId="178" fontId="29" fillId="0" borderId="110" xfId="43" applyNumberFormat="1" applyFont="1" applyBorder="1" applyAlignment="1">
      <alignment horizontal="center" vertical="center" wrapText="1"/>
    </xf>
    <xf numFmtId="178" fontId="29" fillId="0" borderId="106" xfId="43" applyNumberFormat="1" applyFont="1" applyBorder="1" applyAlignment="1">
      <alignment horizontal="center" vertical="center" wrapText="1"/>
    </xf>
    <xf numFmtId="178" fontId="29" fillId="0" borderId="111" xfId="43" applyNumberFormat="1" applyFont="1" applyBorder="1" applyAlignment="1">
      <alignment horizontal="center" vertical="center" wrapText="1"/>
    </xf>
    <xf numFmtId="178" fontId="29" fillId="0" borderId="119" xfId="43" applyNumberFormat="1" applyFont="1" applyBorder="1" applyAlignment="1">
      <alignment horizontal="center" vertical="center" wrapText="1"/>
    </xf>
    <xf numFmtId="178" fontId="29" fillId="0" borderId="120" xfId="43" applyNumberFormat="1" applyFont="1" applyBorder="1" applyAlignment="1">
      <alignment horizontal="center" vertical="center" wrapText="1"/>
    </xf>
    <xf numFmtId="178" fontId="29" fillId="0" borderId="121" xfId="43" applyNumberFormat="1" applyFont="1" applyBorder="1" applyAlignment="1">
      <alignment horizontal="center" vertical="center" wrapText="1"/>
    </xf>
    <xf numFmtId="0" fontId="29" fillId="36" borderId="72" xfId="43" applyFont="1" applyFill="1" applyBorder="1" applyAlignment="1" applyProtection="1">
      <alignment horizontal="left" vertical="center" wrapText="1"/>
      <protection locked="0"/>
    </xf>
    <xf numFmtId="0" fontId="29" fillId="36" borderId="73" xfId="43" applyFont="1" applyFill="1" applyBorder="1" applyAlignment="1" applyProtection="1">
      <alignment horizontal="left" vertical="center" wrapText="1"/>
      <protection locked="0"/>
    </xf>
    <xf numFmtId="0" fontId="29" fillId="36" borderId="77" xfId="43" applyFont="1" applyFill="1" applyBorder="1" applyAlignment="1" applyProtection="1">
      <alignment horizontal="left" vertical="center" wrapText="1"/>
      <protection locked="0"/>
    </xf>
    <xf numFmtId="178" fontId="29" fillId="0" borderId="102" xfId="43" applyNumberFormat="1" applyFont="1" applyBorder="1" applyAlignment="1">
      <alignment horizontal="center" vertical="center" wrapText="1"/>
    </xf>
    <xf numFmtId="0" fontId="29" fillId="34" borderId="30" xfId="43" applyFont="1" applyFill="1" applyBorder="1" applyAlignment="1" applyProtection="1">
      <alignment horizontal="center" vertical="center" wrapText="1"/>
      <protection locked="0"/>
    </xf>
    <xf numFmtId="0" fontId="29" fillId="34" borderId="89" xfId="43" applyFont="1" applyFill="1" applyBorder="1" applyAlignment="1" applyProtection="1">
      <alignment horizontal="center" vertical="center" shrinkToFit="1"/>
      <protection locked="0"/>
    </xf>
    <xf numFmtId="0" fontId="29" fillId="34" borderId="90" xfId="43" applyFont="1" applyFill="1" applyBorder="1" applyAlignment="1" applyProtection="1">
      <alignment horizontal="center" vertical="center" shrinkToFit="1"/>
      <protection locked="0"/>
    </xf>
    <xf numFmtId="0" fontId="29" fillId="34" borderId="91" xfId="43" applyFont="1" applyFill="1" applyBorder="1" applyAlignment="1" applyProtection="1">
      <alignment horizontal="center" vertical="center" shrinkToFit="1"/>
      <protection locked="0"/>
    </xf>
    <xf numFmtId="0" fontId="29" fillId="35" borderId="92" xfId="43" applyFont="1" applyFill="1" applyBorder="1" applyAlignment="1" applyProtection="1">
      <alignment horizontal="center" vertical="center" wrapText="1"/>
      <protection locked="0"/>
    </xf>
    <xf numFmtId="0" fontId="29" fillId="34" borderId="93" xfId="43" applyFont="1" applyFill="1" applyBorder="1" applyAlignment="1" applyProtection="1">
      <alignment horizontal="center" vertical="center" wrapText="1"/>
      <protection locked="0"/>
    </xf>
    <xf numFmtId="0" fontId="29" fillId="34" borderId="90" xfId="43" applyFont="1" applyFill="1" applyBorder="1" applyAlignment="1" applyProtection="1">
      <alignment horizontal="center" vertical="center" wrapText="1"/>
      <protection locked="0"/>
    </xf>
    <xf numFmtId="0" fontId="29" fillId="34" borderId="91" xfId="43" applyFont="1" applyFill="1" applyBorder="1" applyAlignment="1" applyProtection="1">
      <alignment horizontal="center" vertical="center" wrapText="1"/>
      <protection locked="0"/>
    </xf>
    <xf numFmtId="0" fontId="29" fillId="36" borderId="93" xfId="43" applyFont="1" applyFill="1" applyBorder="1" applyAlignment="1" applyProtection="1">
      <alignment horizontal="left" vertical="center" shrinkToFit="1"/>
      <protection locked="0"/>
    </xf>
    <xf numFmtId="0" fontId="29" fillId="36" borderId="90" xfId="43" applyFont="1" applyFill="1" applyBorder="1" applyAlignment="1" applyProtection="1">
      <alignment horizontal="left" vertical="center" shrinkToFit="1"/>
      <protection locked="0"/>
    </xf>
    <xf numFmtId="0" fontId="29" fillId="36" borderId="91" xfId="43" applyFont="1" applyFill="1" applyBorder="1" applyAlignment="1" applyProtection="1">
      <alignment horizontal="left" vertical="center" shrinkToFit="1"/>
      <protection locked="0"/>
    </xf>
    <xf numFmtId="0" fontId="30" fillId="0" borderId="155" xfId="43" applyFont="1" applyBorder="1" applyAlignment="1">
      <alignment horizontal="center" vertical="center"/>
    </xf>
    <xf numFmtId="0" fontId="30" fillId="0" borderId="156" xfId="43" applyFont="1" applyBorder="1" applyAlignment="1">
      <alignment horizontal="center" vertical="center"/>
    </xf>
    <xf numFmtId="0" fontId="30" fillId="0" borderId="157" xfId="43" applyFont="1" applyBorder="1" applyAlignment="1">
      <alignment horizontal="center" vertical="center"/>
    </xf>
    <xf numFmtId="178" fontId="30" fillId="0" borderId="96" xfId="44" applyNumberFormat="1" applyFont="1" applyBorder="1" applyAlignment="1">
      <alignment horizontal="right" vertical="center" shrinkToFit="1"/>
    </xf>
    <xf numFmtId="178" fontId="30" fillId="0" borderId="94" xfId="44" applyNumberFormat="1" applyFont="1" applyBorder="1" applyAlignment="1">
      <alignment horizontal="right" vertical="center" shrinkToFit="1"/>
    </xf>
    <xf numFmtId="0" fontId="30" fillId="0" borderId="137" xfId="43" applyFont="1" applyBorder="1" applyAlignment="1">
      <alignment horizontal="center" vertical="center"/>
    </xf>
    <xf numFmtId="0" fontId="30" fillId="0" borderId="138" xfId="43" applyFont="1" applyBorder="1" applyAlignment="1">
      <alignment horizontal="center" vertical="center"/>
    </xf>
    <xf numFmtId="0" fontId="30" fillId="0" borderId="139" xfId="43" applyFont="1" applyBorder="1" applyAlignment="1">
      <alignment horizontal="center" vertical="center"/>
    </xf>
    <xf numFmtId="178" fontId="30" fillId="0" borderId="142" xfId="43" applyNumberFormat="1" applyFont="1" applyBorder="1" applyAlignment="1">
      <alignment horizontal="center" vertical="center" shrinkToFit="1"/>
    </xf>
    <xf numFmtId="178" fontId="30" fillId="0" borderId="143" xfId="43" applyNumberFormat="1" applyFont="1" applyBorder="1" applyAlignment="1">
      <alignment horizontal="center" vertical="center" shrinkToFit="1"/>
    </xf>
    <xf numFmtId="178" fontId="30" fillId="0" borderId="148" xfId="43" applyNumberFormat="1" applyFont="1" applyBorder="1" applyAlignment="1">
      <alignment horizontal="center" vertical="center" shrinkToFit="1"/>
    </xf>
    <xf numFmtId="178" fontId="30" fillId="0" borderId="149" xfId="43" applyNumberFormat="1" applyFont="1" applyBorder="1" applyAlignment="1">
      <alignment horizontal="center" vertical="center" shrinkToFit="1"/>
    </xf>
    <xf numFmtId="178" fontId="30" fillId="0" borderId="152" xfId="43" applyNumberFormat="1" applyFont="1" applyBorder="1" applyAlignment="1">
      <alignment horizontal="center" vertical="center" shrinkToFit="1"/>
    </xf>
    <xf numFmtId="178" fontId="30" fillId="0" borderId="153" xfId="43" applyNumberFormat="1" applyFont="1" applyBorder="1" applyAlignment="1">
      <alignment horizontal="center" vertical="center" shrinkToFit="1"/>
    </xf>
    <xf numFmtId="0" fontId="35" fillId="0" borderId="144" xfId="43" applyFont="1" applyBorder="1" applyAlignment="1">
      <alignment horizontal="center" vertical="center" wrapText="1"/>
    </xf>
    <xf numFmtId="0" fontId="35" fillId="0" borderId="143" xfId="43" applyFont="1" applyBorder="1" applyAlignment="1">
      <alignment horizontal="center" vertical="center" wrapText="1"/>
    </xf>
    <xf numFmtId="0" fontId="35" fillId="0" borderId="145" xfId="43" applyFont="1" applyBorder="1" applyAlignment="1">
      <alignment horizontal="center" vertical="center" wrapText="1"/>
    </xf>
    <xf numFmtId="0" fontId="35" fillId="0" borderId="150" xfId="43" applyFont="1" applyBorder="1" applyAlignment="1">
      <alignment horizontal="center" vertical="center" wrapText="1"/>
    </xf>
    <xf numFmtId="0" fontId="35" fillId="0" borderId="149" xfId="43" applyFont="1" applyBorder="1" applyAlignment="1">
      <alignment horizontal="center" vertical="center" wrapText="1"/>
    </xf>
    <xf numFmtId="0" fontId="35" fillId="0" borderId="151" xfId="43" applyFont="1" applyBorder="1" applyAlignment="1">
      <alignment horizontal="center" vertical="center" wrapText="1"/>
    </xf>
    <xf numFmtId="0" fontId="35" fillId="0" borderId="159" xfId="43" applyFont="1" applyBorder="1" applyAlignment="1">
      <alignment horizontal="center" vertical="center" wrapText="1"/>
    </xf>
    <xf numFmtId="0" fontId="35" fillId="0" borderId="160" xfId="43" applyFont="1" applyBorder="1" applyAlignment="1">
      <alignment horizontal="center" vertical="center" wrapText="1"/>
    </xf>
    <xf numFmtId="0" fontId="35" fillId="0" borderId="161" xfId="43" applyFont="1" applyBorder="1" applyAlignment="1">
      <alignment horizontal="center" vertical="center" wrapText="1"/>
    </xf>
    <xf numFmtId="0" fontId="30" fillId="0" borderId="116" xfId="43" applyFont="1" applyBorder="1" applyAlignment="1">
      <alignment horizontal="center" vertical="center"/>
    </xf>
    <xf numFmtId="0" fontId="30" fillId="0" borderId="117" xfId="43" applyFont="1" applyBorder="1" applyAlignment="1">
      <alignment horizontal="center" vertical="center"/>
    </xf>
    <xf numFmtId="0" fontId="30" fillId="0" borderId="118" xfId="43" applyFont="1" applyBorder="1" applyAlignment="1">
      <alignment horizontal="center" vertical="center"/>
    </xf>
    <xf numFmtId="178" fontId="30" fillId="0" borderId="154" xfId="44" applyNumberFormat="1" applyFont="1" applyBorder="1" applyAlignment="1">
      <alignment horizontal="right" vertical="center" shrinkToFit="1"/>
    </xf>
    <xf numFmtId="178" fontId="30" fillId="0" borderId="70" xfId="44" applyNumberFormat="1" applyFont="1" applyBorder="1" applyAlignment="1">
      <alignment horizontal="right" vertical="center" shrinkToFit="1"/>
    </xf>
    <xf numFmtId="0" fontId="39" fillId="33" borderId="2" xfId="43" applyFont="1" applyFill="1" applyBorder="1" applyAlignment="1">
      <alignment horizontal="center" vertical="center"/>
    </xf>
    <xf numFmtId="0" fontId="35" fillId="33" borderId="0" xfId="43" applyFont="1" applyFill="1" applyAlignment="1">
      <alignment horizontal="left" vertical="center" indent="1"/>
    </xf>
    <xf numFmtId="0" fontId="47" fillId="33" borderId="97" xfId="43" applyFont="1" applyFill="1" applyBorder="1" applyAlignment="1">
      <alignment horizontal="center" vertical="center"/>
    </xf>
    <xf numFmtId="0" fontId="47" fillId="33" borderId="103" xfId="43" applyFont="1" applyFill="1" applyBorder="1" applyAlignment="1">
      <alignment horizontal="center" vertical="center"/>
    </xf>
    <xf numFmtId="0" fontId="47" fillId="33" borderId="165" xfId="43" applyFont="1" applyFill="1" applyBorder="1" applyAlignment="1">
      <alignment horizontal="center" vertical="center"/>
    </xf>
    <xf numFmtId="0" fontId="4" fillId="0" borderId="27"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60" fillId="0" borderId="2" xfId="0" applyFont="1" applyBorder="1" applyAlignment="1">
      <alignment horizontal="center" vertical="center"/>
    </xf>
    <xf numFmtId="0" fontId="30" fillId="0" borderId="0" xfId="0" applyFont="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horizontal="center" vertical="center"/>
    </xf>
    <xf numFmtId="0" fontId="4" fillId="0" borderId="25" xfId="0" applyFont="1" applyBorder="1" applyAlignment="1">
      <alignment horizontal="center" vertic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62" fillId="0" borderId="3" xfId="0" applyFont="1" applyBorder="1" applyAlignment="1">
      <alignment horizontal="left" vertical="center" wrapText="1"/>
    </xf>
    <xf numFmtId="0" fontId="62" fillId="0" borderId="4" xfId="0" applyFont="1" applyBorder="1" applyAlignment="1">
      <alignment horizontal="left" vertical="center" wrapText="1"/>
    </xf>
    <xf numFmtId="0" fontId="62" fillId="0" borderId="1" xfId="0" applyFont="1" applyBorder="1" applyAlignment="1">
      <alignment horizontal="left" vertical="center" wrapText="1"/>
    </xf>
    <xf numFmtId="0" fontId="62" fillId="0" borderId="17" xfId="0" applyFont="1" applyBorder="1" applyAlignment="1">
      <alignment horizontal="left" vertical="center"/>
    </xf>
    <xf numFmtId="0" fontId="62" fillId="0" borderId="0" xfId="0" applyFont="1" applyAlignment="1">
      <alignment horizontal="left" vertical="center"/>
    </xf>
    <xf numFmtId="0" fontId="62" fillId="0" borderId="27" xfId="0" applyFont="1" applyBorder="1" applyAlignment="1">
      <alignment horizontal="left" vertical="center"/>
    </xf>
    <xf numFmtId="0" fontId="48" fillId="0" borderId="4" xfId="0" applyFont="1" applyBorder="1" applyAlignment="1">
      <alignment horizontal="left" vertical="center" wrapText="1"/>
    </xf>
    <xf numFmtId="0" fontId="48" fillId="0" borderId="7" xfId="0" applyFont="1" applyBorder="1" applyAlignment="1">
      <alignment horizontal="left" vertical="center" wrapText="1"/>
    </xf>
    <xf numFmtId="0" fontId="48" fillId="0" borderId="8" xfId="0" applyFont="1" applyBorder="1" applyAlignment="1">
      <alignment horizontal="left" vertical="center" wrapText="1"/>
    </xf>
    <xf numFmtId="0" fontId="48" fillId="0" borderId="0" xfId="0" applyFont="1" applyAlignment="1">
      <alignment horizontal="left" vertical="center" wrapText="1"/>
    </xf>
    <xf numFmtId="0" fontId="48" fillId="0" borderId="5" xfId="0" applyFont="1" applyBorder="1" applyAlignment="1">
      <alignment horizontal="left" vertical="center" wrapText="1"/>
    </xf>
    <xf numFmtId="0" fontId="48" fillId="0" borderId="15" xfId="0" applyFont="1" applyBorder="1" applyAlignment="1">
      <alignment horizontal="left" vertical="center" wrapText="1"/>
    </xf>
    <xf numFmtId="0" fontId="48" fillId="0" borderId="7" xfId="0" applyFont="1" applyBorder="1" applyAlignment="1">
      <alignment vertical="center" wrapText="1"/>
    </xf>
    <xf numFmtId="0" fontId="48" fillId="0" borderId="8" xfId="0" applyFont="1" applyBorder="1" applyAlignment="1">
      <alignment vertical="center" wrapText="1"/>
    </xf>
    <xf numFmtId="0" fontId="48" fillId="0" borderId="4"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0" xfId="0" applyFont="1" applyAlignment="1">
      <alignment horizontal="center" vertical="center" wrapText="1"/>
    </xf>
    <xf numFmtId="0" fontId="48" fillId="0" borderId="27"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5" xfId="0" applyFont="1" applyBorder="1" applyAlignment="1">
      <alignment horizontal="center" vertical="center" wrapText="1"/>
    </xf>
    <xf numFmtId="0" fontId="4" fillId="0" borderId="0" xfId="0" applyFont="1" applyAlignment="1">
      <alignment horizont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8" fillId="0" borderId="0" xfId="0" applyFont="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2" xfId="0" applyFont="1" applyBorder="1" applyAlignment="1">
      <alignment horizontal="left" vertical="center" shrinkToFit="1"/>
    </xf>
    <xf numFmtId="0" fontId="48" fillId="0" borderId="2" xfId="0" applyFont="1" applyBorder="1" applyAlignment="1">
      <alignment horizontal="left" vertical="center" shrinkToFit="1"/>
    </xf>
    <xf numFmtId="0" fontId="4" fillId="0" borderId="3" xfId="0" applyFont="1" applyBorder="1" applyAlignment="1">
      <alignment horizontal="left" vertical="center"/>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63" fillId="0" borderId="6" xfId="0" applyFont="1" applyBorder="1" applyAlignment="1">
      <alignment vertical="center" wrapText="1"/>
    </xf>
    <xf numFmtId="0" fontId="63" fillId="0" borderId="7" xfId="0" applyFont="1" applyBorder="1" applyAlignment="1">
      <alignment vertical="center" wrapText="1"/>
    </xf>
    <xf numFmtId="0" fontId="63" fillId="0" borderId="16" xfId="0" applyFont="1" applyBorder="1" applyAlignment="1">
      <alignment horizontal="left" vertical="center" wrapText="1"/>
    </xf>
    <xf numFmtId="0" fontId="63" fillId="0" borderId="5" xfId="0" applyFont="1" applyBorder="1" applyAlignment="1">
      <alignment horizontal="left" vertical="center" wrapText="1"/>
    </xf>
    <xf numFmtId="0" fontId="4" fillId="0" borderId="28" xfId="0" applyFont="1" applyBorder="1" applyAlignment="1">
      <alignment horizontal="center" vertical="center"/>
    </xf>
    <xf numFmtId="0" fontId="63" fillId="0" borderId="6" xfId="0" applyFont="1" applyBorder="1" applyAlignment="1">
      <alignment horizontal="left" vertical="center" wrapText="1"/>
    </xf>
    <xf numFmtId="0" fontId="63" fillId="0" borderId="7" xfId="0" applyFont="1" applyBorder="1" applyAlignment="1">
      <alignment horizontal="left" vertical="center" wrapText="1"/>
    </xf>
    <xf numFmtId="0" fontId="60" fillId="0" borderId="4" xfId="0" applyFont="1" applyBorder="1" applyAlignment="1">
      <alignment horizontal="left" vertical="center" wrapText="1"/>
    </xf>
    <xf numFmtId="0" fontId="63" fillId="0" borderId="8" xfId="0" applyFont="1" applyBorder="1" applyAlignment="1">
      <alignment vertical="center" wrapText="1"/>
    </xf>
    <xf numFmtId="0" fontId="63" fillId="0" borderId="2" xfId="0" applyFont="1" applyBorder="1" applyAlignment="1">
      <alignmen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63" fillId="0" borderId="6" xfId="0" applyFont="1" applyBorder="1" applyAlignment="1">
      <alignment horizontal="left" vertical="center"/>
    </xf>
    <xf numFmtId="0" fontId="63" fillId="0" borderId="7" xfId="0" applyFont="1" applyBorder="1" applyAlignment="1">
      <alignment horizontal="left" vertical="center"/>
    </xf>
    <xf numFmtId="0" fontId="63" fillId="0" borderId="8" xfId="0" applyFont="1" applyBorder="1" applyAlignment="1">
      <alignment horizontal="left" vertical="center"/>
    </xf>
    <xf numFmtId="0" fontId="57" fillId="38" borderId="209" xfId="45" applyFont="1" applyFill="1" applyBorder="1" applyAlignment="1">
      <alignment horizontal="center" vertical="center"/>
    </xf>
    <xf numFmtId="0" fontId="57" fillId="38" borderId="210" xfId="45" applyFont="1" applyFill="1" applyBorder="1" applyAlignment="1">
      <alignment horizontal="center" vertical="center"/>
    </xf>
    <xf numFmtId="0" fontId="57" fillId="38" borderId="211" xfId="45" applyFont="1" applyFill="1" applyBorder="1" applyAlignment="1">
      <alignment horizontal="center" vertical="center"/>
    </xf>
    <xf numFmtId="0" fontId="57" fillId="38" borderId="212" xfId="45" applyFont="1" applyFill="1" applyBorder="1" applyAlignment="1">
      <alignment horizontal="center" vertical="center"/>
    </xf>
    <xf numFmtId="49" fontId="31" fillId="0" borderId="0" xfId="0" applyNumberFormat="1" applyFont="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center" vertical="center"/>
    </xf>
    <xf numFmtId="49" fontId="31" fillId="0" borderId="0" xfId="0" applyNumberFormat="1" applyFont="1" applyAlignment="1">
      <alignment horizontal="center" vertical="center"/>
    </xf>
    <xf numFmtId="49" fontId="31" fillId="0" borderId="90" xfId="0" applyNumberFormat="1" applyFont="1" applyBorder="1" applyAlignment="1">
      <alignment horizontal="center" vertical="center"/>
    </xf>
    <xf numFmtId="0" fontId="0" fillId="0" borderId="99" xfId="0" applyBorder="1" applyAlignment="1">
      <alignment horizontal="center" vertical="center" wrapText="1"/>
    </xf>
    <xf numFmtId="0" fontId="0" fillId="0" borderId="61" xfId="0" applyBorder="1" applyAlignment="1">
      <alignment horizontal="center" vertical="center" wrapText="1"/>
    </xf>
    <xf numFmtId="0" fontId="0" fillId="0" borderId="64" xfId="0" applyBorder="1" applyAlignment="1">
      <alignment horizontal="center"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7" xfId="0" applyBorder="1" applyAlignment="1">
      <alignment horizontal="center" vertical="center"/>
    </xf>
    <xf numFmtId="0" fontId="50" fillId="0" borderId="97" xfId="0" applyFont="1" applyBorder="1" applyAlignment="1">
      <alignment horizontal="center" vertical="center" wrapText="1"/>
    </xf>
    <xf numFmtId="0" fontId="50" fillId="0" borderId="103" xfId="0" applyFont="1" applyBorder="1" applyAlignment="1">
      <alignment horizontal="center" vertical="center" wrapText="1"/>
    </xf>
    <xf numFmtId="0" fontId="50" fillId="0" borderId="165" xfId="0" applyFont="1" applyBorder="1" applyAlignment="1">
      <alignment horizontal="center" vertical="center" wrapText="1"/>
    </xf>
    <xf numFmtId="0" fontId="0" fillId="0" borderId="170" xfId="0" applyBorder="1" applyAlignment="1">
      <alignment horizontal="center" vertical="center"/>
    </xf>
    <xf numFmtId="0" fontId="0" fillId="0" borderId="46" xfId="0" applyBorder="1" applyAlignment="1">
      <alignment horizontal="center" vertical="center"/>
    </xf>
    <xf numFmtId="0" fontId="0" fillId="0" borderId="171" xfId="0" applyBorder="1" applyAlignment="1">
      <alignment horizontal="center" vertical="center"/>
    </xf>
    <xf numFmtId="0" fontId="0" fillId="0" borderId="98" xfId="0" applyBorder="1" applyAlignment="1">
      <alignment horizontal="center" vertical="center"/>
    </xf>
    <xf numFmtId="0" fontId="0" fillId="0" borderId="62" xfId="0" applyBorder="1" applyAlignment="1">
      <alignment horizontal="center" vertical="center"/>
    </xf>
    <xf numFmtId="0" fontId="0" fillId="0" borderId="182" xfId="0" applyBorder="1" applyAlignment="1">
      <alignment horizontal="center" vertical="center"/>
    </xf>
    <xf numFmtId="0" fontId="0" fillId="0" borderId="190" xfId="0" applyBorder="1" applyAlignment="1">
      <alignment horizontal="center" vertical="center"/>
    </xf>
    <xf numFmtId="0" fontId="0" fillId="0" borderId="74" xfId="0" applyBorder="1" applyAlignment="1">
      <alignment horizontal="center" vertical="center"/>
    </xf>
    <xf numFmtId="0" fontId="0" fillId="0" borderId="15" xfId="0" applyBorder="1" applyAlignment="1">
      <alignment horizontal="center" vertical="center"/>
    </xf>
    <xf numFmtId="0" fontId="0" fillId="0" borderId="183" xfId="0" applyBorder="1" applyAlignment="1">
      <alignment horizontal="center" vertical="center"/>
    </xf>
    <xf numFmtId="0" fontId="0" fillId="0" borderId="191" xfId="0" applyBorder="1" applyAlignment="1">
      <alignment horizontal="center" vertical="center"/>
    </xf>
    <xf numFmtId="176" fontId="0" fillId="0" borderId="185" xfId="0" applyNumberFormat="1" applyBorder="1" applyAlignment="1">
      <alignment horizontal="center" vertical="center"/>
    </xf>
    <xf numFmtId="176" fontId="0" fillId="0" borderId="193" xfId="0" applyNumberFormat="1" applyBorder="1" applyAlignment="1">
      <alignment horizontal="center" vertical="center"/>
    </xf>
    <xf numFmtId="0" fontId="0" fillId="0" borderId="196" xfId="0" applyBorder="1" applyAlignment="1">
      <alignment horizontal="center" vertical="center"/>
    </xf>
    <xf numFmtId="0" fontId="0" fillId="0" borderId="200" xfId="0" applyBorder="1" applyAlignment="1">
      <alignment horizontal="center" vertical="center"/>
    </xf>
    <xf numFmtId="0" fontId="0" fillId="0" borderId="197" xfId="0" applyBorder="1" applyAlignment="1">
      <alignment horizontal="center" vertical="center"/>
    </xf>
    <xf numFmtId="0" fontId="0" fillId="0" borderId="201" xfId="0" applyBorder="1" applyAlignment="1">
      <alignment horizontal="center" vertical="center"/>
    </xf>
    <xf numFmtId="0" fontId="0" fillId="0" borderId="184" xfId="0" applyBorder="1" applyAlignment="1">
      <alignment horizontal="center" vertical="center"/>
    </xf>
    <xf numFmtId="0" fontId="0" fillId="0" borderId="192" xfId="0" applyBorder="1" applyAlignment="1">
      <alignment horizontal="center" vertical="center"/>
    </xf>
    <xf numFmtId="0" fontId="0" fillId="0" borderId="166" xfId="0" applyBorder="1" applyAlignment="1">
      <alignment horizontal="center" vertical="center"/>
    </xf>
    <xf numFmtId="0" fontId="0" fillId="0" borderId="70" xfId="0" applyBorder="1" applyAlignment="1">
      <alignment horizontal="center" vertical="center"/>
    </xf>
    <xf numFmtId="0" fontId="0" fillId="0" borderId="198" xfId="0" applyBorder="1" applyAlignment="1">
      <alignment horizontal="center" vertical="center"/>
    </xf>
    <xf numFmtId="0" fontId="0" fillId="0" borderId="202" xfId="0"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0" fillId="0" borderId="199" xfId="0" applyBorder="1" applyAlignment="1">
      <alignment horizontal="center" vertical="center"/>
    </xf>
    <xf numFmtId="0" fontId="0" fillId="0" borderId="1" xfId="0" applyBorder="1" applyAlignment="1">
      <alignment horizontal="center" vertical="center"/>
    </xf>
    <xf numFmtId="0" fontId="0" fillId="0" borderId="203" xfId="0" applyBorder="1" applyAlignment="1">
      <alignment horizontal="center" vertical="center"/>
    </xf>
    <xf numFmtId="0" fontId="0" fillId="0" borderId="27" xfId="0" applyBorder="1" applyAlignment="1">
      <alignment horizontal="center" vertical="center"/>
    </xf>
    <xf numFmtId="0" fontId="0" fillId="0" borderId="78" xfId="0" applyBorder="1" applyAlignment="1">
      <alignment horizontal="left" vertical="center" wrapText="1" shrinkToFit="1"/>
    </xf>
    <xf numFmtId="0" fontId="0" fillId="0" borderId="79" xfId="0" applyBorder="1" applyAlignment="1">
      <alignment horizontal="left" vertical="center" wrapText="1" shrinkToFit="1"/>
    </xf>
    <xf numFmtId="0" fontId="0" fillId="0" borderId="166" xfId="0" applyBorder="1" applyAlignment="1">
      <alignment horizontal="left" vertical="center" wrapText="1" shrinkToFit="1"/>
    </xf>
    <xf numFmtId="176" fontId="0" fillId="0" borderId="78" xfId="0" applyNumberFormat="1" applyBorder="1" applyAlignment="1">
      <alignment horizontal="center" vertical="center"/>
    </xf>
    <xf numFmtId="176" fontId="0" fillId="0" borderId="163" xfId="0" applyNumberFormat="1" applyBorder="1" applyAlignment="1">
      <alignment horizontal="center" vertical="center"/>
    </xf>
    <xf numFmtId="176" fontId="0" fillId="0" borderId="205" xfId="0" applyNumberFormat="1" applyBorder="1" applyAlignment="1">
      <alignment horizontal="center" vertical="center"/>
    </xf>
    <xf numFmtId="0" fontId="0" fillId="0" borderId="204" xfId="0" applyBorder="1" applyAlignment="1">
      <alignment horizontal="center" vertical="center"/>
    </xf>
    <xf numFmtId="176" fontId="0" fillId="0" borderId="68" xfId="0" applyNumberFormat="1" applyBorder="1" applyAlignment="1">
      <alignment horizontal="center" vertical="center"/>
    </xf>
    <xf numFmtId="176" fontId="0" fillId="0" borderId="66" xfId="0" applyNumberFormat="1" applyBorder="1" applyAlignment="1">
      <alignment horizontal="center" vertical="center"/>
    </xf>
    <xf numFmtId="176" fontId="0" fillId="0" borderId="208" xfId="0" applyNumberFormat="1" applyBorder="1" applyAlignment="1">
      <alignment horizontal="center" vertical="center"/>
    </xf>
    <xf numFmtId="176" fontId="0" fillId="0" borderId="166" xfId="0" applyNumberFormat="1" applyBorder="1" applyAlignment="1">
      <alignment horizontal="center" vertical="center"/>
    </xf>
    <xf numFmtId="0" fontId="0" fillId="0" borderId="206" xfId="0" applyBorder="1" applyAlignment="1">
      <alignment horizontal="left" vertical="center" wrapText="1"/>
    </xf>
    <xf numFmtId="0" fontId="0" fillId="0" borderId="207" xfId="0" applyBorder="1" applyAlignment="1">
      <alignment horizontal="left" vertical="center" wrapText="1"/>
    </xf>
    <xf numFmtId="0" fontId="0" fillId="0" borderId="208" xfId="0" applyBorder="1" applyAlignment="1">
      <alignment horizontal="left" vertical="center" wrapText="1"/>
    </xf>
    <xf numFmtId="176" fontId="0" fillId="0" borderId="206" xfId="0" applyNumberForma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9" xfId="0" applyFont="1" applyBorder="1" applyAlignment="1">
      <alignment horizontal="left" vertical="top"/>
    </xf>
    <xf numFmtId="0" fontId="0" fillId="0" borderId="29"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A187308E-6DB4-448A-8BC5-46C1D235B42E}"/>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E40E551C-B823-4971-8187-0DCF0DAAE6DD}"/>
    <cellStyle name="標準 2 2" xfId="47" xr:uid="{3C71618B-DC54-4309-9DB9-9BD6786F746A}"/>
    <cellStyle name="標準 3" xfId="43" xr:uid="{BC465653-68BD-47CD-A1A6-9FDE1E8E1B40}"/>
    <cellStyle name="標準 3 3" xfId="46" xr:uid="{F9CD2AE3-8B33-4C62-91E9-C8F44CDECBCD}"/>
    <cellStyle name="良い" xfId="41" builtinId="26" customBuiltin="1"/>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B6D280B3-48AC-4FD6-B65C-DCBFAC93CF8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7A0C568-BFAC-4500-B0C6-C5E0FFE893C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7B3350FE-87F8-48F0-8212-17D13AFEFCC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C5BFBD4-20C3-40B9-8DE9-B3F61913148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7F1C8BF-DE84-4D8C-98BE-EFC08CFD3C5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A07CEE4-8455-497C-8417-346913E5A93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B20CBD4-8DA6-4A63-A4F1-2E48BB98245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1A1D8AD-902C-4772-BB4D-012E50B191E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DFDFC8B4-90C1-47D1-9262-8A43F71B34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714D688-F0F0-4C2D-AACE-0E035CF1569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7CD05C4F-5013-46E7-85FC-43E38AD5C8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393279BA-4F07-4268-9524-79E50D7F1B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84A72F0A-D4C7-4191-93E8-EA945D44C73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8372850-BCCF-442F-BC6E-BB1AFAE02A7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F127A01D-5648-4447-86CB-3DDB32CFFA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F567A673-22B1-4861-AC6B-5F0E3AD184A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7B7EABE-D299-470F-A6B6-CAF5AEB382D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5B30910-9306-4CA0-9654-7CF64CC76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499D297D-A29F-45AC-BD20-1F45EA434BE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217199C-C122-4C20-B42A-D2151F1085C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209589F8-9CE1-433F-81C9-2B238169EB81}"/>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9A9EF1E-3C25-43A8-9B17-537B59E9C3FC}"/>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DCAB0560-4AF9-4673-9764-ECE888999A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BE151496-D613-4184-940E-DAE06F6B45F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03C5795-4441-4153-9C28-6C43E8AA3F3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619E65BD-6445-4950-B028-02FEEBF78B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E0EDC8D-B59C-4D5F-B846-3E751A73F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21F6424B-3867-47C0-8980-56D2219B91B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D72D5B5-3C2E-4531-BD2C-D68F209F106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C674414-ABF3-407B-B93D-EEE27D1448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951FFBA-92A6-4C18-A0DA-ACD2E0936F4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8E6674B-BCAD-444D-B8AC-ABA54DE7C3E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8051936-DBB7-4A68-A4C1-3CABD1A9F7E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EB65091A-FC0D-4D76-9F47-CC4E36BA6E8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C9858D4-2FE1-4833-98BE-4AF0ADA3492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E7B45923-9FC3-482D-8577-4BC1F1C251B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E669122-2FF5-4DF8-9676-1CD75A5A8D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74AA6FF6-8C2A-443B-9220-AF1F7446C7C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54CF39FE-34BE-4D82-8067-BBF11447F47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B37F3A0-D50F-448C-8BDF-EFB0F9EC87A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6829BDCD-5354-42E6-8911-B0E9FD5FE7B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8EEDFAB-3FC0-40B8-A2D7-333EBA46AA2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51EACC16-FE3F-41A6-8499-18A0DCB4B40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D054288B-ED0F-4423-938D-B56D64A3EDD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B780D4A-C8BE-4FBE-8969-CF3816752B4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EDEC5E2-EAE4-4441-AC53-7E8BCA11A00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6F009D86-15C4-4438-88D2-9B12249EB49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55C5677-8CAE-45AB-B4DC-2AF29DC8B60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9774962-35C2-4E2D-AA3D-880CAF72D12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37D0F7F3-FC98-48B8-83D1-2FBC758ADB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AC567A72-E570-43CD-860C-6CCE03CF91B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D0EB8FE5-169F-46B0-A76A-4A37F014517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673E2931-6E55-4C42-AF27-76D364CB527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92B0C102-4B6B-4DCA-95C0-1D8F4DBCB9C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207A759E-9FE8-4EBA-8252-CDDEF7BF9E7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D783E838-5EC8-4A17-97EF-A3A5E0E5822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2B7F1B60-4A2E-40E0-B5F6-3265A641D5E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5C3C0ED1-24B5-4876-8407-977A05DFDFD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AC739C-C8DD-4D70-8772-4DA068A30FC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5296C24-E840-403B-ACB3-CEAFAEBCB97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FA6B84E0-2DB1-4D6E-A454-A8EE0E5413D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400FDCA0-36BE-45AB-BDEB-7315D7198A5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2B00B9F2-4C90-4403-925E-25B5FD675B6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4C70BFA1-ACF0-4B44-A065-FABF47FAD39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3F3ED90A-FA1B-4620-BFB8-02A0B917CC4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F694570D-32B6-485C-87A8-4D873C56ABC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92DA7A4B-706D-439E-9459-2C533B829A3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8C7C63F1-28FC-4757-8952-37D8EBAE819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423331B-90F7-492A-86B5-5B3042919AA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252F36BC-A151-497F-98C3-FE8E1C1D729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E095C4C-BCB3-495D-9FE8-A1A4EC6E71C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D779C8FA-DA13-409D-A976-FBC9DBED9DA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890DA60-FC8B-42D2-A933-BBC2B41A4CA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CC93868A-09A0-4F56-B62B-BB207FF15B7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BACE420-65C4-4ED9-A2E8-3F29F9B537A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DDEA0F64-3668-4FDF-BD17-3A98307428C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B1C94DF2-58F7-4DEE-A7D5-ABF2B2C83A1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0F1DF511-506B-42A6-A539-0DB657FEA53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678A55CE-1F02-4FEC-99F7-05161D65278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1D71514A-E237-41F9-BC5F-06E729B5055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9D58D746-FB80-4130-BE4C-D212A5353CF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2845CD8-E418-4852-AC10-00EF7B3AC37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C25178B-20DE-4F9E-90A3-BAB3C6AF720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ED6E66C3-70ED-4D06-8113-4238C0B3FC9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260780AB-B444-48B2-AFF0-D2881F1AEA3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82E6989-F604-4CC2-97EB-6555DF6414D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2632BEA5-29B5-49C2-A0C0-F5865C07E53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08F4613-8589-497C-83F8-101B4E726FE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BB800F6D-C3EE-4E58-AE61-48D5AF40354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33A6FA9-BA24-4FAF-A0CC-7A85165A25F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F8E87634-FD48-4224-8861-95F7F1F37CD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625B50CE-9703-4B67-A80F-EC0092FBB54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F014DC52-626C-46D7-96D2-4DE085176C6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CE143CAF-6DDF-4027-AADD-701FA27022A9}"/>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F95ECCAC-28CE-4241-A855-92365B9061D7}"/>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FCABA65F-F6CA-4939-9E70-ABED0DBB5371}"/>
            </a:ext>
          </a:extLst>
        </xdr:cNvPr>
        <xdr:cNvSpPr/>
      </xdr:nvSpPr>
      <xdr:spPr>
        <a:xfrm>
          <a:off x="333375" y="167925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1638301</xdr:colOff>
      <xdr:row>0</xdr:row>
      <xdr:rowOff>190499</xdr:rowOff>
    </xdr:from>
    <xdr:to>
      <xdr:col>6</xdr:col>
      <xdr:colOff>209551</xdr:colOff>
      <xdr:row>2</xdr:row>
      <xdr:rowOff>9524</xdr:rowOff>
    </xdr:to>
    <xdr:sp macro="" textlink="">
      <xdr:nvSpPr>
        <xdr:cNvPr id="2" name="正方形/長方形 1">
          <a:extLst>
            <a:ext uri="{FF2B5EF4-FFF2-40B4-BE49-F238E27FC236}">
              <a16:creationId xmlns:a16="http://schemas.microsoft.com/office/drawing/2014/main" id="{2C533F1C-5B5B-4FC3-9790-414742C11BC6}"/>
            </a:ext>
          </a:extLst>
        </xdr:cNvPr>
        <xdr:cNvSpPr/>
      </xdr:nvSpPr>
      <xdr:spPr>
        <a:xfrm>
          <a:off x="1638301" y="190499"/>
          <a:ext cx="37909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0</xdr:colOff>
      <xdr:row>0</xdr:row>
      <xdr:rowOff>0</xdr:rowOff>
    </xdr:from>
    <xdr:to>
      <xdr:col>23</xdr:col>
      <xdr:colOff>523875</xdr:colOff>
      <xdr:row>1</xdr:row>
      <xdr:rowOff>28575</xdr:rowOff>
    </xdr:to>
    <xdr:sp macro="" textlink="">
      <xdr:nvSpPr>
        <xdr:cNvPr id="3" name="正方形/長方形 2">
          <a:extLst>
            <a:ext uri="{FF2B5EF4-FFF2-40B4-BE49-F238E27FC236}">
              <a16:creationId xmlns:a16="http://schemas.microsoft.com/office/drawing/2014/main" id="{A547A90E-8658-457E-BA82-E76E7A879D86}"/>
            </a:ext>
          </a:extLst>
        </xdr:cNvPr>
        <xdr:cNvSpPr/>
      </xdr:nvSpPr>
      <xdr:spPr>
        <a:xfrm>
          <a:off x="8677275" y="0"/>
          <a:ext cx="372427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32</xdr:row>
      <xdr:rowOff>19050</xdr:rowOff>
    </xdr:from>
    <xdr:to>
      <xdr:col>4</xdr:col>
      <xdr:colOff>200025</xdr:colOff>
      <xdr:row>32</xdr:row>
      <xdr:rowOff>371475</xdr:rowOff>
    </xdr:to>
    <xdr:sp macro="" textlink="">
      <xdr:nvSpPr>
        <xdr:cNvPr id="4" name="正方形/長方形 3">
          <a:extLst>
            <a:ext uri="{FF2B5EF4-FFF2-40B4-BE49-F238E27FC236}">
              <a16:creationId xmlns:a16="http://schemas.microsoft.com/office/drawing/2014/main" id="{0CAD55DD-3A90-44AF-BAA7-4BFC1F68E10E}"/>
            </a:ext>
          </a:extLst>
        </xdr:cNvPr>
        <xdr:cNvSpPr/>
      </xdr:nvSpPr>
      <xdr:spPr>
        <a:xfrm>
          <a:off x="19050" y="7410450"/>
          <a:ext cx="4629150" cy="3524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39</xdr:row>
      <xdr:rowOff>152400</xdr:rowOff>
    </xdr:from>
    <xdr:to>
      <xdr:col>17</xdr:col>
      <xdr:colOff>409575</xdr:colOff>
      <xdr:row>52</xdr:row>
      <xdr:rowOff>95250</xdr:rowOff>
    </xdr:to>
    <xdr:sp macro="" textlink="">
      <xdr:nvSpPr>
        <xdr:cNvPr id="5" name="正方形/長方形 4">
          <a:extLst>
            <a:ext uri="{FF2B5EF4-FFF2-40B4-BE49-F238E27FC236}">
              <a16:creationId xmlns:a16="http://schemas.microsoft.com/office/drawing/2014/main" id="{5F2547EF-EE51-45B2-9F5C-B610DD3DCE5C}"/>
            </a:ext>
          </a:extLst>
        </xdr:cNvPr>
        <xdr:cNvSpPr/>
      </xdr:nvSpPr>
      <xdr:spPr>
        <a:xfrm>
          <a:off x="19050" y="9182100"/>
          <a:ext cx="9867900" cy="2476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7</xdr:row>
      <xdr:rowOff>219075</xdr:rowOff>
    </xdr:from>
    <xdr:to>
      <xdr:col>1</xdr:col>
      <xdr:colOff>0</xdr:colOff>
      <xdr:row>9</xdr:row>
      <xdr:rowOff>0</xdr:rowOff>
    </xdr:to>
    <xdr:sp macro="" textlink="">
      <xdr:nvSpPr>
        <xdr:cNvPr id="6" name="正方形/長方形 5">
          <a:extLst>
            <a:ext uri="{FF2B5EF4-FFF2-40B4-BE49-F238E27FC236}">
              <a16:creationId xmlns:a16="http://schemas.microsoft.com/office/drawing/2014/main" id="{F797F6DA-AB16-4E92-A282-B0E00D64314C}"/>
            </a:ext>
          </a:extLst>
        </xdr:cNvPr>
        <xdr:cNvSpPr/>
      </xdr:nvSpPr>
      <xdr:spPr>
        <a:xfrm>
          <a:off x="0" y="1743075"/>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10</xdr:row>
      <xdr:rowOff>0</xdr:rowOff>
    </xdr:from>
    <xdr:to>
      <xdr:col>1</xdr:col>
      <xdr:colOff>0</xdr:colOff>
      <xdr:row>11</xdr:row>
      <xdr:rowOff>9525</xdr:rowOff>
    </xdr:to>
    <xdr:sp macro="" textlink="">
      <xdr:nvSpPr>
        <xdr:cNvPr id="7" name="正方形/長方形 6">
          <a:extLst>
            <a:ext uri="{FF2B5EF4-FFF2-40B4-BE49-F238E27FC236}">
              <a16:creationId xmlns:a16="http://schemas.microsoft.com/office/drawing/2014/main" id="{E64C29D5-538F-47BA-88C4-59AC63E709F3}"/>
            </a:ext>
          </a:extLst>
        </xdr:cNvPr>
        <xdr:cNvSpPr/>
      </xdr:nvSpPr>
      <xdr:spPr>
        <a:xfrm>
          <a:off x="0" y="2209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12</xdr:row>
      <xdr:rowOff>0</xdr:rowOff>
    </xdr:from>
    <xdr:to>
      <xdr:col>1</xdr:col>
      <xdr:colOff>0</xdr:colOff>
      <xdr:row>13</xdr:row>
      <xdr:rowOff>9525</xdr:rowOff>
    </xdr:to>
    <xdr:sp macro="" textlink="">
      <xdr:nvSpPr>
        <xdr:cNvPr id="8" name="正方形/長方形 7">
          <a:extLst>
            <a:ext uri="{FF2B5EF4-FFF2-40B4-BE49-F238E27FC236}">
              <a16:creationId xmlns:a16="http://schemas.microsoft.com/office/drawing/2014/main" id="{27192690-16E1-4B1B-AE30-AF70F448F2AC}"/>
            </a:ext>
          </a:extLst>
        </xdr:cNvPr>
        <xdr:cNvSpPr/>
      </xdr:nvSpPr>
      <xdr:spPr>
        <a:xfrm>
          <a:off x="0" y="2667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14</xdr:row>
      <xdr:rowOff>0</xdr:rowOff>
    </xdr:from>
    <xdr:to>
      <xdr:col>1</xdr:col>
      <xdr:colOff>0</xdr:colOff>
      <xdr:row>15</xdr:row>
      <xdr:rowOff>9525</xdr:rowOff>
    </xdr:to>
    <xdr:sp macro="" textlink="">
      <xdr:nvSpPr>
        <xdr:cNvPr id="9" name="正方形/長方形 8">
          <a:extLst>
            <a:ext uri="{FF2B5EF4-FFF2-40B4-BE49-F238E27FC236}">
              <a16:creationId xmlns:a16="http://schemas.microsoft.com/office/drawing/2014/main" id="{B0EEC0E7-6172-42D4-87D8-BE5D36B1143D}"/>
            </a:ext>
          </a:extLst>
        </xdr:cNvPr>
        <xdr:cNvSpPr/>
      </xdr:nvSpPr>
      <xdr:spPr>
        <a:xfrm>
          <a:off x="0" y="3124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16</xdr:row>
      <xdr:rowOff>0</xdr:rowOff>
    </xdr:from>
    <xdr:to>
      <xdr:col>1</xdr:col>
      <xdr:colOff>0</xdr:colOff>
      <xdr:row>17</xdr:row>
      <xdr:rowOff>9525</xdr:rowOff>
    </xdr:to>
    <xdr:sp macro="" textlink="">
      <xdr:nvSpPr>
        <xdr:cNvPr id="10" name="正方形/長方形 9">
          <a:extLst>
            <a:ext uri="{FF2B5EF4-FFF2-40B4-BE49-F238E27FC236}">
              <a16:creationId xmlns:a16="http://schemas.microsoft.com/office/drawing/2014/main" id="{F00526FE-EF93-4968-8BC1-EA9081119715}"/>
            </a:ext>
          </a:extLst>
        </xdr:cNvPr>
        <xdr:cNvSpPr/>
      </xdr:nvSpPr>
      <xdr:spPr>
        <a:xfrm>
          <a:off x="0" y="3581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18</xdr:row>
      <xdr:rowOff>0</xdr:rowOff>
    </xdr:from>
    <xdr:to>
      <xdr:col>1</xdr:col>
      <xdr:colOff>0</xdr:colOff>
      <xdr:row>19</xdr:row>
      <xdr:rowOff>9525</xdr:rowOff>
    </xdr:to>
    <xdr:sp macro="" textlink="">
      <xdr:nvSpPr>
        <xdr:cNvPr id="11" name="正方形/長方形 10">
          <a:extLst>
            <a:ext uri="{FF2B5EF4-FFF2-40B4-BE49-F238E27FC236}">
              <a16:creationId xmlns:a16="http://schemas.microsoft.com/office/drawing/2014/main" id="{597638B4-6EA8-4FE0-96EB-93ABDAE1D5DA}"/>
            </a:ext>
          </a:extLst>
        </xdr:cNvPr>
        <xdr:cNvSpPr/>
      </xdr:nvSpPr>
      <xdr:spPr>
        <a:xfrm>
          <a:off x="0" y="4038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20</xdr:row>
      <xdr:rowOff>0</xdr:rowOff>
    </xdr:from>
    <xdr:to>
      <xdr:col>1</xdr:col>
      <xdr:colOff>0</xdr:colOff>
      <xdr:row>21</xdr:row>
      <xdr:rowOff>9525</xdr:rowOff>
    </xdr:to>
    <xdr:sp macro="" textlink="">
      <xdr:nvSpPr>
        <xdr:cNvPr id="12" name="正方形/長方形 11">
          <a:extLst>
            <a:ext uri="{FF2B5EF4-FFF2-40B4-BE49-F238E27FC236}">
              <a16:creationId xmlns:a16="http://schemas.microsoft.com/office/drawing/2014/main" id="{8BA98893-27D4-4A76-AB61-7F4063C465F1}"/>
            </a:ext>
          </a:extLst>
        </xdr:cNvPr>
        <xdr:cNvSpPr/>
      </xdr:nvSpPr>
      <xdr:spPr>
        <a:xfrm>
          <a:off x="0" y="4495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22</xdr:row>
      <xdr:rowOff>0</xdr:rowOff>
    </xdr:from>
    <xdr:to>
      <xdr:col>1</xdr:col>
      <xdr:colOff>0</xdr:colOff>
      <xdr:row>23</xdr:row>
      <xdr:rowOff>9525</xdr:rowOff>
    </xdr:to>
    <xdr:sp macro="" textlink="">
      <xdr:nvSpPr>
        <xdr:cNvPr id="13" name="正方形/長方形 12">
          <a:extLst>
            <a:ext uri="{FF2B5EF4-FFF2-40B4-BE49-F238E27FC236}">
              <a16:creationId xmlns:a16="http://schemas.microsoft.com/office/drawing/2014/main" id="{4FBA1301-2687-4A02-ACF1-0983694CB2AA}"/>
            </a:ext>
          </a:extLst>
        </xdr:cNvPr>
        <xdr:cNvSpPr/>
      </xdr:nvSpPr>
      <xdr:spPr>
        <a:xfrm>
          <a:off x="0" y="4953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24</xdr:row>
      <xdr:rowOff>0</xdr:rowOff>
    </xdr:from>
    <xdr:to>
      <xdr:col>1</xdr:col>
      <xdr:colOff>0</xdr:colOff>
      <xdr:row>25</xdr:row>
      <xdr:rowOff>9525</xdr:rowOff>
    </xdr:to>
    <xdr:sp macro="" textlink="">
      <xdr:nvSpPr>
        <xdr:cNvPr id="14" name="正方形/長方形 13">
          <a:extLst>
            <a:ext uri="{FF2B5EF4-FFF2-40B4-BE49-F238E27FC236}">
              <a16:creationId xmlns:a16="http://schemas.microsoft.com/office/drawing/2014/main" id="{B91FEE1E-478C-4848-8DE9-B88117EB0179}"/>
            </a:ext>
          </a:extLst>
        </xdr:cNvPr>
        <xdr:cNvSpPr/>
      </xdr:nvSpPr>
      <xdr:spPr>
        <a:xfrm>
          <a:off x="0" y="5410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26</xdr:row>
      <xdr:rowOff>0</xdr:rowOff>
    </xdr:from>
    <xdr:to>
      <xdr:col>1</xdr:col>
      <xdr:colOff>0</xdr:colOff>
      <xdr:row>27</xdr:row>
      <xdr:rowOff>9525</xdr:rowOff>
    </xdr:to>
    <xdr:sp macro="" textlink="">
      <xdr:nvSpPr>
        <xdr:cNvPr id="15" name="正方形/長方形 14">
          <a:extLst>
            <a:ext uri="{FF2B5EF4-FFF2-40B4-BE49-F238E27FC236}">
              <a16:creationId xmlns:a16="http://schemas.microsoft.com/office/drawing/2014/main" id="{1318B8E4-271D-4981-A4B5-67C54FE6C013}"/>
            </a:ext>
          </a:extLst>
        </xdr:cNvPr>
        <xdr:cNvSpPr/>
      </xdr:nvSpPr>
      <xdr:spPr>
        <a:xfrm>
          <a:off x="0" y="5867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28</xdr:row>
      <xdr:rowOff>0</xdr:rowOff>
    </xdr:from>
    <xdr:to>
      <xdr:col>1</xdr:col>
      <xdr:colOff>0</xdr:colOff>
      <xdr:row>29</xdr:row>
      <xdr:rowOff>9525</xdr:rowOff>
    </xdr:to>
    <xdr:sp macro="" textlink="">
      <xdr:nvSpPr>
        <xdr:cNvPr id="16" name="正方形/長方形 15">
          <a:extLst>
            <a:ext uri="{FF2B5EF4-FFF2-40B4-BE49-F238E27FC236}">
              <a16:creationId xmlns:a16="http://schemas.microsoft.com/office/drawing/2014/main" id="{A7891180-5A2B-4AF3-BF97-0E128082ECE9}"/>
            </a:ext>
          </a:extLst>
        </xdr:cNvPr>
        <xdr:cNvSpPr/>
      </xdr:nvSpPr>
      <xdr:spPr>
        <a:xfrm>
          <a:off x="0" y="6324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30</xdr:row>
      <xdr:rowOff>0</xdr:rowOff>
    </xdr:from>
    <xdr:to>
      <xdr:col>1</xdr:col>
      <xdr:colOff>0</xdr:colOff>
      <xdr:row>31</xdr:row>
      <xdr:rowOff>9525</xdr:rowOff>
    </xdr:to>
    <xdr:sp macro="" textlink="">
      <xdr:nvSpPr>
        <xdr:cNvPr id="17" name="正方形/長方形 16">
          <a:extLst>
            <a:ext uri="{FF2B5EF4-FFF2-40B4-BE49-F238E27FC236}">
              <a16:creationId xmlns:a16="http://schemas.microsoft.com/office/drawing/2014/main" id="{D67937D2-F05E-4B4C-9D41-2EC0E775EF98}"/>
            </a:ext>
          </a:extLst>
        </xdr:cNvPr>
        <xdr:cNvSpPr/>
      </xdr:nvSpPr>
      <xdr:spPr>
        <a:xfrm>
          <a:off x="0" y="6781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12288;&#25351;&#23566;&#20418;&#12288;&#9733;/HP&#26356;&#26032;/&#20196;&#21644;03&#24180;10&#26376;&#12288;&#20307;&#21046;&#31561;&#29366;&#27841;&#19968;&#35239;&#34920;&#12288;&#28155;&#20184;&#26360;&#39006;/&#20196;&#21644;03&#24180;10&#26376;20&#26085;&#12288;&#20462;&#27491;/2&#12288;&#22320;&#22495;&#23494;&#30528;&#12487;&#12452;&#12288;&#28155;&#20184;&#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12288;&#25351;&#23566;&#20418;&#12288;&#9733;/HP&#26356;&#26032;/&#20196;&#21644;03&#24180;10&#26376;&#12288;&#20307;&#21046;&#31561;&#29366;&#27841;&#19968;&#35239;&#34920;&#12288;&#28155;&#20184;&#26360;&#39006;/&#20196;&#21644;03&#24180;10&#26376;20&#26085;&#12288;&#20462;&#27491;/1%20%20%20%20&#23450;&#26399;&#24033;&#22238;&#12288;&#28155;&#20184;&#26360;&#39006;&#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12288;&#25351;&#23566;&#20418;&#12288;&#9733;/HP&#26356;&#26032;/&#20196;&#21644;03&#24180;10&#26376;&#12288;&#20307;&#21046;&#31561;&#29366;&#27841;&#19968;&#35239;&#34920;&#12288;&#28155;&#20184;&#26360;&#39006;/&#20196;&#21644;03&#24180;10&#26376;20&#26085;&#12288;&#20462;&#27491;/6&#12288;&#22320;&#22495;&#23494;&#30528;&#29305;&#39178;&#12288;&#28155;&#20184;&#26360;&#39006;&#19968;&#3523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
      <sheetName val="体制等状況一覧表（別紙1-3）"/>
      <sheetName val="備考（別紙1‐3）"/>
      <sheetName val="割引（別紙5－2）"/>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感染症又は災害　届出"/>
      <sheetName val="感染症又は災害　利用延人員数計算"/>
      <sheetName val="中重度ケア体制加算"/>
      <sheetName val="ADL維持等加算"/>
      <sheetName val="認知症加算"/>
      <sheetName val="サービス提供体制強化加算"/>
      <sheetName val="参考様式"/>
      <sheetName val="別紙●24"/>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
      <sheetName val="体制等状況一覧表(別紙1-3)"/>
      <sheetName val="備考（別紙1-3）"/>
      <sheetName val="割引（別紙5－2）"/>
      <sheetName val="中山間地域等事業所　事業所規模算出表"/>
      <sheetName val="記載例"/>
      <sheetName val="緊急時訪問看護加算・特別管理体制・ターミナルケア体制に係る届出"/>
      <sheetName val="認知症専門ケア加算確認表"/>
      <sheetName val="サービス提供体制強化加算に関する届出書（別紙12）"/>
      <sheetName val="【記載例】定期巡回・随時対応型"/>
      <sheetName val="【記載例】シフト記号表（勤務時間帯）"/>
      <sheetName val="定期巡回・随時対応型"/>
      <sheetName val="シフト記号表"/>
      <sheetName val="記入方法"/>
      <sheetName val="プルダウン・リスト"/>
      <sheetName val="常勤換算一覧表"/>
      <sheetName val="別紙●24"/>
      <sheetName val="定期巡回(1-3)"/>
      <sheetName val="備考（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1" refreshError="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3" refreshError="1"/>
      <sheetData sheetId="14">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
      <sheetName val="体制等状況一覧表（別紙1－3 )"/>
      <sheetName val="備考(別紙1－3)"/>
      <sheetName val="割引（別紙5－2）"/>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 val="別紙11 "/>
      <sheetName val="別紙16"/>
      <sheetName val="別紙16－２"/>
      <sheetName val="別紙9－3"/>
      <sheetName val="夜勤職員配置"/>
      <sheetName val="別紙22"/>
      <sheetName val="障害者生活支援体制加算"/>
      <sheetName val="別紙21"/>
      <sheetName val="別紙9－4"/>
      <sheetName val="認知症専門ケア"/>
      <sheetName val="別紙23"/>
      <sheetName val="別紙12－４"/>
      <sheetName val="参考様式"/>
      <sheetName val="別紙●24"/>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44"/>
  <sheetViews>
    <sheetView showGridLines="0" tabSelected="1" view="pageBreakPreview" zoomScaleNormal="100" zoomScaleSheetLayoutView="100" workbookViewId="0">
      <pane ySplit="4" topLeftCell="A5" activePane="bottomLeft" state="frozen"/>
      <selection pane="bottomLeft" sqref="A1:B2"/>
    </sheetView>
  </sheetViews>
  <sheetFormatPr defaultRowHeight="13.5" x14ac:dyDescent="0.15"/>
  <cols>
    <col min="1" max="1" width="33.875" style="1" customWidth="1"/>
    <col min="2" max="2" width="68.375" style="1" customWidth="1"/>
    <col min="3" max="16384" width="9" style="1"/>
  </cols>
  <sheetData>
    <row r="1" spans="1:2" x14ac:dyDescent="0.15">
      <c r="A1" s="619" t="s">
        <v>547</v>
      </c>
      <c r="B1" s="619"/>
    </row>
    <row r="2" spans="1:2" x14ac:dyDescent="0.15">
      <c r="A2" s="619"/>
      <c r="B2" s="619"/>
    </row>
    <row r="3" spans="1:2" ht="30" customHeight="1" x14ac:dyDescent="0.15">
      <c r="A3" s="625" t="s">
        <v>967</v>
      </c>
      <c r="B3" s="625"/>
    </row>
    <row r="4" spans="1:2" x14ac:dyDescent="0.15">
      <c r="A4" s="349" t="s">
        <v>109</v>
      </c>
      <c r="B4" s="349" t="s">
        <v>110</v>
      </c>
    </row>
    <row r="5" spans="1:2" x14ac:dyDescent="0.15">
      <c r="A5" s="5" t="s">
        <v>968</v>
      </c>
      <c r="B5" s="537" t="s">
        <v>918</v>
      </c>
    </row>
    <row r="6" spans="1:2" x14ac:dyDescent="0.15">
      <c r="A6" s="341" t="s">
        <v>521</v>
      </c>
      <c r="B6" s="463" t="s">
        <v>639</v>
      </c>
    </row>
    <row r="7" spans="1:2" x14ac:dyDescent="0.15">
      <c r="A7" s="368" t="s">
        <v>520</v>
      </c>
      <c r="B7" s="464" t="s">
        <v>640</v>
      </c>
    </row>
    <row r="8" spans="1:2" x14ac:dyDescent="0.15">
      <c r="A8" s="613" t="s">
        <v>966</v>
      </c>
      <c r="B8" s="344" t="s">
        <v>111</v>
      </c>
    </row>
    <row r="9" spans="1:2" x14ac:dyDescent="0.15">
      <c r="A9" s="612" t="s">
        <v>634</v>
      </c>
      <c r="B9" s="344" t="s">
        <v>111</v>
      </c>
    </row>
    <row r="10" spans="1:2" x14ac:dyDescent="0.15">
      <c r="A10" s="501" t="s">
        <v>635</v>
      </c>
      <c r="B10" s="344" t="s">
        <v>111</v>
      </c>
    </row>
    <row r="11" spans="1:2" x14ac:dyDescent="0.15">
      <c r="A11" s="342" t="s">
        <v>101</v>
      </c>
      <c r="B11" s="627" t="s">
        <v>641</v>
      </c>
    </row>
    <row r="12" spans="1:2" x14ac:dyDescent="0.15">
      <c r="A12" s="342" t="s">
        <v>104</v>
      </c>
      <c r="B12" s="628"/>
    </row>
    <row r="13" spans="1:2" x14ac:dyDescent="0.15">
      <c r="A13" s="343" t="s">
        <v>107</v>
      </c>
      <c r="B13" s="344" t="s">
        <v>111</v>
      </c>
    </row>
    <row r="14" spans="1:2" ht="27" x14ac:dyDescent="0.15">
      <c r="A14" s="343" t="s">
        <v>88</v>
      </c>
      <c r="B14" s="344" t="s">
        <v>111</v>
      </c>
    </row>
    <row r="15" spans="1:2" x14ac:dyDescent="0.15">
      <c r="A15" s="623" t="s">
        <v>571</v>
      </c>
      <c r="B15" s="538" t="s">
        <v>665</v>
      </c>
    </row>
    <row r="16" spans="1:2" ht="81" x14ac:dyDescent="0.15">
      <c r="A16" s="624"/>
      <c r="B16" s="545" t="s">
        <v>920</v>
      </c>
    </row>
    <row r="17" spans="1:2" x14ac:dyDescent="0.15">
      <c r="A17" s="342" t="s">
        <v>90</v>
      </c>
      <c r="B17" s="344" t="s">
        <v>111</v>
      </c>
    </row>
    <row r="18" spans="1:2" x14ac:dyDescent="0.15">
      <c r="A18" s="629" t="s">
        <v>117</v>
      </c>
      <c r="B18" s="465" t="s">
        <v>640</v>
      </c>
    </row>
    <row r="19" spans="1:2" ht="40.5" x14ac:dyDescent="0.15">
      <c r="A19" s="630"/>
      <c r="B19" s="345" t="s">
        <v>515</v>
      </c>
    </row>
    <row r="20" spans="1:2" x14ac:dyDescent="0.15">
      <c r="A20" s="631" t="s">
        <v>114</v>
      </c>
      <c r="B20" s="465" t="s">
        <v>640</v>
      </c>
    </row>
    <row r="21" spans="1:2" x14ac:dyDescent="0.15">
      <c r="A21" s="632"/>
      <c r="B21" s="345" t="s">
        <v>516</v>
      </c>
    </row>
    <row r="22" spans="1:2" x14ac:dyDescent="0.15">
      <c r="A22" s="342" t="s">
        <v>921</v>
      </c>
      <c r="B22" s="620" t="s">
        <v>922</v>
      </c>
    </row>
    <row r="23" spans="1:2" x14ac:dyDescent="0.15">
      <c r="A23" s="342" t="s">
        <v>84</v>
      </c>
      <c r="B23" s="621"/>
    </row>
    <row r="24" spans="1:2" x14ac:dyDescent="0.15">
      <c r="A24" s="462" t="s">
        <v>85</v>
      </c>
      <c r="B24" s="622"/>
    </row>
    <row r="25" spans="1:2" x14ac:dyDescent="0.15">
      <c r="A25" s="626" t="s">
        <v>580</v>
      </c>
      <c r="B25" s="546" t="s">
        <v>761</v>
      </c>
    </row>
    <row r="26" spans="1:2" x14ac:dyDescent="0.15">
      <c r="A26" s="624"/>
      <c r="B26" s="547" t="s">
        <v>923</v>
      </c>
    </row>
    <row r="27" spans="1:2" x14ac:dyDescent="0.15">
      <c r="A27" s="623" t="s">
        <v>585</v>
      </c>
      <c r="B27" s="495" t="s">
        <v>779</v>
      </c>
    </row>
    <row r="28" spans="1:2" x14ac:dyDescent="0.15">
      <c r="A28" s="624"/>
      <c r="B28" s="547" t="s">
        <v>923</v>
      </c>
    </row>
    <row r="29" spans="1:2" x14ac:dyDescent="0.15">
      <c r="A29" s="616" t="s">
        <v>98</v>
      </c>
      <c r="B29" s="503" t="s">
        <v>641</v>
      </c>
    </row>
    <row r="30" spans="1:2" x14ac:dyDescent="0.15">
      <c r="A30" s="618"/>
      <c r="B30" s="346" t="s">
        <v>517</v>
      </c>
    </row>
    <row r="31" spans="1:2" x14ac:dyDescent="0.15">
      <c r="A31" s="616" t="s">
        <v>100</v>
      </c>
      <c r="B31" s="503" t="s">
        <v>788</v>
      </c>
    </row>
    <row r="32" spans="1:2" x14ac:dyDescent="0.15">
      <c r="A32" s="618"/>
      <c r="B32" s="464" t="s">
        <v>640</v>
      </c>
    </row>
    <row r="33" spans="1:2" x14ac:dyDescent="0.15">
      <c r="A33" s="616" t="s">
        <v>99</v>
      </c>
      <c r="B33" s="542" t="s">
        <v>807</v>
      </c>
    </row>
    <row r="34" spans="1:2" x14ac:dyDescent="0.15">
      <c r="A34" s="618"/>
      <c r="B34" s="543" t="s">
        <v>112</v>
      </c>
    </row>
    <row r="35" spans="1:2" ht="40.5" x14ac:dyDescent="0.15">
      <c r="A35" s="343" t="s">
        <v>113</v>
      </c>
      <c r="B35" s="466" t="s">
        <v>843</v>
      </c>
    </row>
    <row r="36" spans="1:2" ht="40.5" x14ac:dyDescent="0.15">
      <c r="A36" s="347" t="s">
        <v>116</v>
      </c>
      <c r="B36" s="344" t="s">
        <v>111</v>
      </c>
    </row>
    <row r="37" spans="1:2" ht="27" x14ac:dyDescent="0.15">
      <c r="A37" s="343" t="s">
        <v>115</v>
      </c>
      <c r="B37" s="344" t="s">
        <v>111</v>
      </c>
    </row>
    <row r="38" spans="1:2" x14ac:dyDescent="0.15">
      <c r="A38" s="623" t="s">
        <v>636</v>
      </c>
      <c r="B38" s="467" t="s">
        <v>851</v>
      </c>
    </row>
    <row r="39" spans="1:2" ht="27" x14ac:dyDescent="0.15">
      <c r="A39" s="624"/>
      <c r="B39" s="544" t="s">
        <v>852</v>
      </c>
    </row>
    <row r="40" spans="1:2" x14ac:dyDescent="0.15">
      <c r="A40" s="616" t="s">
        <v>89</v>
      </c>
      <c r="B40" s="465" t="s">
        <v>909</v>
      </c>
    </row>
    <row r="41" spans="1:2" x14ac:dyDescent="0.15">
      <c r="A41" s="617"/>
      <c r="B41" s="539" t="s">
        <v>919</v>
      </c>
    </row>
    <row r="42" spans="1:2" ht="67.5" x14ac:dyDescent="0.15">
      <c r="A42" s="618"/>
      <c r="B42" s="345" t="s">
        <v>518</v>
      </c>
    </row>
    <row r="43" spans="1:2" ht="27" x14ac:dyDescent="0.15">
      <c r="A43" s="462" t="s">
        <v>637</v>
      </c>
      <c r="B43" s="536" t="s">
        <v>638</v>
      </c>
    </row>
    <row r="44" spans="1:2" x14ac:dyDescent="0.15">
      <c r="A44" s="348"/>
      <c r="B44" s="348"/>
    </row>
  </sheetData>
  <mergeCells count="14">
    <mergeCell ref="A40:A42"/>
    <mergeCell ref="A1:B2"/>
    <mergeCell ref="B22:B24"/>
    <mergeCell ref="A31:A32"/>
    <mergeCell ref="A33:A34"/>
    <mergeCell ref="A38:A39"/>
    <mergeCell ref="A3:B3"/>
    <mergeCell ref="A15:A16"/>
    <mergeCell ref="A25:A26"/>
    <mergeCell ref="A27:A28"/>
    <mergeCell ref="B11:B12"/>
    <mergeCell ref="A29:A30"/>
    <mergeCell ref="A18:A19"/>
    <mergeCell ref="A20:A21"/>
  </mergeCells>
  <phoneticPr fontId="2"/>
  <hyperlinks>
    <hyperlink ref="B7" location="'勤務形態一覧表（1枚版）'!A1" display="（参考様式1）従業者の勤務の体制及び勤務形態一覧表" xr:uid="{D076BEF6-2A2A-4DE2-A478-4D026D160BDE}"/>
    <hyperlink ref="B11:B12" location="別紙49!A1" display="（別紙49）看護体制及びサテライト体制に係る届出書" xr:uid="{F3C18A60-2818-4D55-AAFC-134933EA73CF}"/>
    <hyperlink ref="B18" location="'勤務形態一覧表（1枚版）'!A1" display="（参考様式1）従業者の勤務の体制及び勤務形態一覧表" xr:uid="{2D63166A-3964-4ABB-AC8B-B5B86E40A53E}"/>
    <hyperlink ref="B20" location="'勤務形態一覧表（1枚版）'!A1" display="（参考様式1）従業者の勤務の体制及び勤務形態一覧表" xr:uid="{F9DD8098-B2FF-4DE7-9178-A478983F30E8}"/>
    <hyperlink ref="B29" location="別紙49!A1" display="（別紙49）看護体制及びサテライト体制に係る届出書" xr:uid="{08122877-222E-4A62-AE05-57BBE75D5AFB}"/>
    <hyperlink ref="B32" location="'勤務形態一覧表（1枚版）'!A1" display="（参考様式1）従業者の勤務の体制及び勤務形態一覧表" xr:uid="{BB05E142-6291-4120-B697-F4339E51744B}"/>
    <hyperlink ref="B35" location="別紙41!A1" display="（別紙41）褥瘡マネジメント加算に関する届出書" xr:uid="{9377639C-0CD5-429B-9677-427CE2AC7B19}"/>
    <hyperlink ref="B40" location="'別紙14－5'!A1" display="（別紙14-5）サービス提供体制強化加算に関する届出書" xr:uid="{29C2B672-8A22-41AC-8B29-95BD56E77CF4}"/>
    <hyperlink ref="B41" location="参考様式!A1" display="（参考様式）資格・継続年数要件確認に係る従業者常勤換算一覧表" xr:uid="{24B62C01-6C50-47A2-9946-30B70ED4C51A}"/>
    <hyperlink ref="B6" location="'別紙5－2'!A1" display="（別紙5-2）割引率の設定について" xr:uid="{14F0DFC3-3C55-4BF5-A964-A1E7697916F7}"/>
    <hyperlink ref="B22:B24" location="別紙16!A1" display="（別紙16）緊急時対応加算・特別管理体制・ターミナルケア体制に係る届出書" xr:uid="{79ADD256-B23D-43D1-99C6-51987C1A1497}"/>
    <hyperlink ref="B5" location="別紙１ｰ３!A1" display="※必ず提出してください" xr:uid="{CEF6226C-9523-4537-9F63-7F15ABF3223C}"/>
    <hyperlink ref="B15" location="別紙44!A1" display="（別紙44）認知症加算（Ⅰ）・（Ⅱ）に係る届出書" xr:uid="{3B80D922-CE9D-4183-96FC-78DAFBA73881}"/>
    <hyperlink ref="B25" location="別紙17!A1" display="（別紙17）専門管理加算に係る届出書" xr:uid="{FCA2B22D-15EF-4D0F-8AF6-BB9BB51D07C3}"/>
    <hyperlink ref="B27" location="別紙18!A1" display="（別紙18）遠隔死亡診断補助加算に係る届出書" xr:uid="{C552FA59-079A-4D65-9DD9-E4B258FC417A}"/>
    <hyperlink ref="B31" location="別紙45!A1" display="（別紙45）訪問体制強化加算に係る届出書" xr:uid="{15B7044C-C5CE-4D6E-B4E1-6BD548EABBFB}"/>
    <hyperlink ref="B33" location="別紙42!A1" display="（別紙42）総合マネジメント体制強化加算に係る届出書" xr:uid="{154542DA-6653-4628-AF70-A8F01D2A4593}"/>
    <hyperlink ref="B38" location="別紙28!A1" display="（別紙28）生産性向上推進体制加算に係る届出書" xr:uid="{556E3FF6-449E-427C-8797-35BEF99E4150}"/>
  </hyperlinks>
  <printOptions horizontalCentered="1"/>
  <pageMargins left="0.23622047244094491" right="0.23622047244094491" top="0.74803149606299213" bottom="0.74803149606299213" header="0.51181102362204722" footer="0.31496062992125984"/>
  <pageSetup paperSize="9" scale="99" firstPageNumber="44" fitToHeight="0" orientation="portrait" cellComments="asDisplayed" useFirstPageNumber="1" r:id="rId1"/>
  <headerFooter alignWithMargins="0">
    <oddFooter xml:space="preserve">&amp;C&amp;"HGSｺﾞｼｯｸM,ﾒﾃﾞｨｳﾑ"&amp;16 </oddFooter>
  </headerFooter>
  <rowBreaks count="1" manualBreakCount="1">
    <brk id="39"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B40C-EFCD-4B6A-B25F-EAB455D6625A}">
  <sheetPr>
    <tabColor rgb="FFFF0000"/>
    <pageSetUpPr fitToPage="1"/>
  </sheetPr>
  <dimension ref="A1:AL962"/>
  <sheetViews>
    <sheetView view="pageBreakPreview" zoomScaleNormal="100" zoomScaleSheetLayoutView="100" workbookViewId="0">
      <selection activeCell="U15" sqref="U15:W1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256" width="9" style="3"/>
    <col min="257" max="257" width="1.5" style="3" customWidth="1"/>
    <col min="258" max="258" width="4.25" style="3" customWidth="1"/>
    <col min="259" max="259" width="3.375" style="3" customWidth="1"/>
    <col min="260" max="260" width="0.5" style="3" customWidth="1"/>
    <col min="261" max="292" width="3.125" style="3" customWidth="1"/>
    <col min="293" max="293" width="3" style="3" customWidth="1"/>
    <col min="294" max="512" width="9" style="3"/>
    <col min="513" max="513" width="1.5" style="3" customWidth="1"/>
    <col min="514" max="514" width="4.25" style="3" customWidth="1"/>
    <col min="515" max="515" width="3.375" style="3" customWidth="1"/>
    <col min="516" max="516" width="0.5" style="3" customWidth="1"/>
    <col min="517" max="548" width="3.125" style="3" customWidth="1"/>
    <col min="549" max="549" width="3" style="3" customWidth="1"/>
    <col min="550" max="768" width="9" style="3"/>
    <col min="769" max="769" width="1.5" style="3" customWidth="1"/>
    <col min="770" max="770" width="4.25" style="3" customWidth="1"/>
    <col min="771" max="771" width="3.375" style="3" customWidth="1"/>
    <col min="772" max="772" width="0.5" style="3" customWidth="1"/>
    <col min="773" max="804" width="3.125" style="3" customWidth="1"/>
    <col min="805" max="805" width="3" style="3" customWidth="1"/>
    <col min="806" max="1024" width="9" style="3"/>
    <col min="1025" max="1025" width="1.5" style="3" customWidth="1"/>
    <col min="1026" max="1026" width="4.25" style="3" customWidth="1"/>
    <col min="1027" max="1027" width="3.375" style="3" customWidth="1"/>
    <col min="1028" max="1028" width="0.5" style="3" customWidth="1"/>
    <col min="1029" max="1060" width="3.125" style="3" customWidth="1"/>
    <col min="1061" max="1061" width="3" style="3" customWidth="1"/>
    <col min="1062" max="1280" width="9" style="3"/>
    <col min="1281" max="1281" width="1.5" style="3" customWidth="1"/>
    <col min="1282" max="1282" width="4.25" style="3" customWidth="1"/>
    <col min="1283" max="1283" width="3.375" style="3" customWidth="1"/>
    <col min="1284" max="1284" width="0.5" style="3" customWidth="1"/>
    <col min="1285" max="1316" width="3.125" style="3" customWidth="1"/>
    <col min="1317" max="1317" width="3" style="3" customWidth="1"/>
    <col min="1318" max="1536" width="9" style="3"/>
    <col min="1537" max="1537" width="1.5" style="3" customWidth="1"/>
    <col min="1538" max="1538" width="4.25" style="3" customWidth="1"/>
    <col min="1539" max="1539" width="3.375" style="3" customWidth="1"/>
    <col min="1540" max="1540" width="0.5" style="3" customWidth="1"/>
    <col min="1541" max="1572" width="3.125" style="3" customWidth="1"/>
    <col min="1573" max="1573" width="3" style="3" customWidth="1"/>
    <col min="1574" max="1792" width="9" style="3"/>
    <col min="1793" max="1793" width="1.5" style="3" customWidth="1"/>
    <col min="1794" max="1794" width="4.25" style="3" customWidth="1"/>
    <col min="1795" max="1795" width="3.375" style="3" customWidth="1"/>
    <col min="1796" max="1796" width="0.5" style="3" customWidth="1"/>
    <col min="1797" max="1828" width="3.125" style="3" customWidth="1"/>
    <col min="1829" max="1829" width="3" style="3" customWidth="1"/>
    <col min="1830" max="2048" width="9" style="3"/>
    <col min="2049" max="2049" width="1.5" style="3" customWidth="1"/>
    <col min="2050" max="2050" width="4.25" style="3" customWidth="1"/>
    <col min="2051" max="2051" width="3.375" style="3" customWidth="1"/>
    <col min="2052" max="2052" width="0.5" style="3" customWidth="1"/>
    <col min="2053" max="2084" width="3.125" style="3" customWidth="1"/>
    <col min="2085" max="2085" width="3" style="3" customWidth="1"/>
    <col min="2086" max="2304" width="9" style="3"/>
    <col min="2305" max="2305" width="1.5" style="3" customWidth="1"/>
    <col min="2306" max="2306" width="4.25" style="3" customWidth="1"/>
    <col min="2307" max="2307" width="3.375" style="3" customWidth="1"/>
    <col min="2308" max="2308" width="0.5" style="3" customWidth="1"/>
    <col min="2309" max="2340" width="3.125" style="3" customWidth="1"/>
    <col min="2341" max="2341" width="3" style="3" customWidth="1"/>
    <col min="2342" max="2560" width="9" style="3"/>
    <col min="2561" max="2561" width="1.5" style="3" customWidth="1"/>
    <col min="2562" max="2562" width="4.25" style="3" customWidth="1"/>
    <col min="2563" max="2563" width="3.375" style="3" customWidth="1"/>
    <col min="2564" max="2564" width="0.5" style="3" customWidth="1"/>
    <col min="2565" max="2596" width="3.125" style="3" customWidth="1"/>
    <col min="2597" max="2597" width="3" style="3" customWidth="1"/>
    <col min="2598" max="2816" width="9" style="3"/>
    <col min="2817" max="2817" width="1.5" style="3" customWidth="1"/>
    <col min="2818" max="2818" width="4.25" style="3" customWidth="1"/>
    <col min="2819" max="2819" width="3.375" style="3" customWidth="1"/>
    <col min="2820" max="2820" width="0.5" style="3" customWidth="1"/>
    <col min="2821" max="2852" width="3.125" style="3" customWidth="1"/>
    <col min="2853" max="2853" width="3" style="3" customWidth="1"/>
    <col min="2854" max="3072" width="9" style="3"/>
    <col min="3073" max="3073" width="1.5" style="3" customWidth="1"/>
    <col min="3074" max="3074" width="4.25" style="3" customWidth="1"/>
    <col min="3075" max="3075" width="3.375" style="3" customWidth="1"/>
    <col min="3076" max="3076" width="0.5" style="3" customWidth="1"/>
    <col min="3077" max="3108" width="3.125" style="3" customWidth="1"/>
    <col min="3109" max="3109" width="3" style="3" customWidth="1"/>
    <col min="3110" max="3328" width="9" style="3"/>
    <col min="3329" max="3329" width="1.5" style="3" customWidth="1"/>
    <col min="3330" max="3330" width="4.25" style="3" customWidth="1"/>
    <col min="3331" max="3331" width="3.375" style="3" customWidth="1"/>
    <col min="3332" max="3332" width="0.5" style="3" customWidth="1"/>
    <col min="3333" max="3364" width="3.125" style="3" customWidth="1"/>
    <col min="3365" max="3365" width="3" style="3" customWidth="1"/>
    <col min="3366" max="3584" width="9" style="3"/>
    <col min="3585" max="3585" width="1.5" style="3" customWidth="1"/>
    <col min="3586" max="3586" width="4.25" style="3" customWidth="1"/>
    <col min="3587" max="3587" width="3.375" style="3" customWidth="1"/>
    <col min="3588" max="3588" width="0.5" style="3" customWidth="1"/>
    <col min="3589" max="3620" width="3.125" style="3" customWidth="1"/>
    <col min="3621" max="3621" width="3" style="3" customWidth="1"/>
    <col min="3622" max="3840" width="9" style="3"/>
    <col min="3841" max="3841" width="1.5" style="3" customWidth="1"/>
    <col min="3842" max="3842" width="4.25" style="3" customWidth="1"/>
    <col min="3843" max="3843" width="3.375" style="3" customWidth="1"/>
    <col min="3844" max="3844" width="0.5" style="3" customWidth="1"/>
    <col min="3845" max="3876" width="3.125" style="3" customWidth="1"/>
    <col min="3877" max="3877" width="3" style="3" customWidth="1"/>
    <col min="3878" max="4096" width="9" style="3"/>
    <col min="4097" max="4097" width="1.5" style="3" customWidth="1"/>
    <col min="4098" max="4098" width="4.25" style="3" customWidth="1"/>
    <col min="4099" max="4099" width="3.375" style="3" customWidth="1"/>
    <col min="4100" max="4100" width="0.5" style="3" customWidth="1"/>
    <col min="4101" max="4132" width="3.125" style="3" customWidth="1"/>
    <col min="4133" max="4133" width="3" style="3" customWidth="1"/>
    <col min="4134" max="4352" width="9" style="3"/>
    <col min="4353" max="4353" width="1.5" style="3" customWidth="1"/>
    <col min="4354" max="4354" width="4.25" style="3" customWidth="1"/>
    <col min="4355" max="4355" width="3.375" style="3" customWidth="1"/>
    <col min="4356" max="4356" width="0.5" style="3" customWidth="1"/>
    <col min="4357" max="4388" width="3.125" style="3" customWidth="1"/>
    <col min="4389" max="4389" width="3" style="3" customWidth="1"/>
    <col min="4390" max="4608" width="9" style="3"/>
    <col min="4609" max="4609" width="1.5" style="3" customWidth="1"/>
    <col min="4610" max="4610" width="4.25" style="3" customWidth="1"/>
    <col min="4611" max="4611" width="3.375" style="3" customWidth="1"/>
    <col min="4612" max="4612" width="0.5" style="3" customWidth="1"/>
    <col min="4613" max="4644" width="3.125" style="3" customWidth="1"/>
    <col min="4645" max="4645" width="3" style="3" customWidth="1"/>
    <col min="4646" max="4864" width="9" style="3"/>
    <col min="4865" max="4865" width="1.5" style="3" customWidth="1"/>
    <col min="4866" max="4866" width="4.25" style="3" customWidth="1"/>
    <col min="4867" max="4867" width="3.375" style="3" customWidth="1"/>
    <col min="4868" max="4868" width="0.5" style="3" customWidth="1"/>
    <col min="4869" max="4900" width="3.125" style="3" customWidth="1"/>
    <col min="4901" max="4901" width="3" style="3" customWidth="1"/>
    <col min="4902" max="5120" width="9" style="3"/>
    <col min="5121" max="5121" width="1.5" style="3" customWidth="1"/>
    <col min="5122" max="5122" width="4.25" style="3" customWidth="1"/>
    <col min="5123" max="5123" width="3.375" style="3" customWidth="1"/>
    <col min="5124" max="5124" width="0.5" style="3" customWidth="1"/>
    <col min="5125" max="5156" width="3.125" style="3" customWidth="1"/>
    <col min="5157" max="5157" width="3" style="3" customWidth="1"/>
    <col min="5158" max="5376" width="9" style="3"/>
    <col min="5377" max="5377" width="1.5" style="3" customWidth="1"/>
    <col min="5378" max="5378" width="4.25" style="3" customWidth="1"/>
    <col min="5379" max="5379" width="3.375" style="3" customWidth="1"/>
    <col min="5380" max="5380" width="0.5" style="3" customWidth="1"/>
    <col min="5381" max="5412" width="3.125" style="3" customWidth="1"/>
    <col min="5413" max="5413" width="3" style="3" customWidth="1"/>
    <col min="5414" max="5632" width="9" style="3"/>
    <col min="5633" max="5633" width="1.5" style="3" customWidth="1"/>
    <col min="5634" max="5634" width="4.25" style="3" customWidth="1"/>
    <col min="5635" max="5635" width="3.375" style="3" customWidth="1"/>
    <col min="5636" max="5636" width="0.5" style="3" customWidth="1"/>
    <col min="5637" max="5668" width="3.125" style="3" customWidth="1"/>
    <col min="5669" max="5669" width="3" style="3" customWidth="1"/>
    <col min="5670" max="5888" width="9" style="3"/>
    <col min="5889" max="5889" width="1.5" style="3" customWidth="1"/>
    <col min="5890" max="5890" width="4.25" style="3" customWidth="1"/>
    <col min="5891" max="5891" width="3.375" style="3" customWidth="1"/>
    <col min="5892" max="5892" width="0.5" style="3" customWidth="1"/>
    <col min="5893" max="5924" width="3.125" style="3" customWidth="1"/>
    <col min="5925" max="5925" width="3" style="3" customWidth="1"/>
    <col min="5926" max="6144" width="9" style="3"/>
    <col min="6145" max="6145" width="1.5" style="3" customWidth="1"/>
    <col min="6146" max="6146" width="4.25" style="3" customWidth="1"/>
    <col min="6147" max="6147" width="3.375" style="3" customWidth="1"/>
    <col min="6148" max="6148" width="0.5" style="3" customWidth="1"/>
    <col min="6149" max="6180" width="3.125" style="3" customWidth="1"/>
    <col min="6181" max="6181" width="3" style="3" customWidth="1"/>
    <col min="6182" max="6400" width="9" style="3"/>
    <col min="6401" max="6401" width="1.5" style="3" customWidth="1"/>
    <col min="6402" max="6402" width="4.25" style="3" customWidth="1"/>
    <col min="6403" max="6403" width="3.375" style="3" customWidth="1"/>
    <col min="6404" max="6404" width="0.5" style="3" customWidth="1"/>
    <col min="6405" max="6436" width="3.125" style="3" customWidth="1"/>
    <col min="6437" max="6437" width="3" style="3" customWidth="1"/>
    <col min="6438" max="6656" width="9" style="3"/>
    <col min="6657" max="6657" width="1.5" style="3" customWidth="1"/>
    <col min="6658" max="6658" width="4.25" style="3" customWidth="1"/>
    <col min="6659" max="6659" width="3.375" style="3" customWidth="1"/>
    <col min="6660" max="6660" width="0.5" style="3" customWidth="1"/>
    <col min="6661" max="6692" width="3.125" style="3" customWidth="1"/>
    <col min="6693" max="6693" width="3" style="3" customWidth="1"/>
    <col min="6694" max="6912" width="9" style="3"/>
    <col min="6913" max="6913" width="1.5" style="3" customWidth="1"/>
    <col min="6914" max="6914" width="4.25" style="3" customWidth="1"/>
    <col min="6915" max="6915" width="3.375" style="3" customWidth="1"/>
    <col min="6916" max="6916" width="0.5" style="3" customWidth="1"/>
    <col min="6917" max="6948" width="3.125" style="3" customWidth="1"/>
    <col min="6949" max="6949" width="3" style="3" customWidth="1"/>
    <col min="6950" max="7168" width="9" style="3"/>
    <col min="7169" max="7169" width="1.5" style="3" customWidth="1"/>
    <col min="7170" max="7170" width="4.25" style="3" customWidth="1"/>
    <col min="7171" max="7171" width="3.375" style="3" customWidth="1"/>
    <col min="7172" max="7172" width="0.5" style="3" customWidth="1"/>
    <col min="7173" max="7204" width="3.125" style="3" customWidth="1"/>
    <col min="7205" max="7205" width="3" style="3" customWidth="1"/>
    <col min="7206" max="7424" width="9" style="3"/>
    <col min="7425" max="7425" width="1.5" style="3" customWidth="1"/>
    <col min="7426" max="7426" width="4.25" style="3" customWidth="1"/>
    <col min="7427" max="7427" width="3.375" style="3" customWidth="1"/>
    <col min="7428" max="7428" width="0.5" style="3" customWidth="1"/>
    <col min="7429" max="7460" width="3.125" style="3" customWidth="1"/>
    <col min="7461" max="7461" width="3" style="3" customWidth="1"/>
    <col min="7462" max="7680" width="9" style="3"/>
    <col min="7681" max="7681" width="1.5" style="3" customWidth="1"/>
    <col min="7682" max="7682" width="4.25" style="3" customWidth="1"/>
    <col min="7683" max="7683" width="3.375" style="3" customWidth="1"/>
    <col min="7684" max="7684" width="0.5" style="3" customWidth="1"/>
    <col min="7685" max="7716" width="3.125" style="3" customWidth="1"/>
    <col min="7717" max="7717" width="3" style="3" customWidth="1"/>
    <col min="7718" max="7936" width="9" style="3"/>
    <col min="7937" max="7937" width="1.5" style="3" customWidth="1"/>
    <col min="7938" max="7938" width="4.25" style="3" customWidth="1"/>
    <col min="7939" max="7939" width="3.375" style="3" customWidth="1"/>
    <col min="7940" max="7940" width="0.5" style="3" customWidth="1"/>
    <col min="7941" max="7972" width="3.125" style="3" customWidth="1"/>
    <col min="7973" max="7973" width="3" style="3" customWidth="1"/>
    <col min="7974" max="8192" width="9" style="3"/>
    <col min="8193" max="8193" width="1.5" style="3" customWidth="1"/>
    <col min="8194" max="8194" width="4.25" style="3" customWidth="1"/>
    <col min="8195" max="8195" width="3.375" style="3" customWidth="1"/>
    <col min="8196" max="8196" width="0.5" style="3" customWidth="1"/>
    <col min="8197" max="8228" width="3.125" style="3" customWidth="1"/>
    <col min="8229" max="8229" width="3" style="3" customWidth="1"/>
    <col min="8230" max="8448" width="9" style="3"/>
    <col min="8449" max="8449" width="1.5" style="3" customWidth="1"/>
    <col min="8450" max="8450" width="4.25" style="3" customWidth="1"/>
    <col min="8451" max="8451" width="3.375" style="3" customWidth="1"/>
    <col min="8452" max="8452" width="0.5" style="3" customWidth="1"/>
    <col min="8453" max="8484" width="3.125" style="3" customWidth="1"/>
    <col min="8485" max="8485" width="3" style="3" customWidth="1"/>
    <col min="8486" max="8704" width="9" style="3"/>
    <col min="8705" max="8705" width="1.5" style="3" customWidth="1"/>
    <col min="8706" max="8706" width="4.25" style="3" customWidth="1"/>
    <col min="8707" max="8707" width="3.375" style="3" customWidth="1"/>
    <col min="8708" max="8708" width="0.5" style="3" customWidth="1"/>
    <col min="8709" max="8740" width="3.125" style="3" customWidth="1"/>
    <col min="8741" max="8741" width="3" style="3" customWidth="1"/>
    <col min="8742" max="8960" width="9" style="3"/>
    <col min="8961" max="8961" width="1.5" style="3" customWidth="1"/>
    <col min="8962" max="8962" width="4.25" style="3" customWidth="1"/>
    <col min="8963" max="8963" width="3.375" style="3" customWidth="1"/>
    <col min="8964" max="8964" width="0.5" style="3" customWidth="1"/>
    <col min="8965" max="8996" width="3.125" style="3" customWidth="1"/>
    <col min="8997" max="8997" width="3" style="3" customWidth="1"/>
    <col min="8998" max="9216" width="9" style="3"/>
    <col min="9217" max="9217" width="1.5" style="3" customWidth="1"/>
    <col min="9218" max="9218" width="4.25" style="3" customWidth="1"/>
    <col min="9219" max="9219" width="3.375" style="3" customWidth="1"/>
    <col min="9220" max="9220" width="0.5" style="3" customWidth="1"/>
    <col min="9221" max="9252" width="3.125" style="3" customWidth="1"/>
    <col min="9253" max="9253" width="3" style="3" customWidth="1"/>
    <col min="9254" max="9472" width="9" style="3"/>
    <col min="9473" max="9473" width="1.5" style="3" customWidth="1"/>
    <col min="9474" max="9474" width="4.25" style="3" customWidth="1"/>
    <col min="9475" max="9475" width="3.375" style="3" customWidth="1"/>
    <col min="9476" max="9476" width="0.5" style="3" customWidth="1"/>
    <col min="9477" max="9508" width="3.125" style="3" customWidth="1"/>
    <col min="9509" max="9509" width="3" style="3" customWidth="1"/>
    <col min="9510" max="9728" width="9" style="3"/>
    <col min="9729" max="9729" width="1.5" style="3" customWidth="1"/>
    <col min="9730" max="9730" width="4.25" style="3" customWidth="1"/>
    <col min="9731" max="9731" width="3.375" style="3" customWidth="1"/>
    <col min="9732" max="9732" width="0.5" style="3" customWidth="1"/>
    <col min="9733" max="9764" width="3.125" style="3" customWidth="1"/>
    <col min="9765" max="9765" width="3" style="3" customWidth="1"/>
    <col min="9766" max="9984" width="9" style="3"/>
    <col min="9985" max="9985" width="1.5" style="3" customWidth="1"/>
    <col min="9986" max="9986" width="4.25" style="3" customWidth="1"/>
    <col min="9987" max="9987" width="3.375" style="3" customWidth="1"/>
    <col min="9988" max="9988" width="0.5" style="3" customWidth="1"/>
    <col min="9989" max="10020" width="3.125" style="3" customWidth="1"/>
    <col min="10021" max="10021" width="3" style="3" customWidth="1"/>
    <col min="10022" max="10240" width="9" style="3"/>
    <col min="10241" max="10241" width="1.5" style="3" customWidth="1"/>
    <col min="10242" max="10242" width="4.25" style="3" customWidth="1"/>
    <col min="10243" max="10243" width="3.375" style="3" customWidth="1"/>
    <col min="10244" max="10244" width="0.5" style="3" customWidth="1"/>
    <col min="10245" max="10276" width="3.125" style="3" customWidth="1"/>
    <col min="10277" max="10277" width="3" style="3" customWidth="1"/>
    <col min="10278" max="10496" width="9" style="3"/>
    <col min="10497" max="10497" width="1.5" style="3" customWidth="1"/>
    <col min="10498" max="10498" width="4.25" style="3" customWidth="1"/>
    <col min="10499" max="10499" width="3.375" style="3" customWidth="1"/>
    <col min="10500" max="10500" width="0.5" style="3" customWidth="1"/>
    <col min="10501" max="10532" width="3.125" style="3" customWidth="1"/>
    <col min="10533" max="10533" width="3" style="3" customWidth="1"/>
    <col min="10534" max="10752" width="9" style="3"/>
    <col min="10753" max="10753" width="1.5" style="3" customWidth="1"/>
    <col min="10754" max="10754" width="4.25" style="3" customWidth="1"/>
    <col min="10755" max="10755" width="3.375" style="3" customWidth="1"/>
    <col min="10756" max="10756" width="0.5" style="3" customWidth="1"/>
    <col min="10757" max="10788" width="3.125" style="3" customWidth="1"/>
    <col min="10789" max="10789" width="3" style="3" customWidth="1"/>
    <col min="10790" max="11008" width="9" style="3"/>
    <col min="11009" max="11009" width="1.5" style="3" customWidth="1"/>
    <col min="11010" max="11010" width="4.25" style="3" customWidth="1"/>
    <col min="11011" max="11011" width="3.375" style="3" customWidth="1"/>
    <col min="11012" max="11012" width="0.5" style="3" customWidth="1"/>
    <col min="11013" max="11044" width="3.125" style="3" customWidth="1"/>
    <col min="11045" max="11045" width="3" style="3" customWidth="1"/>
    <col min="11046" max="11264" width="9" style="3"/>
    <col min="11265" max="11265" width="1.5" style="3" customWidth="1"/>
    <col min="11266" max="11266" width="4.25" style="3" customWidth="1"/>
    <col min="11267" max="11267" width="3.375" style="3" customWidth="1"/>
    <col min="11268" max="11268" width="0.5" style="3" customWidth="1"/>
    <col min="11269" max="11300" width="3.125" style="3" customWidth="1"/>
    <col min="11301" max="11301" width="3" style="3" customWidth="1"/>
    <col min="11302" max="11520" width="9" style="3"/>
    <col min="11521" max="11521" width="1.5" style="3" customWidth="1"/>
    <col min="11522" max="11522" width="4.25" style="3" customWidth="1"/>
    <col min="11523" max="11523" width="3.375" style="3" customWidth="1"/>
    <col min="11524" max="11524" width="0.5" style="3" customWidth="1"/>
    <col min="11525" max="11556" width="3.125" style="3" customWidth="1"/>
    <col min="11557" max="11557" width="3" style="3" customWidth="1"/>
    <col min="11558" max="11776" width="9" style="3"/>
    <col min="11777" max="11777" width="1.5" style="3" customWidth="1"/>
    <col min="11778" max="11778" width="4.25" style="3" customWidth="1"/>
    <col min="11779" max="11779" width="3.375" style="3" customWidth="1"/>
    <col min="11780" max="11780" width="0.5" style="3" customWidth="1"/>
    <col min="11781" max="11812" width="3.125" style="3" customWidth="1"/>
    <col min="11813" max="11813" width="3" style="3" customWidth="1"/>
    <col min="11814" max="12032" width="9" style="3"/>
    <col min="12033" max="12033" width="1.5" style="3" customWidth="1"/>
    <col min="12034" max="12034" width="4.25" style="3" customWidth="1"/>
    <col min="12035" max="12035" width="3.375" style="3" customWidth="1"/>
    <col min="12036" max="12036" width="0.5" style="3" customWidth="1"/>
    <col min="12037" max="12068" width="3.125" style="3" customWidth="1"/>
    <col min="12069" max="12069" width="3" style="3" customWidth="1"/>
    <col min="12070" max="12288" width="9" style="3"/>
    <col min="12289" max="12289" width="1.5" style="3" customWidth="1"/>
    <col min="12290" max="12290" width="4.25" style="3" customWidth="1"/>
    <col min="12291" max="12291" width="3.375" style="3" customWidth="1"/>
    <col min="12292" max="12292" width="0.5" style="3" customWidth="1"/>
    <col min="12293" max="12324" width="3.125" style="3" customWidth="1"/>
    <col min="12325" max="12325" width="3" style="3" customWidth="1"/>
    <col min="12326" max="12544" width="9" style="3"/>
    <col min="12545" max="12545" width="1.5" style="3" customWidth="1"/>
    <col min="12546" max="12546" width="4.25" style="3" customWidth="1"/>
    <col min="12547" max="12547" width="3.375" style="3" customWidth="1"/>
    <col min="12548" max="12548" width="0.5" style="3" customWidth="1"/>
    <col min="12549" max="12580" width="3.125" style="3" customWidth="1"/>
    <col min="12581" max="12581" width="3" style="3" customWidth="1"/>
    <col min="12582" max="12800" width="9" style="3"/>
    <col min="12801" max="12801" width="1.5" style="3" customWidth="1"/>
    <col min="12802" max="12802" width="4.25" style="3" customWidth="1"/>
    <col min="12803" max="12803" width="3.375" style="3" customWidth="1"/>
    <col min="12804" max="12804" width="0.5" style="3" customWidth="1"/>
    <col min="12805" max="12836" width="3.125" style="3" customWidth="1"/>
    <col min="12837" max="12837" width="3" style="3" customWidth="1"/>
    <col min="12838" max="13056" width="9" style="3"/>
    <col min="13057" max="13057" width="1.5" style="3" customWidth="1"/>
    <col min="13058" max="13058" width="4.25" style="3" customWidth="1"/>
    <col min="13059" max="13059" width="3.375" style="3" customWidth="1"/>
    <col min="13060" max="13060" width="0.5" style="3" customWidth="1"/>
    <col min="13061" max="13092" width="3.125" style="3" customWidth="1"/>
    <col min="13093" max="13093" width="3" style="3" customWidth="1"/>
    <col min="13094" max="13312" width="9" style="3"/>
    <col min="13313" max="13313" width="1.5" style="3" customWidth="1"/>
    <col min="13314" max="13314" width="4.25" style="3" customWidth="1"/>
    <col min="13315" max="13315" width="3.375" style="3" customWidth="1"/>
    <col min="13316" max="13316" width="0.5" style="3" customWidth="1"/>
    <col min="13317" max="13348" width="3.125" style="3" customWidth="1"/>
    <col min="13349" max="13349" width="3" style="3" customWidth="1"/>
    <col min="13350" max="13568" width="9" style="3"/>
    <col min="13569" max="13569" width="1.5" style="3" customWidth="1"/>
    <col min="13570" max="13570" width="4.25" style="3" customWidth="1"/>
    <col min="13571" max="13571" width="3.375" style="3" customWidth="1"/>
    <col min="13572" max="13572" width="0.5" style="3" customWidth="1"/>
    <col min="13573" max="13604" width="3.125" style="3" customWidth="1"/>
    <col min="13605" max="13605" width="3" style="3" customWidth="1"/>
    <col min="13606" max="13824" width="9" style="3"/>
    <col min="13825" max="13825" width="1.5" style="3" customWidth="1"/>
    <col min="13826" max="13826" width="4.25" style="3" customWidth="1"/>
    <col min="13827" max="13827" width="3.375" style="3" customWidth="1"/>
    <col min="13828" max="13828" width="0.5" style="3" customWidth="1"/>
    <col min="13829" max="13860" width="3.125" style="3" customWidth="1"/>
    <col min="13861" max="13861" width="3" style="3" customWidth="1"/>
    <col min="13862" max="14080" width="9" style="3"/>
    <col min="14081" max="14081" width="1.5" style="3" customWidth="1"/>
    <col min="14082" max="14082" width="4.25" style="3" customWidth="1"/>
    <col min="14083" max="14083" width="3.375" style="3" customWidth="1"/>
    <col min="14084" max="14084" width="0.5" style="3" customWidth="1"/>
    <col min="14085" max="14116" width="3.125" style="3" customWidth="1"/>
    <col min="14117" max="14117" width="3" style="3" customWidth="1"/>
    <col min="14118" max="14336" width="9" style="3"/>
    <col min="14337" max="14337" width="1.5" style="3" customWidth="1"/>
    <col min="14338" max="14338" width="4.25" style="3" customWidth="1"/>
    <col min="14339" max="14339" width="3.375" style="3" customWidth="1"/>
    <col min="14340" max="14340" width="0.5" style="3" customWidth="1"/>
    <col min="14341" max="14372" width="3.125" style="3" customWidth="1"/>
    <col min="14373" max="14373" width="3" style="3" customWidth="1"/>
    <col min="14374" max="14592" width="9" style="3"/>
    <col min="14593" max="14593" width="1.5" style="3" customWidth="1"/>
    <col min="14594" max="14594" width="4.25" style="3" customWidth="1"/>
    <col min="14595" max="14595" width="3.375" style="3" customWidth="1"/>
    <col min="14596" max="14596" width="0.5" style="3" customWidth="1"/>
    <col min="14597" max="14628" width="3.125" style="3" customWidth="1"/>
    <col min="14629" max="14629" width="3" style="3" customWidth="1"/>
    <col min="14630" max="14848" width="9" style="3"/>
    <col min="14849" max="14849" width="1.5" style="3" customWidth="1"/>
    <col min="14850" max="14850" width="4.25" style="3" customWidth="1"/>
    <col min="14851" max="14851" width="3.375" style="3" customWidth="1"/>
    <col min="14852" max="14852" width="0.5" style="3" customWidth="1"/>
    <col min="14853" max="14884" width="3.125" style="3" customWidth="1"/>
    <col min="14885" max="14885" width="3" style="3" customWidth="1"/>
    <col min="14886" max="15104" width="9" style="3"/>
    <col min="15105" max="15105" width="1.5" style="3" customWidth="1"/>
    <col min="15106" max="15106" width="4.25" style="3" customWidth="1"/>
    <col min="15107" max="15107" width="3.375" style="3" customWidth="1"/>
    <col min="15108" max="15108" width="0.5" style="3" customWidth="1"/>
    <col min="15109" max="15140" width="3.125" style="3" customWidth="1"/>
    <col min="15141" max="15141" width="3" style="3" customWidth="1"/>
    <col min="15142" max="15360" width="9" style="3"/>
    <col min="15361" max="15361" width="1.5" style="3" customWidth="1"/>
    <col min="15362" max="15362" width="4.25" style="3" customWidth="1"/>
    <col min="15363" max="15363" width="3.375" style="3" customWidth="1"/>
    <col min="15364" max="15364" width="0.5" style="3" customWidth="1"/>
    <col min="15365" max="15396" width="3.125" style="3" customWidth="1"/>
    <col min="15397" max="15397" width="3" style="3" customWidth="1"/>
    <col min="15398" max="15616" width="9" style="3"/>
    <col min="15617" max="15617" width="1.5" style="3" customWidth="1"/>
    <col min="15618" max="15618" width="4.25" style="3" customWidth="1"/>
    <col min="15619" max="15619" width="3.375" style="3" customWidth="1"/>
    <col min="15620" max="15620" width="0.5" style="3" customWidth="1"/>
    <col min="15621" max="15652" width="3.125" style="3" customWidth="1"/>
    <col min="15653" max="15653" width="3" style="3" customWidth="1"/>
    <col min="15654" max="15872" width="9" style="3"/>
    <col min="15873" max="15873" width="1.5" style="3" customWidth="1"/>
    <col min="15874" max="15874" width="4.25" style="3" customWidth="1"/>
    <col min="15875" max="15875" width="3.375" style="3" customWidth="1"/>
    <col min="15876" max="15876" width="0.5" style="3" customWidth="1"/>
    <col min="15877" max="15908" width="3.125" style="3" customWidth="1"/>
    <col min="15909" max="15909" width="3" style="3" customWidth="1"/>
    <col min="15910" max="16128" width="9" style="3"/>
    <col min="16129" max="16129" width="1.5" style="3" customWidth="1"/>
    <col min="16130" max="16130" width="4.25" style="3" customWidth="1"/>
    <col min="16131" max="16131" width="3.375" style="3" customWidth="1"/>
    <col min="16132" max="16132" width="0.5" style="3" customWidth="1"/>
    <col min="16133" max="16164" width="3.125" style="3" customWidth="1"/>
    <col min="16165" max="16165" width="3" style="3" customWidth="1"/>
    <col min="16166" max="16384" width="9" style="3"/>
  </cols>
  <sheetData>
    <row r="1" spans="2:38" s="2" customFormat="1" x14ac:dyDescent="0.15"/>
    <row r="2" spans="2:38" s="2" customFormat="1" x14ac:dyDescent="0.15">
      <c r="B2" s="1" t="s">
        <v>924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633" t="s">
        <v>72</v>
      </c>
      <c r="AC3" s="634"/>
      <c r="AD3" s="634"/>
      <c r="AE3" s="634"/>
      <c r="AF3" s="635"/>
      <c r="AG3" s="699"/>
      <c r="AH3" s="700"/>
      <c r="AI3" s="700"/>
      <c r="AJ3" s="700"/>
      <c r="AK3" s="701"/>
      <c r="AL3" s="504"/>
    </row>
    <row r="4" spans="2:38" s="2" customFormat="1" x14ac:dyDescent="0.15"/>
    <row r="5" spans="2:38" s="2" customFormat="1" x14ac:dyDescent="0.15">
      <c r="B5" s="749" t="s">
        <v>925</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row>
    <row r="6" spans="2:38" s="2" customFormat="1" x14ac:dyDescent="0.15">
      <c r="B6" s="749" t="s">
        <v>926</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row>
    <row r="7" spans="2:38" s="2" customFormat="1" ht="13.5" customHeight="1" x14ac:dyDescent="0.15">
      <c r="AB7" s="45" t="s">
        <v>428</v>
      </c>
      <c r="AC7" s="12"/>
      <c r="AD7" s="12"/>
      <c r="AE7" s="2" t="s">
        <v>36</v>
      </c>
      <c r="AF7" s="749"/>
      <c r="AG7" s="749"/>
      <c r="AH7" s="2" t="s">
        <v>429</v>
      </c>
      <c r="AK7" s="2" t="s">
        <v>430</v>
      </c>
    </row>
    <row r="8" spans="2:38" s="2" customFormat="1" x14ac:dyDescent="0.15">
      <c r="B8" s="750" t="s">
        <v>927</v>
      </c>
      <c r="C8" s="750"/>
      <c r="D8" s="750"/>
      <c r="E8" s="750"/>
      <c r="F8" s="750"/>
      <c r="G8" s="750"/>
      <c r="H8" s="750"/>
      <c r="I8" s="750"/>
      <c r="J8" s="750"/>
      <c r="K8" s="2" t="s">
        <v>928</v>
      </c>
      <c r="L8" s="12"/>
      <c r="M8" s="12"/>
      <c r="N8" s="12"/>
      <c r="O8" s="12"/>
      <c r="P8" s="12"/>
      <c r="Q8" s="12"/>
      <c r="R8" s="12"/>
      <c r="S8" s="12"/>
      <c r="T8" s="12"/>
    </row>
    <row r="9" spans="2:38" s="2" customFormat="1" x14ac:dyDescent="0.15">
      <c r="Y9" s="2" t="s">
        <v>929</v>
      </c>
      <c r="AA9" s="45"/>
      <c r="AB9" s="745"/>
      <c r="AC9" s="745"/>
      <c r="AD9" s="745"/>
      <c r="AE9" s="745"/>
      <c r="AF9" s="745"/>
      <c r="AG9" s="745"/>
      <c r="AH9" s="745"/>
      <c r="AI9" s="745"/>
      <c r="AJ9" s="745"/>
      <c r="AK9" s="745"/>
    </row>
    <row r="10" spans="2:38" s="2" customFormat="1" x14ac:dyDescent="0.15">
      <c r="Y10" s="2" t="s">
        <v>884</v>
      </c>
      <c r="AA10" s="45"/>
      <c r="AB10" s="1"/>
      <c r="AC10" s="1"/>
      <c r="AD10" s="1"/>
      <c r="AE10" s="1"/>
      <c r="AF10" s="1"/>
      <c r="AG10" s="1"/>
      <c r="AH10" s="1"/>
      <c r="AI10" s="1"/>
      <c r="AJ10" s="1"/>
      <c r="AK10" s="1"/>
    </row>
    <row r="11" spans="2:38" s="2" customFormat="1" x14ac:dyDescent="0.15">
      <c r="C11" s="1" t="s">
        <v>44</v>
      </c>
      <c r="D11" s="1"/>
    </row>
    <row r="12" spans="2:38" s="2" customFormat="1" ht="6.75" customHeight="1" x14ac:dyDescent="0.15">
      <c r="C12" s="1"/>
      <c r="D12" s="1"/>
    </row>
    <row r="13" spans="2:38" s="2" customFormat="1" ht="14.25" customHeight="1" x14ac:dyDescent="0.15">
      <c r="B13" s="646" t="s">
        <v>74</v>
      </c>
      <c r="C13" s="716" t="s">
        <v>7</v>
      </c>
      <c r="D13" s="717"/>
      <c r="E13" s="717"/>
      <c r="F13" s="717"/>
      <c r="G13" s="717"/>
      <c r="H13" s="717"/>
      <c r="I13" s="717"/>
      <c r="J13" s="717"/>
      <c r="K13" s="717"/>
      <c r="L13" s="746"/>
      <c r="M13" s="732"/>
      <c r="N13" s="733"/>
      <c r="O13" s="733"/>
      <c r="P13" s="733"/>
      <c r="Q13" s="733"/>
      <c r="R13" s="733"/>
      <c r="S13" s="733"/>
      <c r="T13" s="733"/>
      <c r="U13" s="733"/>
      <c r="V13" s="733"/>
      <c r="W13" s="733"/>
      <c r="X13" s="733"/>
      <c r="Y13" s="733"/>
      <c r="Z13" s="733"/>
      <c r="AA13" s="733"/>
      <c r="AB13" s="733"/>
      <c r="AC13" s="733"/>
      <c r="AD13" s="733"/>
      <c r="AE13" s="733"/>
      <c r="AF13" s="733"/>
      <c r="AG13" s="733"/>
      <c r="AH13" s="733"/>
      <c r="AI13" s="733"/>
      <c r="AJ13" s="733"/>
      <c r="AK13" s="734"/>
    </row>
    <row r="14" spans="2:38" s="2" customFormat="1" ht="14.25" customHeight="1" x14ac:dyDescent="0.15">
      <c r="B14" s="647"/>
      <c r="C14" s="720" t="s">
        <v>75</v>
      </c>
      <c r="D14" s="721"/>
      <c r="E14" s="721"/>
      <c r="F14" s="721"/>
      <c r="G14" s="721"/>
      <c r="H14" s="721"/>
      <c r="I14" s="721"/>
      <c r="J14" s="721"/>
      <c r="K14" s="721"/>
      <c r="L14" s="721"/>
      <c r="M14" s="735"/>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7"/>
    </row>
    <row r="15" spans="2:38" s="2" customFormat="1" ht="13.5" customHeight="1" x14ac:dyDescent="0.15">
      <c r="B15" s="647"/>
      <c r="C15" s="716" t="s">
        <v>930</v>
      </c>
      <c r="D15" s="717"/>
      <c r="E15" s="717"/>
      <c r="F15" s="717"/>
      <c r="G15" s="717"/>
      <c r="H15" s="717"/>
      <c r="I15" s="717"/>
      <c r="J15" s="717"/>
      <c r="K15" s="717"/>
      <c r="L15" s="717"/>
      <c r="M15" s="722" t="s">
        <v>931</v>
      </c>
      <c r="N15" s="722"/>
      <c r="O15" s="722"/>
      <c r="P15" s="722"/>
      <c r="Q15" s="722"/>
      <c r="R15" s="722"/>
      <c r="S15" s="722"/>
      <c r="T15" s="548" t="s">
        <v>932</v>
      </c>
      <c r="U15" s="723"/>
      <c r="V15" s="723"/>
      <c r="W15" s="723"/>
      <c r="X15" s="548" t="s">
        <v>469</v>
      </c>
      <c r="Y15" s="722"/>
      <c r="Z15" s="722"/>
      <c r="AA15" s="722"/>
      <c r="AB15" s="722"/>
      <c r="AC15" s="722"/>
      <c r="AD15" s="722"/>
      <c r="AE15" s="722"/>
      <c r="AF15" s="722"/>
      <c r="AG15" s="722"/>
      <c r="AH15" s="722"/>
      <c r="AI15" s="722"/>
      <c r="AJ15" s="722"/>
      <c r="AK15" s="724"/>
    </row>
    <row r="16" spans="2:38" s="2" customFormat="1" ht="13.5" customHeight="1" x14ac:dyDescent="0.15">
      <c r="B16" s="647"/>
      <c r="C16" s="718"/>
      <c r="D16" s="719"/>
      <c r="E16" s="719"/>
      <c r="F16" s="719"/>
      <c r="G16" s="719"/>
      <c r="H16" s="719"/>
      <c r="I16" s="719"/>
      <c r="J16" s="719"/>
      <c r="K16" s="719"/>
      <c r="L16" s="719"/>
      <c r="M16" s="725" t="s">
        <v>933</v>
      </c>
      <c r="N16" s="725"/>
      <c r="O16" s="725"/>
      <c r="P16" s="725"/>
      <c r="Q16" s="476" t="s">
        <v>934</v>
      </c>
      <c r="R16" s="725"/>
      <c r="S16" s="725"/>
      <c r="T16" s="725"/>
      <c r="U16" s="725"/>
      <c r="V16" s="725" t="s">
        <v>935</v>
      </c>
      <c r="W16" s="725"/>
      <c r="X16" s="725"/>
      <c r="Y16" s="725"/>
      <c r="Z16" s="725"/>
      <c r="AA16" s="725"/>
      <c r="AB16" s="725"/>
      <c r="AC16" s="725"/>
      <c r="AD16" s="725"/>
      <c r="AE16" s="725"/>
      <c r="AF16" s="725"/>
      <c r="AG16" s="725"/>
      <c r="AH16" s="725"/>
      <c r="AI16" s="725"/>
      <c r="AJ16" s="725"/>
      <c r="AK16" s="726"/>
    </row>
    <row r="17" spans="2:37" s="2" customFormat="1" ht="13.5" customHeight="1" x14ac:dyDescent="0.15">
      <c r="B17" s="647"/>
      <c r="C17" s="720"/>
      <c r="D17" s="721"/>
      <c r="E17" s="721"/>
      <c r="F17" s="721"/>
      <c r="G17" s="721"/>
      <c r="H17" s="721"/>
      <c r="I17" s="721"/>
      <c r="J17" s="721"/>
      <c r="K17" s="721"/>
      <c r="L17" s="721"/>
      <c r="M17" s="727" t="s">
        <v>936</v>
      </c>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8"/>
    </row>
    <row r="18" spans="2:37" s="2" customFormat="1" ht="14.25" customHeight="1" x14ac:dyDescent="0.15">
      <c r="B18" s="647"/>
      <c r="C18" s="640" t="s">
        <v>79</v>
      </c>
      <c r="D18" s="641"/>
      <c r="E18" s="641"/>
      <c r="F18" s="641"/>
      <c r="G18" s="641"/>
      <c r="H18" s="641"/>
      <c r="I18" s="641"/>
      <c r="J18" s="641"/>
      <c r="K18" s="641"/>
      <c r="L18" s="641"/>
      <c r="M18" s="633" t="s">
        <v>9</v>
      </c>
      <c r="N18" s="634"/>
      <c r="O18" s="634"/>
      <c r="P18" s="634"/>
      <c r="Q18" s="635"/>
      <c r="R18" s="699"/>
      <c r="S18" s="700"/>
      <c r="T18" s="700"/>
      <c r="U18" s="700"/>
      <c r="V18" s="700"/>
      <c r="W18" s="700"/>
      <c r="X18" s="700"/>
      <c r="Y18" s="700"/>
      <c r="Z18" s="700"/>
      <c r="AA18" s="701"/>
      <c r="AB18" s="729" t="s">
        <v>10</v>
      </c>
      <c r="AC18" s="722"/>
      <c r="AD18" s="722"/>
      <c r="AE18" s="722"/>
      <c r="AF18" s="724"/>
      <c r="AG18" s="699"/>
      <c r="AH18" s="700"/>
      <c r="AI18" s="700"/>
      <c r="AJ18" s="700"/>
      <c r="AK18" s="701"/>
    </row>
    <row r="19" spans="2:37" ht="14.25" customHeight="1" x14ac:dyDescent="0.15">
      <c r="B19" s="647"/>
      <c r="C19" s="747" t="s">
        <v>55</v>
      </c>
      <c r="D19" s="748"/>
      <c r="E19" s="748"/>
      <c r="F19" s="748"/>
      <c r="G19" s="748"/>
      <c r="H19" s="748"/>
      <c r="I19" s="748"/>
      <c r="J19" s="748"/>
      <c r="K19" s="748"/>
      <c r="L19" s="748"/>
      <c r="M19" s="649"/>
      <c r="N19" s="650"/>
      <c r="O19" s="650"/>
      <c r="P19" s="650"/>
      <c r="Q19" s="650"/>
      <c r="R19" s="650"/>
      <c r="S19" s="650"/>
      <c r="T19" s="650"/>
      <c r="U19" s="651"/>
      <c r="V19" s="633" t="s">
        <v>11</v>
      </c>
      <c r="W19" s="634"/>
      <c r="X19" s="634"/>
      <c r="Y19" s="634"/>
      <c r="Z19" s="634"/>
      <c r="AA19" s="635"/>
      <c r="AB19" s="649"/>
      <c r="AC19" s="650"/>
      <c r="AD19" s="650"/>
      <c r="AE19" s="650"/>
      <c r="AF19" s="650"/>
      <c r="AG19" s="650"/>
      <c r="AH19" s="650"/>
      <c r="AI19" s="650"/>
      <c r="AJ19" s="650"/>
      <c r="AK19" s="651"/>
    </row>
    <row r="20" spans="2:37" ht="14.25" customHeight="1" x14ac:dyDescent="0.15">
      <c r="B20" s="647"/>
      <c r="C20" s="673" t="s">
        <v>12</v>
      </c>
      <c r="D20" s="674"/>
      <c r="E20" s="674"/>
      <c r="F20" s="674"/>
      <c r="G20" s="674"/>
      <c r="H20" s="674"/>
      <c r="I20" s="674"/>
      <c r="J20" s="674"/>
      <c r="K20" s="674"/>
      <c r="L20" s="674"/>
      <c r="M20" s="633" t="s">
        <v>13</v>
      </c>
      <c r="N20" s="634"/>
      <c r="O20" s="634"/>
      <c r="P20" s="634"/>
      <c r="Q20" s="635"/>
      <c r="R20" s="706"/>
      <c r="S20" s="707"/>
      <c r="T20" s="707"/>
      <c r="U20" s="707"/>
      <c r="V20" s="707"/>
      <c r="W20" s="707"/>
      <c r="X20" s="707"/>
      <c r="Y20" s="707"/>
      <c r="Z20" s="707"/>
      <c r="AA20" s="744"/>
      <c r="AB20" s="650" t="s">
        <v>14</v>
      </c>
      <c r="AC20" s="650"/>
      <c r="AD20" s="650"/>
      <c r="AE20" s="650"/>
      <c r="AF20" s="651"/>
      <c r="AG20" s="706"/>
      <c r="AH20" s="707"/>
      <c r="AI20" s="707"/>
      <c r="AJ20" s="707"/>
      <c r="AK20" s="744"/>
    </row>
    <row r="21" spans="2:37" ht="13.5" customHeight="1" x14ac:dyDescent="0.15">
      <c r="B21" s="647"/>
      <c r="C21" s="716" t="s">
        <v>15</v>
      </c>
      <c r="D21" s="717"/>
      <c r="E21" s="717"/>
      <c r="F21" s="717"/>
      <c r="G21" s="717"/>
      <c r="H21" s="717"/>
      <c r="I21" s="717"/>
      <c r="J21" s="717"/>
      <c r="K21" s="717"/>
      <c r="L21" s="717"/>
      <c r="M21" s="722" t="s">
        <v>931</v>
      </c>
      <c r="N21" s="722"/>
      <c r="O21" s="722"/>
      <c r="P21" s="722"/>
      <c r="Q21" s="722"/>
      <c r="R21" s="722"/>
      <c r="S21" s="722"/>
      <c r="T21" s="548" t="s">
        <v>932</v>
      </c>
      <c r="U21" s="723"/>
      <c r="V21" s="723"/>
      <c r="W21" s="723"/>
      <c r="X21" s="548" t="s">
        <v>469</v>
      </c>
      <c r="Y21" s="722"/>
      <c r="Z21" s="722"/>
      <c r="AA21" s="722"/>
      <c r="AB21" s="722"/>
      <c r="AC21" s="722"/>
      <c r="AD21" s="722"/>
      <c r="AE21" s="722"/>
      <c r="AF21" s="722"/>
      <c r="AG21" s="722"/>
      <c r="AH21" s="722"/>
      <c r="AI21" s="722"/>
      <c r="AJ21" s="722"/>
      <c r="AK21" s="724"/>
    </row>
    <row r="22" spans="2:37" ht="14.25" customHeight="1" x14ac:dyDescent="0.15">
      <c r="B22" s="647"/>
      <c r="C22" s="718"/>
      <c r="D22" s="719"/>
      <c r="E22" s="719"/>
      <c r="F22" s="719"/>
      <c r="G22" s="719"/>
      <c r="H22" s="719"/>
      <c r="I22" s="719"/>
      <c r="J22" s="719"/>
      <c r="K22" s="719"/>
      <c r="L22" s="719"/>
      <c r="M22" s="725" t="s">
        <v>933</v>
      </c>
      <c r="N22" s="725"/>
      <c r="O22" s="725"/>
      <c r="P22" s="725"/>
      <c r="Q22" s="476" t="s">
        <v>934</v>
      </c>
      <c r="R22" s="725"/>
      <c r="S22" s="725"/>
      <c r="T22" s="725"/>
      <c r="U22" s="725"/>
      <c r="V22" s="725" t="s">
        <v>935</v>
      </c>
      <c r="W22" s="725"/>
      <c r="X22" s="725"/>
      <c r="Y22" s="725"/>
      <c r="Z22" s="725"/>
      <c r="AA22" s="725"/>
      <c r="AB22" s="725"/>
      <c r="AC22" s="725"/>
      <c r="AD22" s="725"/>
      <c r="AE22" s="725"/>
      <c r="AF22" s="725"/>
      <c r="AG22" s="725"/>
      <c r="AH22" s="725"/>
      <c r="AI22" s="725"/>
      <c r="AJ22" s="725"/>
      <c r="AK22" s="726"/>
    </row>
    <row r="23" spans="2:37" x14ac:dyDescent="0.15">
      <c r="B23" s="648"/>
      <c r="C23" s="720"/>
      <c r="D23" s="721"/>
      <c r="E23" s="721"/>
      <c r="F23" s="721"/>
      <c r="G23" s="721"/>
      <c r="H23" s="721"/>
      <c r="I23" s="721"/>
      <c r="J23" s="721"/>
      <c r="K23" s="721"/>
      <c r="L23" s="721"/>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8"/>
    </row>
    <row r="24" spans="2:37" ht="13.5" customHeight="1" x14ac:dyDescent="0.15">
      <c r="B24" s="730" t="s">
        <v>80</v>
      </c>
      <c r="C24" s="716" t="s">
        <v>937</v>
      </c>
      <c r="D24" s="717"/>
      <c r="E24" s="717"/>
      <c r="F24" s="717"/>
      <c r="G24" s="717"/>
      <c r="H24" s="717"/>
      <c r="I24" s="717"/>
      <c r="J24" s="717"/>
      <c r="K24" s="717"/>
      <c r="L24" s="717"/>
      <c r="M24" s="732"/>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4"/>
    </row>
    <row r="25" spans="2:37" ht="13.5" customHeight="1" x14ac:dyDescent="0.15">
      <c r="B25" s="694"/>
      <c r="C25" s="720" t="s">
        <v>938</v>
      </c>
      <c r="D25" s="721"/>
      <c r="E25" s="721"/>
      <c r="F25" s="721"/>
      <c r="G25" s="721"/>
      <c r="H25" s="721"/>
      <c r="I25" s="721"/>
      <c r="J25" s="721"/>
      <c r="K25" s="721"/>
      <c r="L25" s="721"/>
      <c r="M25" s="735"/>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7"/>
    </row>
    <row r="26" spans="2:37" ht="13.5" customHeight="1" x14ac:dyDescent="0.15">
      <c r="B26" s="694"/>
      <c r="C26" s="716" t="s">
        <v>96</v>
      </c>
      <c r="D26" s="717"/>
      <c r="E26" s="717"/>
      <c r="F26" s="717"/>
      <c r="G26" s="717"/>
      <c r="H26" s="717"/>
      <c r="I26" s="717"/>
      <c r="J26" s="717"/>
      <c r="K26" s="717"/>
      <c r="L26" s="717"/>
      <c r="M26" s="722" t="s">
        <v>931</v>
      </c>
      <c r="N26" s="722"/>
      <c r="O26" s="722"/>
      <c r="P26" s="722"/>
      <c r="Q26" s="722"/>
      <c r="R26" s="722"/>
      <c r="S26" s="722"/>
      <c r="T26" s="548" t="s">
        <v>932</v>
      </c>
      <c r="U26" s="723"/>
      <c r="V26" s="723"/>
      <c r="W26" s="723"/>
      <c r="X26" s="548" t="s">
        <v>469</v>
      </c>
      <c r="Y26" s="722"/>
      <c r="Z26" s="722"/>
      <c r="AA26" s="722"/>
      <c r="AB26" s="722"/>
      <c r="AC26" s="722"/>
      <c r="AD26" s="722"/>
      <c r="AE26" s="722"/>
      <c r="AF26" s="722"/>
      <c r="AG26" s="722"/>
      <c r="AH26" s="722"/>
      <c r="AI26" s="722"/>
      <c r="AJ26" s="722"/>
      <c r="AK26" s="724"/>
    </row>
    <row r="27" spans="2:37" ht="14.25" customHeight="1" x14ac:dyDescent="0.15">
      <c r="B27" s="694"/>
      <c r="C27" s="718"/>
      <c r="D27" s="719"/>
      <c r="E27" s="719"/>
      <c r="F27" s="719"/>
      <c r="G27" s="719"/>
      <c r="H27" s="719"/>
      <c r="I27" s="719"/>
      <c r="J27" s="719"/>
      <c r="K27" s="719"/>
      <c r="L27" s="719"/>
      <c r="M27" s="725" t="s">
        <v>933</v>
      </c>
      <c r="N27" s="725"/>
      <c r="O27" s="725"/>
      <c r="P27" s="725"/>
      <c r="Q27" s="476" t="s">
        <v>934</v>
      </c>
      <c r="R27" s="725"/>
      <c r="S27" s="725"/>
      <c r="T27" s="725"/>
      <c r="U27" s="725"/>
      <c r="V27" s="725" t="s">
        <v>935</v>
      </c>
      <c r="W27" s="725"/>
      <c r="X27" s="725"/>
      <c r="Y27" s="725"/>
      <c r="Z27" s="725"/>
      <c r="AA27" s="725"/>
      <c r="AB27" s="725"/>
      <c r="AC27" s="725"/>
      <c r="AD27" s="725"/>
      <c r="AE27" s="725"/>
      <c r="AF27" s="725"/>
      <c r="AG27" s="725"/>
      <c r="AH27" s="725"/>
      <c r="AI27" s="725"/>
      <c r="AJ27" s="725"/>
      <c r="AK27" s="726"/>
    </row>
    <row r="28" spans="2:37" x14ac:dyDescent="0.15">
      <c r="B28" s="694"/>
      <c r="C28" s="720"/>
      <c r="D28" s="721"/>
      <c r="E28" s="721"/>
      <c r="F28" s="721"/>
      <c r="G28" s="721"/>
      <c r="H28" s="721"/>
      <c r="I28" s="721"/>
      <c r="J28" s="721"/>
      <c r="K28" s="721"/>
      <c r="L28" s="721"/>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8"/>
    </row>
    <row r="29" spans="2:37" ht="14.25" customHeight="1" x14ac:dyDescent="0.15">
      <c r="B29" s="694"/>
      <c r="C29" s="640" t="s">
        <v>79</v>
      </c>
      <c r="D29" s="641"/>
      <c r="E29" s="641"/>
      <c r="F29" s="641"/>
      <c r="G29" s="641"/>
      <c r="H29" s="641"/>
      <c r="I29" s="641"/>
      <c r="J29" s="641"/>
      <c r="K29" s="641"/>
      <c r="L29" s="641"/>
      <c r="M29" s="633" t="s">
        <v>9</v>
      </c>
      <c r="N29" s="634"/>
      <c r="O29" s="634"/>
      <c r="P29" s="634"/>
      <c r="Q29" s="635"/>
      <c r="R29" s="699"/>
      <c r="S29" s="700"/>
      <c r="T29" s="700"/>
      <c r="U29" s="700"/>
      <c r="V29" s="700"/>
      <c r="W29" s="700"/>
      <c r="X29" s="700"/>
      <c r="Y29" s="700"/>
      <c r="Z29" s="700"/>
      <c r="AA29" s="701"/>
      <c r="AB29" s="729" t="s">
        <v>10</v>
      </c>
      <c r="AC29" s="722"/>
      <c r="AD29" s="722"/>
      <c r="AE29" s="722"/>
      <c r="AF29" s="724"/>
      <c r="AG29" s="699"/>
      <c r="AH29" s="700"/>
      <c r="AI29" s="700"/>
      <c r="AJ29" s="700"/>
      <c r="AK29" s="701"/>
    </row>
    <row r="30" spans="2:37" ht="13.5" customHeight="1" x14ac:dyDescent="0.15">
      <c r="B30" s="694"/>
      <c r="C30" s="738" t="s">
        <v>16</v>
      </c>
      <c r="D30" s="739"/>
      <c r="E30" s="739"/>
      <c r="F30" s="739"/>
      <c r="G30" s="739"/>
      <c r="H30" s="739"/>
      <c r="I30" s="739"/>
      <c r="J30" s="739"/>
      <c r="K30" s="739"/>
      <c r="L30" s="739"/>
      <c r="M30" s="722" t="s">
        <v>931</v>
      </c>
      <c r="N30" s="722"/>
      <c r="O30" s="722"/>
      <c r="P30" s="722"/>
      <c r="Q30" s="722"/>
      <c r="R30" s="722"/>
      <c r="S30" s="722"/>
      <c r="T30" s="548" t="s">
        <v>932</v>
      </c>
      <c r="U30" s="723"/>
      <c r="V30" s="723"/>
      <c r="W30" s="723"/>
      <c r="X30" s="548" t="s">
        <v>469</v>
      </c>
      <c r="Y30" s="722"/>
      <c r="Z30" s="722"/>
      <c r="AA30" s="722"/>
      <c r="AB30" s="722"/>
      <c r="AC30" s="722"/>
      <c r="AD30" s="722"/>
      <c r="AE30" s="722"/>
      <c r="AF30" s="722"/>
      <c r="AG30" s="722"/>
      <c r="AH30" s="722"/>
      <c r="AI30" s="722"/>
      <c r="AJ30" s="722"/>
      <c r="AK30" s="724"/>
    </row>
    <row r="31" spans="2:37" ht="14.25" customHeight="1" x14ac:dyDescent="0.15">
      <c r="B31" s="694"/>
      <c r="C31" s="740"/>
      <c r="D31" s="741"/>
      <c r="E31" s="741"/>
      <c r="F31" s="741"/>
      <c r="G31" s="741"/>
      <c r="H31" s="741"/>
      <c r="I31" s="741"/>
      <c r="J31" s="741"/>
      <c r="K31" s="741"/>
      <c r="L31" s="741"/>
      <c r="M31" s="725" t="s">
        <v>933</v>
      </c>
      <c r="N31" s="725"/>
      <c r="O31" s="725"/>
      <c r="P31" s="725"/>
      <c r="Q31" s="476" t="s">
        <v>934</v>
      </c>
      <c r="R31" s="725"/>
      <c r="S31" s="725"/>
      <c r="T31" s="725"/>
      <c r="U31" s="725"/>
      <c r="V31" s="725" t="s">
        <v>935</v>
      </c>
      <c r="W31" s="725"/>
      <c r="X31" s="725"/>
      <c r="Y31" s="725"/>
      <c r="Z31" s="725"/>
      <c r="AA31" s="725"/>
      <c r="AB31" s="725"/>
      <c r="AC31" s="725"/>
      <c r="AD31" s="725"/>
      <c r="AE31" s="725"/>
      <c r="AF31" s="725"/>
      <c r="AG31" s="725"/>
      <c r="AH31" s="725"/>
      <c r="AI31" s="725"/>
      <c r="AJ31" s="725"/>
      <c r="AK31" s="726"/>
    </row>
    <row r="32" spans="2:37" x14ac:dyDescent="0.15">
      <c r="B32" s="694"/>
      <c r="C32" s="742"/>
      <c r="D32" s="743"/>
      <c r="E32" s="743"/>
      <c r="F32" s="743"/>
      <c r="G32" s="743"/>
      <c r="H32" s="743"/>
      <c r="I32" s="743"/>
      <c r="J32" s="743"/>
      <c r="K32" s="743"/>
      <c r="L32" s="743"/>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8"/>
    </row>
    <row r="33" spans="1:37" ht="14.25" customHeight="1" x14ac:dyDescent="0.15">
      <c r="B33" s="694"/>
      <c r="C33" s="640" t="s">
        <v>79</v>
      </c>
      <c r="D33" s="641"/>
      <c r="E33" s="641"/>
      <c r="F33" s="641"/>
      <c r="G33" s="641"/>
      <c r="H33" s="641"/>
      <c r="I33" s="641"/>
      <c r="J33" s="641"/>
      <c r="K33" s="641"/>
      <c r="L33" s="641"/>
      <c r="M33" s="633" t="s">
        <v>9</v>
      </c>
      <c r="N33" s="634"/>
      <c r="O33" s="634"/>
      <c r="P33" s="634"/>
      <c r="Q33" s="635"/>
      <c r="R33" s="699"/>
      <c r="S33" s="700"/>
      <c r="T33" s="700"/>
      <c r="U33" s="700"/>
      <c r="V33" s="700"/>
      <c r="W33" s="700"/>
      <c r="X33" s="700"/>
      <c r="Y33" s="700"/>
      <c r="Z33" s="700"/>
      <c r="AA33" s="701"/>
      <c r="AB33" s="729" t="s">
        <v>10</v>
      </c>
      <c r="AC33" s="722"/>
      <c r="AD33" s="722"/>
      <c r="AE33" s="722"/>
      <c r="AF33" s="724"/>
      <c r="AG33" s="699"/>
      <c r="AH33" s="700"/>
      <c r="AI33" s="700"/>
      <c r="AJ33" s="700"/>
      <c r="AK33" s="701"/>
    </row>
    <row r="34" spans="1:37" ht="14.25" customHeight="1" x14ac:dyDescent="0.15">
      <c r="B34" s="694"/>
      <c r="C34" s="640" t="s">
        <v>17</v>
      </c>
      <c r="D34" s="641"/>
      <c r="E34" s="641"/>
      <c r="F34" s="641"/>
      <c r="G34" s="641"/>
      <c r="H34" s="641"/>
      <c r="I34" s="641"/>
      <c r="J34" s="641"/>
      <c r="K34" s="641"/>
      <c r="L34" s="641"/>
      <c r="M34" s="673"/>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715"/>
    </row>
    <row r="35" spans="1:37" ht="13.5" customHeight="1" x14ac:dyDescent="0.15">
      <c r="B35" s="694"/>
      <c r="C35" s="716" t="s">
        <v>18</v>
      </c>
      <c r="D35" s="717"/>
      <c r="E35" s="717"/>
      <c r="F35" s="717"/>
      <c r="G35" s="717"/>
      <c r="H35" s="717"/>
      <c r="I35" s="717"/>
      <c r="J35" s="717"/>
      <c r="K35" s="717"/>
      <c r="L35" s="717"/>
      <c r="M35" s="722" t="s">
        <v>931</v>
      </c>
      <c r="N35" s="722"/>
      <c r="O35" s="722"/>
      <c r="P35" s="722"/>
      <c r="Q35" s="722"/>
      <c r="R35" s="722"/>
      <c r="S35" s="722"/>
      <c r="T35" s="548" t="s">
        <v>932</v>
      </c>
      <c r="U35" s="723"/>
      <c r="V35" s="723"/>
      <c r="W35" s="723"/>
      <c r="X35" s="548" t="s">
        <v>469</v>
      </c>
      <c r="Y35" s="722"/>
      <c r="Z35" s="722"/>
      <c r="AA35" s="722"/>
      <c r="AB35" s="722"/>
      <c r="AC35" s="722"/>
      <c r="AD35" s="722"/>
      <c r="AE35" s="722"/>
      <c r="AF35" s="722"/>
      <c r="AG35" s="722"/>
      <c r="AH35" s="722"/>
      <c r="AI35" s="722"/>
      <c r="AJ35" s="722"/>
      <c r="AK35" s="724"/>
    </row>
    <row r="36" spans="1:37" ht="14.25" customHeight="1" x14ac:dyDescent="0.15">
      <c r="B36" s="694"/>
      <c r="C36" s="718"/>
      <c r="D36" s="719"/>
      <c r="E36" s="719"/>
      <c r="F36" s="719"/>
      <c r="G36" s="719"/>
      <c r="H36" s="719"/>
      <c r="I36" s="719"/>
      <c r="J36" s="719"/>
      <c r="K36" s="719"/>
      <c r="L36" s="719"/>
      <c r="M36" s="725" t="s">
        <v>933</v>
      </c>
      <c r="N36" s="725"/>
      <c r="O36" s="725"/>
      <c r="P36" s="725"/>
      <c r="Q36" s="476" t="s">
        <v>934</v>
      </c>
      <c r="R36" s="725"/>
      <c r="S36" s="725"/>
      <c r="T36" s="725"/>
      <c r="U36" s="725"/>
      <c r="V36" s="725" t="s">
        <v>935</v>
      </c>
      <c r="W36" s="725"/>
      <c r="X36" s="725"/>
      <c r="Y36" s="725"/>
      <c r="Z36" s="725"/>
      <c r="AA36" s="725"/>
      <c r="AB36" s="725"/>
      <c r="AC36" s="725"/>
      <c r="AD36" s="725"/>
      <c r="AE36" s="725"/>
      <c r="AF36" s="725"/>
      <c r="AG36" s="725"/>
      <c r="AH36" s="725"/>
      <c r="AI36" s="725"/>
      <c r="AJ36" s="725"/>
      <c r="AK36" s="726"/>
    </row>
    <row r="37" spans="1:37" x14ac:dyDescent="0.15">
      <c r="B37" s="731"/>
      <c r="C37" s="720"/>
      <c r="D37" s="721"/>
      <c r="E37" s="721"/>
      <c r="F37" s="721"/>
      <c r="G37" s="721"/>
      <c r="H37" s="721"/>
      <c r="I37" s="721"/>
      <c r="J37" s="721"/>
      <c r="K37" s="721"/>
      <c r="L37" s="721"/>
      <c r="M37" s="727"/>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728"/>
    </row>
    <row r="38" spans="1:37" ht="13.5" customHeight="1" x14ac:dyDescent="0.15">
      <c r="B38" s="693" t="s">
        <v>45</v>
      </c>
      <c r="C38" s="695" t="s">
        <v>81</v>
      </c>
      <c r="D38" s="696"/>
      <c r="E38" s="696"/>
      <c r="F38" s="696"/>
      <c r="G38" s="696"/>
      <c r="H38" s="696"/>
      <c r="I38" s="696"/>
      <c r="J38" s="696"/>
      <c r="K38" s="696"/>
      <c r="L38" s="696"/>
      <c r="M38" s="675" t="s">
        <v>19</v>
      </c>
      <c r="N38" s="651"/>
      <c r="O38" s="540" t="s">
        <v>939</v>
      </c>
      <c r="P38" s="47"/>
      <c r="Q38" s="541"/>
      <c r="R38" s="699" t="s">
        <v>20</v>
      </c>
      <c r="S38" s="700"/>
      <c r="T38" s="700"/>
      <c r="U38" s="700"/>
      <c r="V38" s="700"/>
      <c r="W38" s="700"/>
      <c r="X38" s="700"/>
      <c r="Y38" s="700"/>
      <c r="Z38" s="701"/>
      <c r="AA38" s="643" t="s">
        <v>58</v>
      </c>
      <c r="AB38" s="644"/>
      <c r="AC38" s="644"/>
      <c r="AD38" s="705"/>
      <c r="AE38" s="706" t="s">
        <v>59</v>
      </c>
      <c r="AF38" s="707"/>
      <c r="AG38" s="708"/>
      <c r="AH38" s="708"/>
      <c r="AI38" s="709" t="s">
        <v>940</v>
      </c>
      <c r="AJ38" s="710"/>
      <c r="AK38" s="711"/>
    </row>
    <row r="39" spans="1:37" ht="14.25" customHeight="1" x14ac:dyDescent="0.15">
      <c r="A39" s="285"/>
      <c r="B39" s="694"/>
      <c r="C39" s="652"/>
      <c r="D39" s="655"/>
      <c r="E39" s="655"/>
      <c r="F39" s="655"/>
      <c r="G39" s="655"/>
      <c r="H39" s="655"/>
      <c r="I39" s="655"/>
      <c r="J39" s="655"/>
      <c r="K39" s="655"/>
      <c r="L39" s="655"/>
      <c r="M39" s="697"/>
      <c r="N39" s="698"/>
      <c r="O39" s="54" t="s">
        <v>48</v>
      </c>
      <c r="P39" s="51"/>
      <c r="Q39" s="52"/>
      <c r="R39" s="702"/>
      <c r="S39" s="703"/>
      <c r="T39" s="703"/>
      <c r="U39" s="703"/>
      <c r="V39" s="703"/>
      <c r="W39" s="703"/>
      <c r="X39" s="703"/>
      <c r="Y39" s="703"/>
      <c r="Z39" s="704"/>
      <c r="AA39" s="55" t="s">
        <v>33</v>
      </c>
      <c r="AB39" s="14"/>
      <c r="AC39" s="14"/>
      <c r="AD39" s="14"/>
      <c r="AE39" s="712" t="s">
        <v>34</v>
      </c>
      <c r="AF39" s="713"/>
      <c r="AG39" s="713"/>
      <c r="AH39" s="713"/>
      <c r="AI39" s="712" t="s">
        <v>53</v>
      </c>
      <c r="AJ39" s="713"/>
      <c r="AK39" s="714"/>
    </row>
    <row r="40" spans="1:37" ht="14.25" customHeight="1" x14ac:dyDescent="0.15">
      <c r="B40" s="694"/>
      <c r="C40" s="647" t="s">
        <v>941</v>
      </c>
      <c r="D40" s="68"/>
      <c r="E40" s="691" t="s">
        <v>532</v>
      </c>
      <c r="F40" s="691"/>
      <c r="G40" s="691"/>
      <c r="H40" s="691"/>
      <c r="I40" s="691"/>
      <c r="J40" s="691"/>
      <c r="K40" s="691"/>
      <c r="L40" s="691"/>
      <c r="M40" s="675"/>
      <c r="N40" s="676"/>
      <c r="O40" s="677"/>
      <c r="P40" s="678"/>
      <c r="Q40" s="679"/>
      <c r="R40" s="549" t="s">
        <v>548</v>
      </c>
      <c r="S40" s="680" t="s">
        <v>942</v>
      </c>
      <c r="T40" s="680"/>
      <c r="U40" s="550" t="s">
        <v>548</v>
      </c>
      <c r="V40" s="680" t="s">
        <v>943</v>
      </c>
      <c r="W40" s="680"/>
      <c r="X40" s="550" t="s">
        <v>548</v>
      </c>
      <c r="Y40" s="680" t="s">
        <v>944</v>
      </c>
      <c r="Z40" s="681"/>
      <c r="AA40" s="661"/>
      <c r="AB40" s="662"/>
      <c r="AC40" s="662"/>
      <c r="AD40" s="663"/>
      <c r="AE40" s="661"/>
      <c r="AF40" s="662"/>
      <c r="AG40" s="662"/>
      <c r="AH40" s="663"/>
      <c r="AI40" s="549" t="s">
        <v>548</v>
      </c>
      <c r="AJ40" s="680" t="s">
        <v>945</v>
      </c>
      <c r="AK40" s="681"/>
    </row>
    <row r="41" spans="1:37" ht="14.25" customHeight="1" x14ac:dyDescent="0.15">
      <c r="B41" s="694"/>
      <c r="C41" s="647"/>
      <c r="D41" s="68"/>
      <c r="E41" s="691" t="s">
        <v>534</v>
      </c>
      <c r="F41" s="692"/>
      <c r="G41" s="692"/>
      <c r="H41" s="692"/>
      <c r="I41" s="692"/>
      <c r="J41" s="692"/>
      <c r="K41" s="692"/>
      <c r="L41" s="692"/>
      <c r="M41" s="675"/>
      <c r="N41" s="676"/>
      <c r="O41" s="677"/>
      <c r="P41" s="678"/>
      <c r="Q41" s="679"/>
      <c r="R41" s="549" t="s">
        <v>548</v>
      </c>
      <c r="S41" s="680" t="s">
        <v>942</v>
      </c>
      <c r="T41" s="680"/>
      <c r="U41" s="550" t="s">
        <v>548</v>
      </c>
      <c r="V41" s="680" t="s">
        <v>943</v>
      </c>
      <c r="W41" s="680"/>
      <c r="X41" s="550" t="s">
        <v>548</v>
      </c>
      <c r="Y41" s="680" t="s">
        <v>944</v>
      </c>
      <c r="Z41" s="681"/>
      <c r="AA41" s="661"/>
      <c r="AB41" s="662"/>
      <c r="AC41" s="662"/>
      <c r="AD41" s="663"/>
      <c r="AE41" s="661"/>
      <c r="AF41" s="662"/>
      <c r="AG41" s="662"/>
      <c r="AH41" s="663"/>
      <c r="AI41" s="549" t="s">
        <v>548</v>
      </c>
      <c r="AJ41" s="680" t="s">
        <v>945</v>
      </c>
      <c r="AK41" s="681"/>
    </row>
    <row r="42" spans="1:37" ht="14.25" customHeight="1" x14ac:dyDescent="0.15">
      <c r="B42" s="694"/>
      <c r="C42" s="647"/>
      <c r="D42" s="68"/>
      <c r="E42" s="691" t="s">
        <v>946</v>
      </c>
      <c r="F42" s="692"/>
      <c r="G42" s="692"/>
      <c r="H42" s="692"/>
      <c r="I42" s="692"/>
      <c r="J42" s="692"/>
      <c r="K42" s="692"/>
      <c r="L42" s="692"/>
      <c r="M42" s="675"/>
      <c r="N42" s="676"/>
      <c r="O42" s="677"/>
      <c r="P42" s="678"/>
      <c r="Q42" s="679"/>
      <c r="R42" s="549" t="s">
        <v>548</v>
      </c>
      <c r="S42" s="680" t="s">
        <v>942</v>
      </c>
      <c r="T42" s="680"/>
      <c r="U42" s="550" t="s">
        <v>548</v>
      </c>
      <c r="V42" s="680" t="s">
        <v>943</v>
      </c>
      <c r="W42" s="680"/>
      <c r="X42" s="550" t="s">
        <v>548</v>
      </c>
      <c r="Y42" s="680" t="s">
        <v>944</v>
      </c>
      <c r="Z42" s="681"/>
      <c r="AA42" s="661"/>
      <c r="AB42" s="662"/>
      <c r="AC42" s="662"/>
      <c r="AD42" s="663"/>
      <c r="AE42" s="661"/>
      <c r="AF42" s="662"/>
      <c r="AG42" s="662"/>
      <c r="AH42" s="663"/>
      <c r="AI42" s="549" t="s">
        <v>548</v>
      </c>
      <c r="AJ42" s="680" t="s">
        <v>945</v>
      </c>
      <c r="AK42" s="681"/>
    </row>
    <row r="43" spans="1:37" ht="14.25" customHeight="1" x14ac:dyDescent="0.15">
      <c r="B43" s="694"/>
      <c r="C43" s="647"/>
      <c r="D43" s="68"/>
      <c r="E43" s="691" t="s">
        <v>535</v>
      </c>
      <c r="F43" s="692"/>
      <c r="G43" s="692"/>
      <c r="H43" s="692"/>
      <c r="I43" s="692"/>
      <c r="J43" s="692"/>
      <c r="K43" s="692"/>
      <c r="L43" s="692"/>
      <c r="M43" s="675"/>
      <c r="N43" s="676"/>
      <c r="O43" s="677"/>
      <c r="P43" s="678"/>
      <c r="Q43" s="679"/>
      <c r="R43" s="549" t="s">
        <v>548</v>
      </c>
      <c r="S43" s="680" t="s">
        <v>942</v>
      </c>
      <c r="T43" s="680"/>
      <c r="U43" s="550" t="s">
        <v>548</v>
      </c>
      <c r="V43" s="680" t="s">
        <v>943</v>
      </c>
      <c r="W43" s="680"/>
      <c r="X43" s="550" t="s">
        <v>548</v>
      </c>
      <c r="Y43" s="680" t="s">
        <v>944</v>
      </c>
      <c r="Z43" s="681"/>
      <c r="AA43" s="661"/>
      <c r="AB43" s="662"/>
      <c r="AC43" s="662"/>
      <c r="AD43" s="663"/>
      <c r="AE43" s="661"/>
      <c r="AF43" s="662"/>
      <c r="AG43" s="662"/>
      <c r="AH43" s="663"/>
      <c r="AI43" s="549" t="s">
        <v>548</v>
      </c>
      <c r="AJ43" s="680" t="s">
        <v>945</v>
      </c>
      <c r="AK43" s="681"/>
    </row>
    <row r="44" spans="1:37" ht="14.25" customHeight="1" x14ac:dyDescent="0.15">
      <c r="B44" s="694"/>
      <c r="C44" s="647"/>
      <c r="D44" s="68"/>
      <c r="E44" s="691" t="s">
        <v>536</v>
      </c>
      <c r="F44" s="692"/>
      <c r="G44" s="692"/>
      <c r="H44" s="692"/>
      <c r="I44" s="692"/>
      <c r="J44" s="692"/>
      <c r="K44" s="692"/>
      <c r="L44" s="692"/>
      <c r="M44" s="675"/>
      <c r="N44" s="676"/>
      <c r="O44" s="677"/>
      <c r="P44" s="678"/>
      <c r="Q44" s="679"/>
      <c r="R44" s="549" t="s">
        <v>548</v>
      </c>
      <c r="S44" s="680" t="s">
        <v>942</v>
      </c>
      <c r="T44" s="680"/>
      <c r="U44" s="550" t="s">
        <v>548</v>
      </c>
      <c r="V44" s="680" t="s">
        <v>943</v>
      </c>
      <c r="W44" s="680"/>
      <c r="X44" s="550" t="s">
        <v>548</v>
      </c>
      <c r="Y44" s="680" t="s">
        <v>944</v>
      </c>
      <c r="Z44" s="681"/>
      <c r="AA44" s="661"/>
      <c r="AB44" s="662"/>
      <c r="AC44" s="662"/>
      <c r="AD44" s="663"/>
      <c r="AE44" s="661"/>
      <c r="AF44" s="662"/>
      <c r="AG44" s="662"/>
      <c r="AH44" s="663"/>
      <c r="AI44" s="549" t="s">
        <v>548</v>
      </c>
      <c r="AJ44" s="680" t="s">
        <v>945</v>
      </c>
      <c r="AK44" s="681"/>
    </row>
    <row r="45" spans="1:37" ht="14.25" customHeight="1" x14ac:dyDescent="0.15">
      <c r="B45" s="694"/>
      <c r="C45" s="647"/>
      <c r="D45" s="68"/>
      <c r="E45" s="682" t="s">
        <v>508</v>
      </c>
      <c r="F45" s="683"/>
      <c r="G45" s="683"/>
      <c r="H45" s="683"/>
      <c r="I45" s="683"/>
      <c r="J45" s="683"/>
      <c r="K45" s="683"/>
      <c r="L45" s="683"/>
      <c r="M45" s="675"/>
      <c r="N45" s="676"/>
      <c r="O45" s="677"/>
      <c r="P45" s="678"/>
      <c r="Q45" s="679"/>
      <c r="R45" s="549" t="s">
        <v>548</v>
      </c>
      <c r="S45" s="680" t="s">
        <v>942</v>
      </c>
      <c r="T45" s="680"/>
      <c r="U45" s="550" t="s">
        <v>548</v>
      </c>
      <c r="V45" s="680" t="s">
        <v>943</v>
      </c>
      <c r="W45" s="680"/>
      <c r="X45" s="550" t="s">
        <v>548</v>
      </c>
      <c r="Y45" s="680" t="s">
        <v>944</v>
      </c>
      <c r="Z45" s="681"/>
      <c r="AA45" s="661"/>
      <c r="AB45" s="662"/>
      <c r="AC45" s="662"/>
      <c r="AD45" s="663"/>
      <c r="AE45" s="661"/>
      <c r="AF45" s="662"/>
      <c r="AG45" s="662"/>
      <c r="AH45" s="663"/>
      <c r="AI45" s="549" t="s">
        <v>548</v>
      </c>
      <c r="AJ45" s="680" t="s">
        <v>945</v>
      </c>
      <c r="AK45" s="681"/>
    </row>
    <row r="46" spans="1:37" ht="14.25" customHeight="1" x14ac:dyDescent="0.15">
      <c r="B46" s="694"/>
      <c r="C46" s="647"/>
      <c r="D46" s="68"/>
      <c r="E46" s="639" t="s">
        <v>947</v>
      </c>
      <c r="F46" s="690"/>
      <c r="G46" s="690"/>
      <c r="H46" s="690"/>
      <c r="I46" s="690"/>
      <c r="J46" s="690"/>
      <c r="K46" s="690"/>
      <c r="L46" s="690"/>
      <c r="M46" s="675"/>
      <c r="N46" s="676"/>
      <c r="O46" s="677"/>
      <c r="P46" s="678"/>
      <c r="Q46" s="679"/>
      <c r="R46" s="549" t="s">
        <v>548</v>
      </c>
      <c r="S46" s="680" t="s">
        <v>942</v>
      </c>
      <c r="T46" s="680"/>
      <c r="U46" s="550" t="s">
        <v>548</v>
      </c>
      <c r="V46" s="680" t="s">
        <v>943</v>
      </c>
      <c r="W46" s="680"/>
      <c r="X46" s="550" t="s">
        <v>548</v>
      </c>
      <c r="Y46" s="680" t="s">
        <v>944</v>
      </c>
      <c r="Z46" s="681"/>
      <c r="AA46" s="661"/>
      <c r="AB46" s="662"/>
      <c r="AC46" s="662"/>
      <c r="AD46" s="663"/>
      <c r="AE46" s="661"/>
      <c r="AF46" s="662"/>
      <c r="AG46" s="662"/>
      <c r="AH46" s="663"/>
      <c r="AI46" s="549" t="s">
        <v>548</v>
      </c>
      <c r="AJ46" s="680" t="s">
        <v>945</v>
      </c>
      <c r="AK46" s="681"/>
    </row>
    <row r="47" spans="1:37" ht="14.25" customHeight="1" x14ac:dyDescent="0.15">
      <c r="B47" s="694"/>
      <c r="C47" s="647"/>
      <c r="D47" s="69"/>
      <c r="E47" s="639" t="s">
        <v>948</v>
      </c>
      <c r="F47" s="689"/>
      <c r="G47" s="689"/>
      <c r="H47" s="689"/>
      <c r="I47" s="689"/>
      <c r="J47" s="689"/>
      <c r="K47" s="689"/>
      <c r="L47" s="689"/>
      <c r="M47" s="675"/>
      <c r="N47" s="676"/>
      <c r="O47" s="677"/>
      <c r="P47" s="678"/>
      <c r="Q47" s="679"/>
      <c r="R47" s="549" t="s">
        <v>548</v>
      </c>
      <c r="S47" s="680" t="s">
        <v>942</v>
      </c>
      <c r="T47" s="680"/>
      <c r="U47" s="550" t="s">
        <v>548</v>
      </c>
      <c r="V47" s="680" t="s">
        <v>943</v>
      </c>
      <c r="W47" s="680"/>
      <c r="X47" s="550" t="s">
        <v>548</v>
      </c>
      <c r="Y47" s="680" t="s">
        <v>944</v>
      </c>
      <c r="Z47" s="681"/>
      <c r="AA47" s="661"/>
      <c r="AB47" s="662"/>
      <c r="AC47" s="662"/>
      <c r="AD47" s="663"/>
      <c r="AE47" s="661"/>
      <c r="AF47" s="662"/>
      <c r="AG47" s="662"/>
      <c r="AH47" s="663"/>
      <c r="AI47" s="549" t="s">
        <v>548</v>
      </c>
      <c r="AJ47" s="680" t="s">
        <v>945</v>
      </c>
      <c r="AK47" s="681"/>
    </row>
    <row r="48" spans="1:37" ht="14.25" customHeight="1" x14ac:dyDescent="0.15">
      <c r="B48" s="694"/>
      <c r="C48" s="647"/>
      <c r="D48" s="69"/>
      <c r="E48" s="687" t="s">
        <v>539</v>
      </c>
      <c r="F48" s="688"/>
      <c r="G48" s="688"/>
      <c r="H48" s="688"/>
      <c r="I48" s="688"/>
      <c r="J48" s="688"/>
      <c r="K48" s="688"/>
      <c r="L48" s="688"/>
      <c r="M48" s="675"/>
      <c r="N48" s="676"/>
      <c r="O48" s="677"/>
      <c r="P48" s="678"/>
      <c r="Q48" s="679"/>
      <c r="R48" s="549" t="s">
        <v>548</v>
      </c>
      <c r="S48" s="680" t="s">
        <v>942</v>
      </c>
      <c r="T48" s="680"/>
      <c r="U48" s="550" t="s">
        <v>548</v>
      </c>
      <c r="V48" s="680" t="s">
        <v>943</v>
      </c>
      <c r="W48" s="680"/>
      <c r="X48" s="550" t="s">
        <v>548</v>
      </c>
      <c r="Y48" s="680" t="s">
        <v>944</v>
      </c>
      <c r="Z48" s="681"/>
      <c r="AA48" s="661"/>
      <c r="AB48" s="662"/>
      <c r="AC48" s="662"/>
      <c r="AD48" s="663"/>
      <c r="AE48" s="661"/>
      <c r="AF48" s="662"/>
      <c r="AG48" s="662"/>
      <c r="AH48" s="663"/>
      <c r="AI48" s="549" t="s">
        <v>548</v>
      </c>
      <c r="AJ48" s="680" t="s">
        <v>945</v>
      </c>
      <c r="AK48" s="681"/>
    </row>
    <row r="49" spans="2:37" ht="14.25" customHeight="1" thickBot="1" x14ac:dyDescent="0.2">
      <c r="B49" s="694"/>
      <c r="C49" s="647"/>
      <c r="D49" s="69"/>
      <c r="E49" s="685" t="s">
        <v>540</v>
      </c>
      <c r="F49" s="686"/>
      <c r="G49" s="686"/>
      <c r="H49" s="686"/>
      <c r="I49" s="686"/>
      <c r="J49" s="686"/>
      <c r="K49" s="686"/>
      <c r="L49" s="686"/>
      <c r="M49" s="675" t="s">
        <v>963</v>
      </c>
      <c r="N49" s="676"/>
      <c r="O49" s="677"/>
      <c r="P49" s="678"/>
      <c r="Q49" s="679"/>
      <c r="R49" s="549" t="s">
        <v>548</v>
      </c>
      <c r="S49" s="680" t="s">
        <v>942</v>
      </c>
      <c r="T49" s="680"/>
      <c r="U49" s="550" t="s">
        <v>548</v>
      </c>
      <c r="V49" s="680" t="s">
        <v>943</v>
      </c>
      <c r="W49" s="680"/>
      <c r="X49" s="550" t="s">
        <v>548</v>
      </c>
      <c r="Y49" s="680" t="s">
        <v>944</v>
      </c>
      <c r="Z49" s="681"/>
      <c r="AA49" s="661"/>
      <c r="AB49" s="662"/>
      <c r="AC49" s="662"/>
      <c r="AD49" s="663"/>
      <c r="AE49" s="661"/>
      <c r="AF49" s="662"/>
      <c r="AG49" s="662"/>
      <c r="AH49" s="663"/>
      <c r="AI49" s="549" t="s">
        <v>548</v>
      </c>
      <c r="AJ49" s="680" t="s">
        <v>945</v>
      </c>
      <c r="AK49" s="681"/>
    </row>
    <row r="50" spans="2:37" ht="14.25" customHeight="1" thickTop="1" x14ac:dyDescent="0.15">
      <c r="B50" s="694"/>
      <c r="C50" s="647"/>
      <c r="D50" s="71"/>
      <c r="E50" s="684" t="s">
        <v>949</v>
      </c>
      <c r="F50" s="684"/>
      <c r="G50" s="684"/>
      <c r="H50" s="684"/>
      <c r="I50" s="684"/>
      <c r="J50" s="684"/>
      <c r="K50" s="684"/>
      <c r="L50" s="684"/>
      <c r="M50" s="675"/>
      <c r="N50" s="676"/>
      <c r="O50" s="677"/>
      <c r="P50" s="678"/>
      <c r="Q50" s="679"/>
      <c r="R50" s="549" t="s">
        <v>548</v>
      </c>
      <c r="S50" s="680" t="s">
        <v>942</v>
      </c>
      <c r="T50" s="680"/>
      <c r="U50" s="550" t="s">
        <v>548</v>
      </c>
      <c r="V50" s="680" t="s">
        <v>943</v>
      </c>
      <c r="W50" s="680"/>
      <c r="X50" s="550" t="s">
        <v>548</v>
      </c>
      <c r="Y50" s="680" t="s">
        <v>944</v>
      </c>
      <c r="Z50" s="681"/>
      <c r="AA50" s="661"/>
      <c r="AB50" s="662"/>
      <c r="AC50" s="662"/>
      <c r="AD50" s="663"/>
      <c r="AE50" s="661"/>
      <c r="AF50" s="662"/>
      <c r="AG50" s="662"/>
      <c r="AH50" s="663"/>
      <c r="AI50" s="549" t="s">
        <v>548</v>
      </c>
      <c r="AJ50" s="680" t="s">
        <v>945</v>
      </c>
      <c r="AK50" s="681"/>
    </row>
    <row r="51" spans="2:37" ht="14.25" customHeight="1" x14ac:dyDescent="0.15">
      <c r="B51" s="694"/>
      <c r="C51" s="647"/>
      <c r="D51" s="68"/>
      <c r="E51" s="682" t="s">
        <v>950</v>
      </c>
      <c r="F51" s="683"/>
      <c r="G51" s="683"/>
      <c r="H51" s="683"/>
      <c r="I51" s="683"/>
      <c r="J51" s="683"/>
      <c r="K51" s="683"/>
      <c r="L51" s="683"/>
      <c r="M51" s="675"/>
      <c r="N51" s="676"/>
      <c r="O51" s="677"/>
      <c r="P51" s="678"/>
      <c r="Q51" s="679"/>
      <c r="R51" s="549" t="s">
        <v>548</v>
      </c>
      <c r="S51" s="680" t="s">
        <v>942</v>
      </c>
      <c r="T51" s="680"/>
      <c r="U51" s="550" t="s">
        <v>548</v>
      </c>
      <c r="V51" s="680" t="s">
        <v>943</v>
      </c>
      <c r="W51" s="680"/>
      <c r="X51" s="550" t="s">
        <v>548</v>
      </c>
      <c r="Y51" s="680" t="s">
        <v>944</v>
      </c>
      <c r="Z51" s="681"/>
      <c r="AA51" s="661"/>
      <c r="AB51" s="662"/>
      <c r="AC51" s="662"/>
      <c r="AD51" s="663"/>
      <c r="AE51" s="661"/>
      <c r="AF51" s="662"/>
      <c r="AG51" s="662"/>
      <c r="AH51" s="663"/>
      <c r="AI51" s="549" t="s">
        <v>548</v>
      </c>
      <c r="AJ51" s="680" t="s">
        <v>945</v>
      </c>
      <c r="AK51" s="681"/>
    </row>
    <row r="52" spans="2:37" ht="14.25" customHeight="1" x14ac:dyDescent="0.15">
      <c r="B52" s="694"/>
      <c r="C52" s="648"/>
      <c r="D52" s="68"/>
      <c r="E52" s="682" t="s">
        <v>951</v>
      </c>
      <c r="F52" s="683"/>
      <c r="G52" s="683"/>
      <c r="H52" s="683"/>
      <c r="I52" s="683"/>
      <c r="J52" s="683"/>
      <c r="K52" s="683"/>
      <c r="L52" s="683"/>
      <c r="M52" s="675"/>
      <c r="N52" s="676"/>
      <c r="O52" s="677"/>
      <c r="P52" s="678"/>
      <c r="Q52" s="679"/>
      <c r="R52" s="549" t="s">
        <v>548</v>
      </c>
      <c r="S52" s="680" t="s">
        <v>942</v>
      </c>
      <c r="T52" s="680"/>
      <c r="U52" s="550" t="s">
        <v>548</v>
      </c>
      <c r="V52" s="680" t="s">
        <v>943</v>
      </c>
      <c r="W52" s="680"/>
      <c r="X52" s="550" t="s">
        <v>548</v>
      </c>
      <c r="Y52" s="680" t="s">
        <v>944</v>
      </c>
      <c r="Z52" s="681"/>
      <c r="AA52" s="661"/>
      <c r="AB52" s="662"/>
      <c r="AC52" s="662"/>
      <c r="AD52" s="663"/>
      <c r="AE52" s="661"/>
      <c r="AF52" s="662"/>
      <c r="AG52" s="662"/>
      <c r="AH52" s="663"/>
      <c r="AI52" s="549" t="s">
        <v>548</v>
      </c>
      <c r="AJ52" s="680" t="s">
        <v>945</v>
      </c>
      <c r="AK52" s="681"/>
    </row>
    <row r="53" spans="2:37" ht="14.25" customHeight="1" x14ac:dyDescent="0.15">
      <c r="B53" s="551"/>
      <c r="C53" s="673" t="s">
        <v>952</v>
      </c>
      <c r="D53" s="674"/>
      <c r="E53" s="674"/>
      <c r="F53" s="674"/>
      <c r="G53" s="674"/>
      <c r="H53" s="674"/>
      <c r="I53" s="674"/>
      <c r="J53" s="674"/>
      <c r="K53" s="674"/>
      <c r="L53" s="674"/>
      <c r="M53" s="675"/>
      <c r="N53" s="676"/>
      <c r="O53" s="677"/>
      <c r="P53" s="678"/>
      <c r="Q53" s="679"/>
      <c r="R53" s="549" t="s">
        <v>548</v>
      </c>
      <c r="S53" s="680" t="s">
        <v>942</v>
      </c>
      <c r="T53" s="680"/>
      <c r="U53" s="550" t="s">
        <v>548</v>
      </c>
      <c r="V53" s="680" t="s">
        <v>943</v>
      </c>
      <c r="W53" s="680"/>
      <c r="X53" s="550" t="s">
        <v>548</v>
      </c>
      <c r="Y53" s="680" t="s">
        <v>944</v>
      </c>
      <c r="Z53" s="681"/>
      <c r="AA53" s="661"/>
      <c r="AB53" s="662"/>
      <c r="AC53" s="662"/>
      <c r="AD53" s="663"/>
      <c r="AE53" s="661"/>
      <c r="AF53" s="662"/>
      <c r="AG53" s="662"/>
      <c r="AH53" s="663"/>
      <c r="AI53" s="664"/>
      <c r="AJ53" s="665"/>
      <c r="AK53" s="666"/>
    </row>
    <row r="54" spans="2:37" ht="14.25" customHeight="1" x14ac:dyDescent="0.15">
      <c r="B54" s="551"/>
      <c r="C54" s="673" t="s">
        <v>953</v>
      </c>
      <c r="D54" s="674"/>
      <c r="E54" s="674"/>
      <c r="F54" s="674"/>
      <c r="G54" s="674"/>
      <c r="H54" s="674"/>
      <c r="I54" s="674"/>
      <c r="J54" s="674"/>
      <c r="K54" s="674"/>
      <c r="L54" s="674"/>
      <c r="M54" s="675"/>
      <c r="N54" s="676"/>
      <c r="O54" s="677"/>
      <c r="P54" s="678"/>
      <c r="Q54" s="679"/>
      <c r="R54" s="549" t="s">
        <v>548</v>
      </c>
      <c r="S54" s="680" t="s">
        <v>942</v>
      </c>
      <c r="T54" s="680"/>
      <c r="U54" s="550" t="s">
        <v>548</v>
      </c>
      <c r="V54" s="680" t="s">
        <v>943</v>
      </c>
      <c r="W54" s="680"/>
      <c r="X54" s="550" t="s">
        <v>548</v>
      </c>
      <c r="Y54" s="680" t="s">
        <v>944</v>
      </c>
      <c r="Z54" s="681"/>
      <c r="AA54" s="661"/>
      <c r="AB54" s="662"/>
      <c r="AC54" s="662"/>
      <c r="AD54" s="663"/>
      <c r="AE54" s="661"/>
      <c r="AF54" s="662"/>
      <c r="AG54" s="662"/>
      <c r="AH54" s="663"/>
      <c r="AI54" s="664"/>
      <c r="AJ54" s="665"/>
      <c r="AK54" s="666"/>
    </row>
    <row r="55" spans="2:37" ht="14.25" customHeight="1" x14ac:dyDescent="0.15">
      <c r="B55" s="638" t="s">
        <v>954</v>
      </c>
      <c r="C55" s="639"/>
      <c r="D55" s="639"/>
      <c r="E55" s="639"/>
      <c r="F55" s="639"/>
      <c r="G55" s="639"/>
      <c r="H55" s="639"/>
      <c r="I55" s="639"/>
      <c r="J55" s="639"/>
      <c r="K55" s="667"/>
      <c r="L55" s="61"/>
      <c r="M55" s="552"/>
      <c r="N55" s="552"/>
      <c r="O55" s="552"/>
      <c r="P55" s="552"/>
      <c r="Q55" s="552"/>
      <c r="R55" s="553"/>
      <c r="S55" s="553"/>
      <c r="T55" s="553"/>
      <c r="U55" s="554"/>
      <c r="V55" s="91"/>
      <c r="W55" s="1"/>
      <c r="X55" s="1"/>
      <c r="Y55" s="1"/>
      <c r="Z55" s="1"/>
      <c r="AA55" s="1"/>
      <c r="AB55" s="555"/>
      <c r="AC55" s="555"/>
      <c r="AD55" s="555"/>
      <c r="AJ55" s="14"/>
      <c r="AK55" s="17"/>
    </row>
    <row r="56" spans="2:37" ht="14.25" customHeight="1" x14ac:dyDescent="0.15">
      <c r="B56" s="668" t="s">
        <v>955</v>
      </c>
      <c r="C56" s="668"/>
      <c r="D56" s="668"/>
      <c r="E56" s="668"/>
      <c r="F56" s="668"/>
      <c r="G56" s="668"/>
      <c r="H56" s="668"/>
      <c r="I56" s="668"/>
      <c r="J56" s="668"/>
      <c r="K56" s="669"/>
      <c r="L56" s="670"/>
      <c r="M56" s="671"/>
      <c r="N56" s="671"/>
      <c r="O56" s="671"/>
      <c r="P56" s="671"/>
      <c r="Q56" s="671"/>
      <c r="R56" s="671"/>
      <c r="S56" s="671"/>
      <c r="T56" s="671"/>
      <c r="U56" s="671"/>
      <c r="V56" s="671"/>
      <c r="W56" s="671"/>
      <c r="X56" s="671"/>
      <c r="Y56" s="671"/>
      <c r="Z56" s="671"/>
      <c r="AA56" s="671"/>
      <c r="AB56" s="671"/>
      <c r="AC56" s="671"/>
      <c r="AD56" s="671"/>
      <c r="AE56" s="671"/>
      <c r="AF56" s="671"/>
      <c r="AG56" s="671"/>
      <c r="AH56" s="671"/>
      <c r="AI56" s="671"/>
      <c r="AJ56" s="671"/>
      <c r="AK56" s="672"/>
    </row>
    <row r="57" spans="2:37" ht="14.25" customHeight="1" x14ac:dyDescent="0.15">
      <c r="B57" s="636" t="s">
        <v>21</v>
      </c>
      <c r="C57" s="636"/>
      <c r="D57" s="636"/>
      <c r="E57" s="636"/>
      <c r="F57" s="636"/>
      <c r="G57" s="636"/>
      <c r="H57" s="636"/>
      <c r="I57" s="636"/>
      <c r="J57" s="636"/>
      <c r="K57" s="636"/>
      <c r="L57" s="556"/>
      <c r="M57" s="552"/>
      <c r="N57" s="552"/>
      <c r="O57" s="552"/>
      <c r="P57" s="552"/>
      <c r="Q57" s="552"/>
      <c r="R57" s="553"/>
      <c r="S57" s="553"/>
      <c r="T57" s="553"/>
      <c r="U57" s="554"/>
      <c r="V57" s="91" t="s">
        <v>1</v>
      </c>
      <c r="W57" s="1"/>
      <c r="X57" s="1"/>
      <c r="Y57" s="1"/>
      <c r="Z57" s="1"/>
      <c r="AA57" s="1"/>
      <c r="AB57" s="555"/>
      <c r="AC57" s="555"/>
      <c r="AD57" s="555"/>
      <c r="AJ57" s="14"/>
      <c r="AK57" s="17"/>
    </row>
    <row r="58" spans="2:37" ht="14.25" customHeight="1" x14ac:dyDescent="0.15">
      <c r="B58" s="638" t="s">
        <v>51</v>
      </c>
      <c r="C58" s="639"/>
      <c r="D58" s="639"/>
      <c r="E58" s="639"/>
      <c r="F58" s="639"/>
      <c r="G58" s="639"/>
      <c r="H58" s="639"/>
      <c r="I58" s="639"/>
      <c r="J58" s="639"/>
      <c r="K58" s="639"/>
      <c r="L58" s="640"/>
      <c r="M58" s="641"/>
      <c r="N58" s="641"/>
      <c r="O58" s="641"/>
      <c r="P58" s="641"/>
      <c r="Q58" s="641"/>
      <c r="R58" s="641"/>
      <c r="S58" s="641"/>
      <c r="T58" s="641"/>
      <c r="U58" s="641"/>
      <c r="V58" s="641"/>
      <c r="W58" s="641"/>
      <c r="X58" s="641"/>
      <c r="Y58" s="641"/>
      <c r="Z58" s="641"/>
      <c r="AA58" s="641"/>
      <c r="AB58" s="641"/>
      <c r="AC58" s="641"/>
      <c r="AD58" s="641"/>
      <c r="AE58" s="641"/>
      <c r="AF58" s="641"/>
      <c r="AG58" s="641"/>
      <c r="AH58" s="641"/>
      <c r="AI58" s="641"/>
      <c r="AJ58" s="641"/>
      <c r="AK58" s="642"/>
    </row>
    <row r="59" spans="2:37" ht="14.25" customHeight="1" x14ac:dyDescent="0.15">
      <c r="B59" s="643" t="s">
        <v>42</v>
      </c>
      <c r="C59" s="644"/>
      <c r="D59" s="644"/>
      <c r="E59" s="644"/>
      <c r="F59" s="644"/>
      <c r="G59" s="644"/>
      <c r="H59" s="644"/>
      <c r="I59" s="644"/>
      <c r="J59" s="644"/>
      <c r="K59" s="644"/>
      <c r="L59" s="645"/>
      <c r="M59" s="645"/>
      <c r="N59" s="645"/>
      <c r="O59" s="557"/>
      <c r="P59" s="558"/>
      <c r="Q59" s="559"/>
      <c r="R59" s="559"/>
      <c r="S59" s="559"/>
      <c r="T59" s="559"/>
      <c r="U59" s="553"/>
      <c r="V59" s="91"/>
      <c r="W59" s="1"/>
      <c r="X59" s="1"/>
      <c r="Y59" s="1"/>
      <c r="Z59" s="1"/>
      <c r="AA59" s="1"/>
      <c r="AB59" s="555"/>
      <c r="AC59" s="555"/>
      <c r="AD59" s="555"/>
      <c r="AJ59" s="14"/>
      <c r="AK59" s="17"/>
    </row>
    <row r="60" spans="2:37" ht="14.25" customHeight="1" x14ac:dyDescent="0.15">
      <c r="B60" s="646" t="s">
        <v>22</v>
      </c>
      <c r="C60" s="649" t="s">
        <v>82</v>
      </c>
      <c r="D60" s="650"/>
      <c r="E60" s="650"/>
      <c r="F60" s="650"/>
      <c r="G60" s="650"/>
      <c r="H60" s="650"/>
      <c r="I60" s="650"/>
      <c r="J60" s="650"/>
      <c r="K60" s="650"/>
      <c r="L60" s="650"/>
      <c r="M60" s="650"/>
      <c r="N60" s="650"/>
      <c r="O60" s="650"/>
      <c r="P60" s="650"/>
      <c r="Q60" s="650"/>
      <c r="R60" s="650"/>
      <c r="S60" s="650"/>
      <c r="T60" s="650"/>
      <c r="U60" s="649" t="s">
        <v>35</v>
      </c>
      <c r="V60" s="650"/>
      <c r="W60" s="650"/>
      <c r="X60" s="650"/>
      <c r="Y60" s="650"/>
      <c r="Z60" s="650"/>
      <c r="AA60" s="650"/>
      <c r="AB60" s="650"/>
      <c r="AC60" s="650"/>
      <c r="AD60" s="650"/>
      <c r="AE60" s="650"/>
      <c r="AF60" s="650"/>
      <c r="AG60" s="650"/>
      <c r="AH60" s="650"/>
      <c r="AI60" s="650"/>
      <c r="AJ60" s="650"/>
      <c r="AK60" s="651"/>
    </row>
    <row r="61" spans="2:37" x14ac:dyDescent="0.15">
      <c r="B61" s="647"/>
      <c r="C61" s="652"/>
      <c r="D61" s="653"/>
      <c r="E61" s="653"/>
      <c r="F61" s="653"/>
      <c r="G61" s="653"/>
      <c r="H61" s="653"/>
      <c r="I61" s="653"/>
      <c r="J61" s="653"/>
      <c r="K61" s="653"/>
      <c r="L61" s="653"/>
      <c r="M61" s="653"/>
      <c r="N61" s="653"/>
      <c r="O61" s="653"/>
      <c r="P61" s="653"/>
      <c r="Q61" s="653"/>
      <c r="R61" s="653"/>
      <c r="S61" s="653"/>
      <c r="T61" s="653"/>
      <c r="U61" s="652"/>
      <c r="V61" s="653"/>
      <c r="W61" s="653"/>
      <c r="X61" s="653"/>
      <c r="Y61" s="653"/>
      <c r="Z61" s="653"/>
      <c r="AA61" s="653"/>
      <c r="AB61" s="653"/>
      <c r="AC61" s="653"/>
      <c r="AD61" s="653"/>
      <c r="AE61" s="653"/>
      <c r="AF61" s="653"/>
      <c r="AG61" s="653"/>
      <c r="AH61" s="653"/>
      <c r="AI61" s="653"/>
      <c r="AJ61" s="653"/>
      <c r="AK61" s="658"/>
    </row>
    <row r="62" spans="2:37" x14ac:dyDescent="0.15">
      <c r="B62" s="647"/>
      <c r="C62" s="654"/>
      <c r="D62" s="655"/>
      <c r="E62" s="655"/>
      <c r="F62" s="655"/>
      <c r="G62" s="655"/>
      <c r="H62" s="655"/>
      <c r="I62" s="655"/>
      <c r="J62" s="655"/>
      <c r="K62" s="655"/>
      <c r="L62" s="655"/>
      <c r="M62" s="655"/>
      <c r="N62" s="655"/>
      <c r="O62" s="655"/>
      <c r="P62" s="655"/>
      <c r="Q62" s="655"/>
      <c r="R62" s="655"/>
      <c r="S62" s="655"/>
      <c r="T62" s="655"/>
      <c r="U62" s="654"/>
      <c r="V62" s="655"/>
      <c r="W62" s="655"/>
      <c r="X62" s="655"/>
      <c r="Y62" s="655"/>
      <c r="Z62" s="655"/>
      <c r="AA62" s="655"/>
      <c r="AB62" s="655"/>
      <c r="AC62" s="655"/>
      <c r="AD62" s="655"/>
      <c r="AE62" s="655"/>
      <c r="AF62" s="655"/>
      <c r="AG62" s="655"/>
      <c r="AH62" s="655"/>
      <c r="AI62" s="655"/>
      <c r="AJ62" s="655"/>
      <c r="AK62" s="659"/>
    </row>
    <row r="63" spans="2:37" x14ac:dyDescent="0.15">
      <c r="B63" s="647"/>
      <c r="C63" s="654"/>
      <c r="D63" s="655"/>
      <c r="E63" s="655"/>
      <c r="F63" s="655"/>
      <c r="G63" s="655"/>
      <c r="H63" s="655"/>
      <c r="I63" s="655"/>
      <c r="J63" s="655"/>
      <c r="K63" s="655"/>
      <c r="L63" s="655"/>
      <c r="M63" s="655"/>
      <c r="N63" s="655"/>
      <c r="O63" s="655"/>
      <c r="P63" s="655"/>
      <c r="Q63" s="655"/>
      <c r="R63" s="655"/>
      <c r="S63" s="655"/>
      <c r="T63" s="655"/>
      <c r="U63" s="654"/>
      <c r="V63" s="655"/>
      <c r="W63" s="655"/>
      <c r="X63" s="655"/>
      <c r="Y63" s="655"/>
      <c r="Z63" s="655"/>
      <c r="AA63" s="655"/>
      <c r="AB63" s="655"/>
      <c r="AC63" s="655"/>
      <c r="AD63" s="655"/>
      <c r="AE63" s="655"/>
      <c r="AF63" s="655"/>
      <c r="AG63" s="655"/>
      <c r="AH63" s="655"/>
      <c r="AI63" s="655"/>
      <c r="AJ63" s="655"/>
      <c r="AK63" s="659"/>
    </row>
    <row r="64" spans="2:37" x14ac:dyDescent="0.15">
      <c r="B64" s="648"/>
      <c r="C64" s="656"/>
      <c r="D64" s="657"/>
      <c r="E64" s="657"/>
      <c r="F64" s="657"/>
      <c r="G64" s="657"/>
      <c r="H64" s="657"/>
      <c r="I64" s="657"/>
      <c r="J64" s="657"/>
      <c r="K64" s="657"/>
      <c r="L64" s="657"/>
      <c r="M64" s="657"/>
      <c r="N64" s="657"/>
      <c r="O64" s="657"/>
      <c r="P64" s="657"/>
      <c r="Q64" s="657"/>
      <c r="R64" s="657"/>
      <c r="S64" s="657"/>
      <c r="T64" s="657"/>
      <c r="U64" s="656"/>
      <c r="V64" s="657"/>
      <c r="W64" s="657"/>
      <c r="X64" s="657"/>
      <c r="Y64" s="657"/>
      <c r="Z64" s="657"/>
      <c r="AA64" s="657"/>
      <c r="AB64" s="657"/>
      <c r="AC64" s="657"/>
      <c r="AD64" s="657"/>
      <c r="AE64" s="657"/>
      <c r="AF64" s="657"/>
      <c r="AG64" s="657"/>
      <c r="AH64" s="657"/>
      <c r="AI64" s="657"/>
      <c r="AJ64" s="657"/>
      <c r="AK64" s="660"/>
    </row>
    <row r="65" spans="2:37" ht="14.25" customHeight="1" x14ac:dyDescent="0.15">
      <c r="B65" s="633" t="s">
        <v>23</v>
      </c>
      <c r="C65" s="634"/>
      <c r="D65" s="634"/>
      <c r="E65" s="634"/>
      <c r="F65" s="635"/>
      <c r="G65" s="636" t="s">
        <v>24</v>
      </c>
      <c r="H65" s="636"/>
      <c r="I65" s="636"/>
      <c r="J65" s="636"/>
      <c r="K65" s="636"/>
      <c r="L65" s="636"/>
      <c r="M65" s="636"/>
      <c r="N65" s="636"/>
      <c r="O65" s="636"/>
      <c r="P65" s="636"/>
      <c r="Q65" s="636"/>
      <c r="R65" s="636"/>
      <c r="S65" s="636"/>
      <c r="T65" s="636"/>
      <c r="U65" s="637"/>
      <c r="V65" s="637"/>
      <c r="W65" s="637"/>
      <c r="X65" s="637"/>
      <c r="Y65" s="637"/>
      <c r="Z65" s="637"/>
      <c r="AA65" s="637"/>
      <c r="AB65" s="637"/>
      <c r="AC65" s="637"/>
      <c r="AD65" s="637"/>
      <c r="AE65" s="637"/>
      <c r="AF65" s="637"/>
      <c r="AG65" s="637"/>
      <c r="AH65" s="637"/>
      <c r="AI65" s="637"/>
      <c r="AJ65" s="637"/>
      <c r="AK65" s="637"/>
    </row>
    <row r="67" spans="2:37" x14ac:dyDescent="0.15">
      <c r="B67" s="14" t="s">
        <v>54</v>
      </c>
    </row>
    <row r="68" spans="2:37" x14ac:dyDescent="0.15">
      <c r="B68" s="14" t="s">
        <v>93</v>
      </c>
    </row>
    <row r="69" spans="2:37" x14ac:dyDescent="0.15">
      <c r="B69" s="14" t="s">
        <v>94</v>
      </c>
    </row>
    <row r="70" spans="2:37" x14ac:dyDescent="0.15">
      <c r="B70" s="14" t="s">
        <v>956</v>
      </c>
    </row>
    <row r="71" spans="2:37" x14ac:dyDescent="0.15">
      <c r="B71" s="14" t="s">
        <v>61</v>
      </c>
    </row>
    <row r="72" spans="2:37" x14ac:dyDescent="0.15">
      <c r="B72" s="14" t="s">
        <v>957</v>
      </c>
    </row>
    <row r="73" spans="2:37" x14ac:dyDescent="0.15">
      <c r="B73" s="14" t="s">
        <v>958</v>
      </c>
    </row>
    <row r="74" spans="2:37" x14ac:dyDescent="0.15">
      <c r="B74" s="14"/>
      <c r="E74" s="3" t="s">
        <v>959</v>
      </c>
    </row>
    <row r="75" spans="2:37" x14ac:dyDescent="0.15">
      <c r="B75" s="14" t="s">
        <v>960</v>
      </c>
    </row>
    <row r="76" spans="2:37" x14ac:dyDescent="0.15">
      <c r="B76" s="14" t="s">
        <v>961</v>
      </c>
    </row>
    <row r="77" spans="2:37" x14ac:dyDescent="0.15">
      <c r="E77" s="14" t="s">
        <v>962</v>
      </c>
    </row>
    <row r="88" spans="2:2" ht="12.75" customHeight="1" x14ac:dyDescent="0.15">
      <c r="B88" s="46"/>
    </row>
    <row r="89" spans="2:2" ht="12.75" customHeight="1" x14ac:dyDescent="0.15">
      <c r="B89" s="46" t="s">
        <v>37</v>
      </c>
    </row>
    <row r="90" spans="2:2" ht="12.75" customHeight="1" x14ac:dyDescent="0.15">
      <c r="B90" s="46" t="s">
        <v>25</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87"/>
    </row>
    <row r="231" spans="1:1" x14ac:dyDescent="0.15">
      <c r="A231" s="287"/>
    </row>
    <row r="280" spans="1:1" x14ac:dyDescent="0.15">
      <c r="A280" s="287"/>
    </row>
    <row r="307" spans="1:1" x14ac:dyDescent="0.15">
      <c r="A307" s="59"/>
    </row>
    <row r="357" spans="1:1" x14ac:dyDescent="0.15">
      <c r="A357" s="28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87"/>
    </row>
    <row r="599" spans="1:1" x14ac:dyDescent="0.15">
      <c r="A599" s="287"/>
    </row>
    <row r="643" spans="1:1" x14ac:dyDescent="0.15">
      <c r="A643" s="287"/>
    </row>
    <row r="679" spans="1:1" x14ac:dyDescent="0.15">
      <c r="A679" s="59"/>
    </row>
    <row r="718" spans="1:1" x14ac:dyDescent="0.15">
      <c r="A718" s="287"/>
    </row>
    <row r="747" spans="1:1" x14ac:dyDescent="0.15">
      <c r="A747" s="287"/>
    </row>
    <row r="786" spans="1:1" x14ac:dyDescent="0.15">
      <c r="A786" s="287"/>
    </row>
    <row r="825" spans="1:1" x14ac:dyDescent="0.15">
      <c r="A825" s="287"/>
    </row>
    <row r="853" spans="1:1" x14ac:dyDescent="0.15">
      <c r="A853" s="287"/>
    </row>
    <row r="893" spans="1:1" x14ac:dyDescent="0.15">
      <c r="A893" s="287"/>
    </row>
    <row r="933" spans="1:1" x14ac:dyDescent="0.15">
      <c r="A933" s="287"/>
    </row>
    <row r="962" spans="1:1" x14ac:dyDescent="0.15">
      <c r="A962" s="287"/>
    </row>
  </sheetData>
  <mergeCells count="252">
    <mergeCell ref="AB3:AF3"/>
    <mergeCell ref="AG3:AK3"/>
    <mergeCell ref="B5:AK5"/>
    <mergeCell ref="B6:AK6"/>
    <mergeCell ref="AF7:AG7"/>
    <mergeCell ref="B8:J8"/>
    <mergeCell ref="Y15:AK15"/>
    <mergeCell ref="M16:P16"/>
    <mergeCell ref="R16:U16"/>
    <mergeCell ref="V16:W16"/>
    <mergeCell ref="X16:AK16"/>
    <mergeCell ref="M17:AK17"/>
    <mergeCell ref="AB9:AK9"/>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2"/>
  <dataValidations count="2">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F7B423B8-1596-4BC4-BF5C-9DB4D7E2B2F7}">
      <formula1>"□,■"</formula1>
    </dataValidation>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7C2B087E-B990-4200-BB06-6F3C1D25F8BB}">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95CA1-6A3D-41B6-A539-F8AB1F17BF0E}">
  <sheetPr>
    <tabColor theme="3" tint="0.59999389629810485"/>
    <pageSetUpPr fitToPage="1"/>
  </sheetPr>
  <dimension ref="A1:AI86"/>
  <sheetViews>
    <sheetView view="pageBreakPreview" zoomScale="70" zoomScaleNormal="100" zoomScaleSheetLayoutView="70" workbookViewId="0">
      <selection activeCell="AH2" sqref="AH2:AI3"/>
    </sheetView>
  </sheetViews>
  <sheetFormatPr defaultRowHeight="18.75" x14ac:dyDescent="0.15"/>
  <cols>
    <col min="1" max="2" width="4.25" style="452" customWidth="1"/>
    <col min="3" max="3" width="25" style="388" customWidth="1"/>
    <col min="4" max="4" width="4.875" style="388" customWidth="1"/>
    <col min="5" max="5" width="41.625" style="388" customWidth="1"/>
    <col min="6" max="6" width="4.875" style="388" customWidth="1"/>
    <col min="7" max="7" width="19.625" style="453" customWidth="1"/>
    <col min="8" max="8" width="33.875" style="388" customWidth="1"/>
    <col min="9" max="22" width="4.875" style="388" customWidth="1"/>
    <col min="23" max="23" width="7.25" style="388" customWidth="1"/>
    <col min="24" max="24" width="13.25" style="388" customWidth="1"/>
    <col min="25" max="29" width="4.875" style="388" customWidth="1"/>
    <col min="30" max="30" width="9.25" style="388" bestFit="1" customWidth="1"/>
    <col min="31" max="32" width="4.875" style="388" customWidth="1"/>
    <col min="33" max="33" width="9" style="388"/>
    <col min="34" max="34" width="9" style="220"/>
    <col min="35" max="35" width="18.125" style="220" customWidth="1"/>
    <col min="36" max="16384" width="9" style="388"/>
  </cols>
  <sheetData>
    <row r="1" spans="1:35" ht="14.25" thickBot="1" x14ac:dyDescent="0.2">
      <c r="A1" s="385"/>
      <c r="B1" s="385"/>
      <c r="C1" s="386"/>
      <c r="D1" s="386"/>
      <c r="E1" s="386"/>
      <c r="F1" s="386"/>
      <c r="G1" s="387"/>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H1" s="1"/>
      <c r="AI1" s="291"/>
    </row>
    <row r="2" spans="1:35" ht="20.25" customHeight="1" thickTop="1" x14ac:dyDescent="0.15">
      <c r="A2" s="389" t="s">
        <v>964</v>
      </c>
      <c r="B2" s="389"/>
      <c r="C2" s="386"/>
      <c r="D2" s="386"/>
      <c r="E2" s="386"/>
      <c r="F2" s="386"/>
      <c r="G2" s="387"/>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H2" s="755" t="s">
        <v>519</v>
      </c>
      <c r="AI2" s="756"/>
    </row>
    <row r="3" spans="1:35" ht="20.25" customHeight="1" thickBot="1" x14ac:dyDescent="0.2">
      <c r="A3" s="763" t="s">
        <v>118</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H3" s="757"/>
      <c r="AI3" s="758"/>
    </row>
    <row r="4" spans="1:35" ht="20.25" customHeight="1" thickTop="1" x14ac:dyDescent="0.15">
      <c r="A4" s="385"/>
      <c r="B4" s="385"/>
      <c r="C4" s="386"/>
      <c r="D4" s="386"/>
      <c r="E4" s="386"/>
      <c r="F4" s="386"/>
      <c r="G4" s="387"/>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H4" s="350"/>
      <c r="AI4" s="291"/>
    </row>
    <row r="5" spans="1:35" ht="30" customHeight="1" x14ac:dyDescent="0.15">
      <c r="A5" s="385"/>
      <c r="B5" s="385"/>
      <c r="C5" s="386"/>
      <c r="D5" s="386"/>
      <c r="E5" s="386"/>
      <c r="F5" s="386"/>
      <c r="G5" s="387"/>
      <c r="H5" s="386"/>
      <c r="I5" s="386"/>
      <c r="J5" s="385"/>
      <c r="K5" s="385"/>
      <c r="L5" s="385"/>
      <c r="M5" s="385"/>
      <c r="N5" s="385"/>
      <c r="O5" s="385"/>
      <c r="P5" s="385"/>
      <c r="Q5" s="385"/>
      <c r="R5" s="385"/>
      <c r="S5" s="764" t="s">
        <v>119</v>
      </c>
      <c r="T5" s="764"/>
      <c r="U5" s="764"/>
      <c r="V5" s="764"/>
      <c r="W5" s="390"/>
      <c r="X5" s="391"/>
      <c r="Y5" s="391"/>
      <c r="Z5" s="391"/>
      <c r="AA5" s="391"/>
      <c r="AB5" s="391"/>
      <c r="AC5" s="391"/>
      <c r="AD5" s="391"/>
      <c r="AE5" s="391"/>
      <c r="AF5" s="392"/>
    </row>
    <row r="6" spans="1:35" ht="20.25" customHeight="1" x14ac:dyDescent="0.15">
      <c r="A6" s="385"/>
      <c r="B6" s="385"/>
      <c r="C6" s="386"/>
      <c r="D6" s="386"/>
      <c r="E6" s="386"/>
      <c r="F6" s="386"/>
      <c r="G6" s="387"/>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row>
    <row r="7" spans="1:35" ht="18" customHeight="1" x14ac:dyDescent="0.15">
      <c r="A7" s="764" t="s">
        <v>120</v>
      </c>
      <c r="B7" s="764"/>
      <c r="C7" s="764"/>
      <c r="D7" s="764" t="s">
        <v>121</v>
      </c>
      <c r="E7" s="764"/>
      <c r="F7" s="765" t="s">
        <v>122</v>
      </c>
      <c r="G7" s="765"/>
      <c r="H7" s="764" t="s">
        <v>123</v>
      </c>
      <c r="I7" s="764"/>
      <c r="J7" s="764"/>
      <c r="K7" s="764"/>
      <c r="L7" s="764"/>
      <c r="M7" s="764"/>
      <c r="N7" s="764"/>
      <c r="O7" s="764"/>
      <c r="P7" s="764"/>
      <c r="Q7" s="764"/>
      <c r="R7" s="764"/>
      <c r="S7" s="764"/>
      <c r="T7" s="764"/>
      <c r="U7" s="764"/>
      <c r="V7" s="764"/>
      <c r="W7" s="764"/>
      <c r="X7" s="764"/>
      <c r="Y7" s="764" t="s">
        <v>124</v>
      </c>
      <c r="Z7" s="764"/>
      <c r="AA7" s="764"/>
      <c r="AB7" s="764"/>
      <c r="AC7" s="764" t="s">
        <v>125</v>
      </c>
      <c r="AD7" s="764"/>
      <c r="AE7" s="764"/>
      <c r="AF7" s="766"/>
    </row>
    <row r="8" spans="1:35" ht="18.75" customHeight="1" x14ac:dyDescent="0.15">
      <c r="A8" s="767" t="s">
        <v>126</v>
      </c>
      <c r="B8" s="767"/>
      <c r="C8" s="768"/>
      <c r="D8" s="393"/>
      <c r="E8" s="394"/>
      <c r="F8" s="395"/>
      <c r="G8" s="396"/>
      <c r="H8" s="769" t="s">
        <v>127</v>
      </c>
      <c r="I8" s="398" t="s">
        <v>548</v>
      </c>
      <c r="J8" s="399" t="s">
        <v>549</v>
      </c>
      <c r="K8" s="400"/>
      <c r="L8" s="400"/>
      <c r="M8" s="398" t="s">
        <v>548</v>
      </c>
      <c r="N8" s="399" t="s">
        <v>550</v>
      </c>
      <c r="O8" s="400"/>
      <c r="P8" s="400"/>
      <c r="Q8" s="398" t="s">
        <v>548</v>
      </c>
      <c r="R8" s="399" t="s">
        <v>551</v>
      </c>
      <c r="S8" s="400"/>
      <c r="T8" s="400"/>
      <c r="U8" s="398" t="s">
        <v>548</v>
      </c>
      <c r="V8" s="399" t="s">
        <v>552</v>
      </c>
      <c r="W8" s="400"/>
      <c r="X8" s="401"/>
      <c r="Y8" s="776"/>
      <c r="Z8" s="776"/>
      <c r="AA8" s="776"/>
      <c r="AB8" s="776"/>
      <c r="AC8" s="776"/>
      <c r="AD8" s="776"/>
      <c r="AE8" s="776"/>
      <c r="AF8" s="778"/>
    </row>
    <row r="9" spans="1:35" ht="18.75" customHeight="1" x14ac:dyDescent="0.15">
      <c r="A9" s="764"/>
      <c r="B9" s="764"/>
      <c r="C9" s="766"/>
      <c r="D9" s="402"/>
      <c r="E9" s="403"/>
      <c r="F9" s="404"/>
      <c r="G9" s="405"/>
      <c r="H9" s="775"/>
      <c r="I9" s="406" t="s">
        <v>548</v>
      </c>
      <c r="J9" s="407" t="s">
        <v>553</v>
      </c>
      <c r="K9" s="408"/>
      <c r="L9" s="408"/>
      <c r="M9" s="409" t="s">
        <v>548</v>
      </c>
      <c r="N9" s="407" t="s">
        <v>554</v>
      </c>
      <c r="O9" s="408"/>
      <c r="P9" s="408"/>
      <c r="Q9" s="409" t="s">
        <v>548</v>
      </c>
      <c r="R9" s="407" t="s">
        <v>555</v>
      </c>
      <c r="S9" s="408"/>
      <c r="T9" s="408"/>
      <c r="U9" s="409" t="s">
        <v>548</v>
      </c>
      <c r="V9" s="407" t="s">
        <v>556</v>
      </c>
      <c r="W9" s="408"/>
      <c r="X9" s="410"/>
      <c r="Y9" s="777"/>
      <c r="Z9" s="777"/>
      <c r="AA9" s="777"/>
      <c r="AB9" s="777"/>
      <c r="AC9" s="777"/>
      <c r="AD9" s="777"/>
      <c r="AE9" s="777"/>
      <c r="AF9" s="779"/>
    </row>
    <row r="10" spans="1:35" ht="18.75" customHeight="1" x14ac:dyDescent="0.15">
      <c r="A10" s="411"/>
      <c r="B10" s="412"/>
      <c r="C10" s="413"/>
      <c r="D10" s="414"/>
      <c r="E10" s="401"/>
      <c r="F10" s="414"/>
      <c r="G10" s="415"/>
      <c r="H10" s="560" t="s">
        <v>103</v>
      </c>
      <c r="I10" s="561" t="s">
        <v>548</v>
      </c>
      <c r="J10" s="562" t="s">
        <v>557</v>
      </c>
      <c r="K10" s="562"/>
      <c r="L10" s="563"/>
      <c r="M10" s="564" t="s">
        <v>548</v>
      </c>
      <c r="N10" s="562" t="s">
        <v>558</v>
      </c>
      <c r="O10" s="562"/>
      <c r="P10" s="563"/>
      <c r="Q10" s="564" t="s">
        <v>548</v>
      </c>
      <c r="R10" s="565" t="s">
        <v>559</v>
      </c>
      <c r="S10" s="565"/>
      <c r="T10" s="565"/>
      <c r="U10" s="565"/>
      <c r="V10" s="565"/>
      <c r="W10" s="565"/>
      <c r="X10" s="566"/>
      <c r="Y10" s="416" t="s">
        <v>548</v>
      </c>
      <c r="Z10" s="399" t="s">
        <v>560</v>
      </c>
      <c r="AA10" s="399"/>
      <c r="AB10" s="417"/>
      <c r="AC10" s="416" t="s">
        <v>548</v>
      </c>
      <c r="AD10" s="399" t="s">
        <v>560</v>
      </c>
      <c r="AE10" s="399"/>
      <c r="AF10" s="417"/>
    </row>
    <row r="11" spans="1:35" ht="19.5" customHeight="1" x14ac:dyDescent="0.15">
      <c r="A11" s="418"/>
      <c r="B11" s="419"/>
      <c r="C11" s="420"/>
      <c r="D11" s="421"/>
      <c r="E11" s="422"/>
      <c r="F11" s="423"/>
      <c r="G11" s="424"/>
      <c r="H11" s="567" t="s">
        <v>965</v>
      </c>
      <c r="I11" s="568" t="s">
        <v>548</v>
      </c>
      <c r="J11" s="569" t="s">
        <v>562</v>
      </c>
      <c r="K11" s="570"/>
      <c r="L11" s="571"/>
      <c r="M11" s="572" t="s">
        <v>548</v>
      </c>
      <c r="N11" s="569" t="s">
        <v>563</v>
      </c>
      <c r="O11" s="572"/>
      <c r="P11" s="569"/>
      <c r="Q11" s="573"/>
      <c r="R11" s="573"/>
      <c r="S11" s="573"/>
      <c r="T11" s="573"/>
      <c r="U11" s="573"/>
      <c r="V11" s="573"/>
      <c r="W11" s="573"/>
      <c r="X11" s="574"/>
      <c r="Y11" s="425" t="s">
        <v>548</v>
      </c>
      <c r="Z11" s="426" t="s">
        <v>564</v>
      </c>
      <c r="AA11" s="427"/>
      <c r="AB11" s="428"/>
      <c r="AC11" s="425" t="s">
        <v>548</v>
      </c>
      <c r="AD11" s="426" t="s">
        <v>564</v>
      </c>
      <c r="AE11" s="427"/>
      <c r="AF11" s="428"/>
    </row>
    <row r="12" spans="1:35" ht="19.5" customHeight="1" x14ac:dyDescent="0.15">
      <c r="A12" s="418"/>
      <c r="B12" s="419"/>
      <c r="C12" s="420"/>
      <c r="D12" s="421"/>
      <c r="E12" s="422"/>
      <c r="F12" s="423"/>
      <c r="G12" s="424"/>
      <c r="H12" s="567" t="s">
        <v>561</v>
      </c>
      <c r="I12" s="568" t="s">
        <v>548</v>
      </c>
      <c r="J12" s="569" t="s">
        <v>562</v>
      </c>
      <c r="K12" s="570"/>
      <c r="L12" s="571"/>
      <c r="M12" s="572" t="s">
        <v>548</v>
      </c>
      <c r="N12" s="569" t="s">
        <v>563</v>
      </c>
      <c r="O12" s="572"/>
      <c r="P12" s="569"/>
      <c r="Q12" s="573"/>
      <c r="R12" s="573"/>
      <c r="S12" s="573"/>
      <c r="T12" s="573"/>
      <c r="U12" s="573"/>
      <c r="V12" s="573"/>
      <c r="W12" s="573"/>
      <c r="X12" s="574"/>
      <c r="Y12" s="425"/>
      <c r="Z12" s="426"/>
      <c r="AA12" s="427"/>
      <c r="AB12" s="428"/>
      <c r="AC12" s="425"/>
      <c r="AD12" s="426"/>
      <c r="AE12" s="427"/>
      <c r="AF12" s="428"/>
    </row>
    <row r="13" spans="1:35" ht="18.75" customHeight="1" x14ac:dyDescent="0.15">
      <c r="A13" s="418"/>
      <c r="B13" s="419"/>
      <c r="C13" s="429"/>
      <c r="D13" s="423"/>
      <c r="E13" s="422"/>
      <c r="F13" s="423"/>
      <c r="G13" s="430"/>
      <c r="H13" s="567" t="s">
        <v>565</v>
      </c>
      <c r="I13" s="568" t="s">
        <v>548</v>
      </c>
      <c r="J13" s="569" t="s">
        <v>562</v>
      </c>
      <c r="K13" s="570"/>
      <c r="L13" s="571"/>
      <c r="M13" s="572" t="s">
        <v>548</v>
      </c>
      <c r="N13" s="569" t="s">
        <v>563</v>
      </c>
      <c r="O13" s="572"/>
      <c r="P13" s="569"/>
      <c r="Q13" s="573"/>
      <c r="R13" s="573"/>
      <c r="S13" s="573"/>
      <c r="T13" s="573"/>
      <c r="U13" s="573"/>
      <c r="V13" s="573"/>
      <c r="W13" s="573"/>
      <c r="X13" s="574"/>
      <c r="Y13" s="431"/>
      <c r="Z13" s="427"/>
      <c r="AA13" s="427"/>
      <c r="AB13" s="428"/>
      <c r="AC13" s="431"/>
      <c r="AD13" s="427"/>
      <c r="AE13" s="427"/>
      <c r="AF13" s="428"/>
    </row>
    <row r="14" spans="1:35" ht="18.75" customHeight="1" x14ac:dyDescent="0.15">
      <c r="A14" s="418"/>
      <c r="B14" s="419"/>
      <c r="C14" s="429"/>
      <c r="D14" s="423"/>
      <c r="E14" s="422"/>
      <c r="F14" s="423"/>
      <c r="G14" s="430"/>
      <c r="H14" s="575" t="s">
        <v>101</v>
      </c>
      <c r="I14" s="568" t="s">
        <v>548</v>
      </c>
      <c r="J14" s="569" t="s">
        <v>557</v>
      </c>
      <c r="K14" s="570"/>
      <c r="L14" s="572" t="s">
        <v>548</v>
      </c>
      <c r="M14" s="569" t="s">
        <v>566</v>
      </c>
      <c r="N14" s="576"/>
      <c r="O14" s="576"/>
      <c r="P14" s="576"/>
      <c r="Q14" s="576"/>
      <c r="R14" s="576"/>
      <c r="S14" s="576"/>
      <c r="T14" s="576"/>
      <c r="U14" s="576"/>
      <c r="V14" s="576"/>
      <c r="W14" s="576"/>
      <c r="X14" s="577"/>
      <c r="Y14" s="431"/>
      <c r="Z14" s="427"/>
      <c r="AA14" s="427"/>
      <c r="AB14" s="428"/>
      <c r="AC14" s="431"/>
      <c r="AD14" s="427"/>
      <c r="AE14" s="427"/>
      <c r="AF14" s="428"/>
    </row>
    <row r="15" spans="1:35" ht="18.75" customHeight="1" x14ac:dyDescent="0.15">
      <c r="A15" s="418"/>
      <c r="B15" s="419"/>
      <c r="C15" s="429"/>
      <c r="D15" s="423"/>
      <c r="E15" s="422"/>
      <c r="F15" s="423"/>
      <c r="G15" s="430"/>
      <c r="H15" s="575" t="s">
        <v>104</v>
      </c>
      <c r="I15" s="568" t="s">
        <v>548</v>
      </c>
      <c r="J15" s="569" t="s">
        <v>567</v>
      </c>
      <c r="K15" s="570"/>
      <c r="L15" s="571"/>
      <c r="M15" s="572" t="s">
        <v>548</v>
      </c>
      <c r="N15" s="569" t="s">
        <v>568</v>
      </c>
      <c r="O15" s="573"/>
      <c r="P15" s="573"/>
      <c r="Q15" s="573"/>
      <c r="R15" s="573"/>
      <c r="S15" s="573"/>
      <c r="T15" s="573"/>
      <c r="U15" s="573"/>
      <c r="V15" s="573"/>
      <c r="W15" s="573"/>
      <c r="X15" s="574"/>
      <c r="Y15" s="431"/>
      <c r="Z15" s="427"/>
      <c r="AA15" s="427"/>
      <c r="AB15" s="428"/>
      <c r="AC15" s="431"/>
      <c r="AD15" s="427"/>
      <c r="AE15" s="427"/>
      <c r="AF15" s="428"/>
    </row>
    <row r="16" spans="1:35" ht="18.75" customHeight="1" x14ac:dyDescent="0.15">
      <c r="A16" s="418"/>
      <c r="B16" s="419"/>
      <c r="C16" s="429"/>
      <c r="D16" s="423"/>
      <c r="E16" s="422"/>
      <c r="F16" s="423"/>
      <c r="G16" s="430"/>
      <c r="H16" s="578" t="s">
        <v>107</v>
      </c>
      <c r="I16" s="568" t="s">
        <v>548</v>
      </c>
      <c r="J16" s="569" t="s">
        <v>557</v>
      </c>
      <c r="K16" s="570"/>
      <c r="L16" s="572" t="s">
        <v>548</v>
      </c>
      <c r="M16" s="569" t="s">
        <v>566</v>
      </c>
      <c r="N16" s="576"/>
      <c r="O16" s="576"/>
      <c r="P16" s="576"/>
      <c r="Q16" s="576"/>
      <c r="R16" s="576"/>
      <c r="S16" s="576"/>
      <c r="T16" s="576"/>
      <c r="U16" s="576"/>
      <c r="V16" s="576"/>
      <c r="W16" s="576"/>
      <c r="X16" s="577"/>
      <c r="Y16" s="431"/>
      <c r="Z16" s="427"/>
      <c r="AA16" s="427"/>
      <c r="AB16" s="428"/>
      <c r="AC16" s="431"/>
      <c r="AD16" s="427"/>
      <c r="AE16" s="427"/>
      <c r="AF16" s="428"/>
    </row>
    <row r="17" spans="1:32" ht="18.75" customHeight="1" x14ac:dyDescent="0.15">
      <c r="A17" s="418"/>
      <c r="B17" s="419"/>
      <c r="C17" s="429"/>
      <c r="D17" s="423"/>
      <c r="E17" s="422"/>
      <c r="F17" s="423"/>
      <c r="G17" s="430"/>
      <c r="H17" s="771" t="s">
        <v>88</v>
      </c>
      <c r="I17" s="773" t="s">
        <v>548</v>
      </c>
      <c r="J17" s="753" t="s">
        <v>569</v>
      </c>
      <c r="K17" s="753"/>
      <c r="L17" s="753"/>
      <c r="M17" s="773" t="s">
        <v>548</v>
      </c>
      <c r="N17" s="753" t="s">
        <v>570</v>
      </c>
      <c r="O17" s="753"/>
      <c r="P17" s="753"/>
      <c r="Q17" s="579"/>
      <c r="R17" s="579"/>
      <c r="S17" s="579"/>
      <c r="T17" s="579"/>
      <c r="U17" s="579"/>
      <c r="V17" s="579"/>
      <c r="W17" s="579"/>
      <c r="X17" s="580"/>
      <c r="Y17" s="431"/>
      <c r="Z17" s="427"/>
      <c r="AA17" s="427"/>
      <c r="AB17" s="428"/>
      <c r="AC17" s="431"/>
      <c r="AD17" s="427"/>
      <c r="AE17" s="427"/>
      <c r="AF17" s="428"/>
    </row>
    <row r="18" spans="1:32" ht="18.75" customHeight="1" x14ac:dyDescent="0.15">
      <c r="A18" s="418"/>
      <c r="B18" s="419"/>
      <c r="C18" s="429"/>
      <c r="D18" s="423"/>
      <c r="E18" s="422"/>
      <c r="F18" s="423"/>
      <c r="G18" s="430"/>
      <c r="H18" s="772"/>
      <c r="I18" s="774"/>
      <c r="J18" s="754"/>
      <c r="K18" s="754"/>
      <c r="L18" s="754"/>
      <c r="M18" s="774"/>
      <c r="N18" s="754"/>
      <c r="O18" s="754"/>
      <c r="P18" s="754"/>
      <c r="Q18" s="582"/>
      <c r="R18" s="582"/>
      <c r="S18" s="582"/>
      <c r="T18" s="582"/>
      <c r="U18" s="582"/>
      <c r="V18" s="582"/>
      <c r="W18" s="582"/>
      <c r="X18" s="583"/>
      <c r="Y18" s="431"/>
      <c r="Z18" s="427"/>
      <c r="AA18" s="427"/>
      <c r="AB18" s="428"/>
      <c r="AC18" s="431"/>
      <c r="AD18" s="427"/>
      <c r="AE18" s="427"/>
      <c r="AF18" s="428"/>
    </row>
    <row r="19" spans="1:32" ht="18.75" customHeight="1" x14ac:dyDescent="0.15">
      <c r="A19" s="418"/>
      <c r="B19" s="419"/>
      <c r="C19" s="429"/>
      <c r="D19" s="423"/>
      <c r="E19" s="422"/>
      <c r="F19" s="423"/>
      <c r="G19" s="430"/>
      <c r="H19" s="581" t="s">
        <v>571</v>
      </c>
      <c r="I19" s="584" t="s">
        <v>548</v>
      </c>
      <c r="J19" s="569" t="s">
        <v>557</v>
      </c>
      <c r="K19" s="569"/>
      <c r="L19" s="572" t="s">
        <v>548</v>
      </c>
      <c r="M19" s="569" t="s">
        <v>572</v>
      </c>
      <c r="N19" s="569"/>
      <c r="O19" s="585" t="s">
        <v>548</v>
      </c>
      <c r="P19" s="569" t="s">
        <v>573</v>
      </c>
      <c r="Q19" s="576"/>
      <c r="R19" s="585"/>
      <c r="S19" s="569"/>
      <c r="T19" s="576"/>
      <c r="U19" s="585"/>
      <c r="V19" s="569"/>
      <c r="W19" s="576"/>
      <c r="X19" s="583"/>
      <c r="Y19" s="431"/>
      <c r="Z19" s="427"/>
      <c r="AA19" s="427"/>
      <c r="AB19" s="428"/>
      <c r="AC19" s="431"/>
      <c r="AD19" s="427"/>
      <c r="AE19" s="427"/>
      <c r="AF19" s="428"/>
    </row>
    <row r="20" spans="1:32" ht="18.75" customHeight="1" x14ac:dyDescent="0.15">
      <c r="A20" s="418"/>
      <c r="B20" s="419"/>
      <c r="C20" s="429"/>
      <c r="D20" s="423"/>
      <c r="E20" s="422"/>
      <c r="F20" s="423"/>
      <c r="G20" s="430"/>
      <c r="H20" s="575" t="s">
        <v>90</v>
      </c>
      <c r="I20" s="568" t="s">
        <v>548</v>
      </c>
      <c r="J20" s="569" t="s">
        <v>557</v>
      </c>
      <c r="K20" s="570"/>
      <c r="L20" s="572" t="s">
        <v>548</v>
      </c>
      <c r="M20" s="569" t="s">
        <v>566</v>
      </c>
      <c r="N20" s="576"/>
      <c r="O20" s="576"/>
      <c r="P20" s="576"/>
      <c r="Q20" s="576"/>
      <c r="R20" s="576"/>
      <c r="S20" s="576"/>
      <c r="T20" s="576"/>
      <c r="U20" s="576"/>
      <c r="V20" s="576"/>
      <c r="W20" s="576"/>
      <c r="X20" s="577"/>
      <c r="Y20" s="431"/>
      <c r="Z20" s="427"/>
      <c r="AA20" s="427"/>
      <c r="AB20" s="428"/>
      <c r="AC20" s="431"/>
      <c r="AD20" s="427"/>
      <c r="AE20" s="427"/>
      <c r="AF20" s="428"/>
    </row>
    <row r="21" spans="1:32" ht="18.75" customHeight="1" x14ac:dyDescent="0.15">
      <c r="A21" s="418"/>
      <c r="B21" s="419"/>
      <c r="C21" s="429"/>
      <c r="D21" s="423"/>
      <c r="E21" s="422"/>
      <c r="F21" s="423"/>
      <c r="G21" s="430"/>
      <c r="H21" s="586" t="s">
        <v>574</v>
      </c>
      <c r="I21" s="568" t="s">
        <v>548</v>
      </c>
      <c r="J21" s="569" t="s">
        <v>557</v>
      </c>
      <c r="K21" s="570"/>
      <c r="L21" s="572" t="s">
        <v>548</v>
      </c>
      <c r="M21" s="569" t="s">
        <v>566</v>
      </c>
      <c r="N21" s="576"/>
      <c r="O21" s="576"/>
      <c r="P21" s="576"/>
      <c r="Q21" s="576"/>
      <c r="R21" s="576"/>
      <c r="S21" s="576"/>
      <c r="T21" s="576"/>
      <c r="U21" s="576"/>
      <c r="V21" s="576"/>
      <c r="W21" s="576"/>
      <c r="X21" s="577"/>
      <c r="Y21" s="431"/>
      <c r="Z21" s="427"/>
      <c r="AA21" s="427"/>
      <c r="AB21" s="428"/>
      <c r="AC21" s="431"/>
      <c r="AD21" s="427"/>
      <c r="AE21" s="427"/>
      <c r="AF21" s="428"/>
    </row>
    <row r="22" spans="1:32" ht="18.75" customHeight="1" x14ac:dyDescent="0.15">
      <c r="A22" s="418"/>
      <c r="B22" s="419"/>
      <c r="C22" s="429"/>
      <c r="D22" s="423"/>
      <c r="E22" s="422"/>
      <c r="F22" s="423"/>
      <c r="G22" s="430"/>
      <c r="H22" s="578" t="s">
        <v>108</v>
      </c>
      <c r="I22" s="568" t="s">
        <v>548</v>
      </c>
      <c r="J22" s="569" t="s">
        <v>557</v>
      </c>
      <c r="K22" s="570"/>
      <c r="L22" s="572" t="s">
        <v>548</v>
      </c>
      <c r="M22" s="569" t="s">
        <v>566</v>
      </c>
      <c r="N22" s="576"/>
      <c r="O22" s="576"/>
      <c r="P22" s="576"/>
      <c r="Q22" s="576"/>
      <c r="R22" s="576"/>
      <c r="S22" s="576"/>
      <c r="T22" s="576"/>
      <c r="U22" s="576"/>
      <c r="V22" s="576"/>
      <c r="W22" s="576"/>
      <c r="X22" s="577"/>
      <c r="Y22" s="431"/>
      <c r="Z22" s="427"/>
      <c r="AA22" s="427"/>
      <c r="AB22" s="428"/>
      <c r="AC22" s="431"/>
      <c r="AD22" s="427"/>
      <c r="AE22" s="427"/>
      <c r="AF22" s="428"/>
    </row>
    <row r="23" spans="1:32" ht="18.75" customHeight="1" x14ac:dyDescent="0.15">
      <c r="A23" s="418"/>
      <c r="B23" s="419"/>
      <c r="C23" s="429"/>
      <c r="D23" s="423"/>
      <c r="E23" s="422"/>
      <c r="F23" s="423"/>
      <c r="G23" s="430"/>
      <c r="H23" s="575" t="s">
        <v>575</v>
      </c>
      <c r="I23" s="568" t="s">
        <v>548</v>
      </c>
      <c r="J23" s="569" t="s">
        <v>557</v>
      </c>
      <c r="K23" s="570"/>
      <c r="L23" s="572" t="s">
        <v>548</v>
      </c>
      <c r="M23" s="569" t="s">
        <v>566</v>
      </c>
      <c r="N23" s="576"/>
      <c r="O23" s="576"/>
      <c r="P23" s="576"/>
      <c r="Q23" s="576"/>
      <c r="R23" s="576"/>
      <c r="S23" s="576"/>
      <c r="T23" s="576"/>
      <c r="U23" s="576"/>
      <c r="V23" s="576"/>
      <c r="W23" s="576"/>
      <c r="X23" s="577"/>
      <c r="Y23" s="431"/>
      <c r="Z23" s="427"/>
      <c r="AA23" s="427"/>
      <c r="AB23" s="428"/>
      <c r="AC23" s="431"/>
      <c r="AD23" s="427"/>
      <c r="AE23" s="427"/>
      <c r="AF23" s="428"/>
    </row>
    <row r="24" spans="1:32" ht="18.75" customHeight="1" x14ac:dyDescent="0.15">
      <c r="A24" s="418"/>
      <c r="B24" s="419"/>
      <c r="C24" s="429" t="s">
        <v>578</v>
      </c>
      <c r="D24" s="425" t="s">
        <v>548</v>
      </c>
      <c r="E24" s="422" t="s">
        <v>579</v>
      </c>
      <c r="F24" s="423"/>
      <c r="G24" s="424"/>
      <c r="H24" s="575" t="s">
        <v>84</v>
      </c>
      <c r="I24" s="568" t="s">
        <v>548</v>
      </c>
      <c r="J24" s="569" t="s">
        <v>576</v>
      </c>
      <c r="K24" s="570"/>
      <c r="L24" s="571"/>
      <c r="M24" s="572" t="s">
        <v>548</v>
      </c>
      <c r="N24" s="569" t="s">
        <v>577</v>
      </c>
      <c r="O24" s="573"/>
      <c r="P24" s="573"/>
      <c r="Q24" s="573"/>
      <c r="R24" s="573"/>
      <c r="S24" s="573"/>
      <c r="T24" s="573"/>
      <c r="U24" s="573"/>
      <c r="V24" s="573"/>
      <c r="W24" s="573"/>
      <c r="X24" s="574"/>
      <c r="Y24" s="431"/>
      <c r="Z24" s="427"/>
      <c r="AA24" s="427"/>
      <c r="AB24" s="428"/>
      <c r="AC24" s="431"/>
      <c r="AD24" s="427"/>
      <c r="AE24" s="427"/>
      <c r="AF24" s="428"/>
    </row>
    <row r="25" spans="1:32" ht="18.75" customHeight="1" x14ac:dyDescent="0.15">
      <c r="A25" s="425" t="s">
        <v>548</v>
      </c>
      <c r="B25" s="419">
        <v>77</v>
      </c>
      <c r="C25" s="429" t="s">
        <v>581</v>
      </c>
      <c r="D25" s="425" t="s">
        <v>548</v>
      </c>
      <c r="E25" s="422" t="s">
        <v>582</v>
      </c>
      <c r="F25" s="423"/>
      <c r="G25" s="430"/>
      <c r="H25" s="578" t="s">
        <v>580</v>
      </c>
      <c r="I25" s="584" t="s">
        <v>548</v>
      </c>
      <c r="J25" s="569" t="s">
        <v>557</v>
      </c>
      <c r="K25" s="570"/>
      <c r="L25" s="572" t="s">
        <v>548</v>
      </c>
      <c r="M25" s="569" t="s">
        <v>566</v>
      </c>
      <c r="N25" s="569"/>
      <c r="O25" s="576"/>
      <c r="P25" s="576"/>
      <c r="Q25" s="576"/>
      <c r="R25" s="576"/>
      <c r="S25" s="576"/>
      <c r="T25" s="576"/>
      <c r="U25" s="576"/>
      <c r="V25" s="576"/>
      <c r="W25" s="576"/>
      <c r="X25" s="577"/>
      <c r="Y25" s="431"/>
      <c r="Z25" s="427"/>
      <c r="AA25" s="427"/>
      <c r="AB25" s="428"/>
      <c r="AC25" s="431"/>
      <c r="AD25" s="427"/>
      <c r="AE25" s="427"/>
      <c r="AF25" s="428"/>
    </row>
    <row r="26" spans="1:32" ht="18.75" customHeight="1" x14ac:dyDescent="0.15">
      <c r="A26" s="418"/>
      <c r="B26" s="419"/>
      <c r="C26" s="422" t="s">
        <v>583</v>
      </c>
      <c r="D26" s="423"/>
      <c r="E26" s="422" t="s">
        <v>584</v>
      </c>
      <c r="F26" s="423"/>
      <c r="G26" s="424"/>
      <c r="H26" s="575" t="s">
        <v>85</v>
      </c>
      <c r="I26" s="568" t="s">
        <v>548</v>
      </c>
      <c r="J26" s="569" t="s">
        <v>557</v>
      </c>
      <c r="K26" s="570"/>
      <c r="L26" s="572" t="s">
        <v>548</v>
      </c>
      <c r="M26" s="569" t="s">
        <v>566</v>
      </c>
      <c r="N26" s="576"/>
      <c r="O26" s="576"/>
      <c r="P26" s="576"/>
      <c r="Q26" s="576"/>
      <c r="R26" s="576"/>
      <c r="S26" s="576"/>
      <c r="T26" s="576"/>
      <c r="U26" s="576"/>
      <c r="V26" s="576"/>
      <c r="W26" s="576"/>
      <c r="X26" s="577"/>
      <c r="Y26" s="431"/>
      <c r="Z26" s="427"/>
      <c r="AA26" s="427"/>
      <c r="AB26" s="428"/>
      <c r="AC26" s="431"/>
      <c r="AD26" s="427"/>
      <c r="AE26" s="427"/>
      <c r="AF26" s="428"/>
    </row>
    <row r="27" spans="1:32" ht="18.75" customHeight="1" x14ac:dyDescent="0.15">
      <c r="A27" s="421"/>
      <c r="B27" s="432"/>
      <c r="C27" s="433"/>
      <c r="D27" s="421"/>
      <c r="E27" s="432"/>
      <c r="F27" s="423"/>
      <c r="G27" s="430"/>
      <c r="H27" s="578" t="s">
        <v>585</v>
      </c>
      <c r="I27" s="584" t="s">
        <v>548</v>
      </c>
      <c r="J27" s="569" t="s">
        <v>557</v>
      </c>
      <c r="K27" s="570"/>
      <c r="L27" s="572" t="s">
        <v>548</v>
      </c>
      <c r="M27" s="569" t="s">
        <v>566</v>
      </c>
      <c r="N27" s="569"/>
      <c r="O27" s="576"/>
      <c r="P27" s="576"/>
      <c r="Q27" s="576"/>
      <c r="R27" s="576"/>
      <c r="S27" s="576"/>
      <c r="T27" s="576"/>
      <c r="U27" s="576"/>
      <c r="V27" s="576"/>
      <c r="W27" s="576"/>
      <c r="X27" s="577"/>
      <c r="Y27" s="431"/>
      <c r="Z27" s="427"/>
      <c r="AA27" s="427"/>
      <c r="AB27" s="428"/>
      <c r="AC27" s="431"/>
      <c r="AD27" s="427"/>
      <c r="AE27" s="427"/>
      <c r="AF27" s="428"/>
    </row>
    <row r="28" spans="1:32" ht="18.75" customHeight="1" x14ac:dyDescent="0.15">
      <c r="A28" s="421"/>
      <c r="B28" s="432"/>
      <c r="C28" s="433"/>
      <c r="D28" s="386"/>
      <c r="E28" s="386"/>
      <c r="F28" s="423"/>
      <c r="G28" s="430"/>
      <c r="H28" s="575" t="s">
        <v>98</v>
      </c>
      <c r="I28" s="568" t="s">
        <v>548</v>
      </c>
      <c r="J28" s="569" t="s">
        <v>557</v>
      </c>
      <c r="K28" s="569"/>
      <c r="L28" s="572" t="s">
        <v>548</v>
      </c>
      <c r="M28" s="569" t="s">
        <v>586</v>
      </c>
      <c r="N28" s="569"/>
      <c r="O28" s="572" t="s">
        <v>548</v>
      </c>
      <c r="P28" s="569" t="s">
        <v>587</v>
      </c>
      <c r="Q28" s="576"/>
      <c r="R28" s="576"/>
      <c r="S28" s="576"/>
      <c r="T28" s="576"/>
      <c r="U28" s="576"/>
      <c r="V28" s="576"/>
      <c r="W28" s="576"/>
      <c r="X28" s="577"/>
      <c r="Y28" s="431"/>
      <c r="Z28" s="427"/>
      <c r="AA28" s="427"/>
      <c r="AB28" s="428"/>
      <c r="AC28" s="431"/>
      <c r="AD28" s="427"/>
      <c r="AE28" s="427"/>
      <c r="AF28" s="428"/>
    </row>
    <row r="29" spans="1:32" ht="18.75" customHeight="1" x14ac:dyDescent="0.15">
      <c r="A29" s="421"/>
      <c r="B29" s="432"/>
      <c r="C29" s="433"/>
      <c r="D29" s="386"/>
      <c r="E29" s="386"/>
      <c r="F29" s="423"/>
      <c r="G29" s="430"/>
      <c r="H29" s="575" t="s">
        <v>100</v>
      </c>
      <c r="I29" s="568" t="s">
        <v>548</v>
      </c>
      <c r="J29" s="569" t="s">
        <v>557</v>
      </c>
      <c r="K29" s="570"/>
      <c r="L29" s="572" t="s">
        <v>548</v>
      </c>
      <c r="M29" s="569" t="s">
        <v>566</v>
      </c>
      <c r="N29" s="576"/>
      <c r="O29" s="576"/>
      <c r="P29" s="576"/>
      <c r="Q29" s="576"/>
      <c r="R29" s="576"/>
      <c r="S29" s="576"/>
      <c r="T29" s="576"/>
      <c r="U29" s="576"/>
      <c r="V29" s="576"/>
      <c r="W29" s="576"/>
      <c r="X29" s="577"/>
      <c r="Y29" s="431"/>
      <c r="Z29" s="427"/>
      <c r="AA29" s="427"/>
      <c r="AB29" s="428"/>
      <c r="AC29" s="431"/>
      <c r="AD29" s="427"/>
      <c r="AE29" s="427"/>
      <c r="AF29" s="428"/>
    </row>
    <row r="30" spans="1:32" ht="18.75" customHeight="1" x14ac:dyDescent="0.15">
      <c r="A30" s="418"/>
      <c r="B30" s="419"/>
      <c r="C30" s="429"/>
      <c r="D30" s="434"/>
      <c r="E30" s="422"/>
      <c r="F30" s="423"/>
      <c r="G30" s="430"/>
      <c r="H30" s="575" t="s">
        <v>99</v>
      </c>
      <c r="I30" s="568" t="s">
        <v>548</v>
      </c>
      <c r="J30" s="569" t="s">
        <v>557</v>
      </c>
      <c r="K30" s="570"/>
      <c r="L30" s="572" t="s">
        <v>548</v>
      </c>
      <c r="M30" s="569" t="s">
        <v>586</v>
      </c>
      <c r="N30" s="569"/>
      <c r="O30" s="585" t="s">
        <v>548</v>
      </c>
      <c r="P30" s="587" t="s">
        <v>587</v>
      </c>
      <c r="Q30" s="569"/>
      <c r="R30" s="569"/>
      <c r="S30" s="570"/>
      <c r="T30" s="569"/>
      <c r="U30" s="570"/>
      <c r="V30" s="570"/>
      <c r="W30" s="570"/>
      <c r="X30" s="588"/>
      <c r="Y30" s="431"/>
      <c r="Z30" s="427"/>
      <c r="AA30" s="427"/>
      <c r="AB30" s="428"/>
      <c r="AC30" s="431"/>
      <c r="AD30" s="427"/>
      <c r="AE30" s="427"/>
      <c r="AF30" s="428"/>
    </row>
    <row r="31" spans="1:32" ht="18.75" customHeight="1" x14ac:dyDescent="0.15">
      <c r="A31" s="418"/>
      <c r="B31" s="419"/>
      <c r="C31" s="429"/>
      <c r="D31" s="434"/>
      <c r="E31" s="422"/>
      <c r="F31" s="423"/>
      <c r="G31" s="430"/>
      <c r="H31" s="589" t="s">
        <v>130</v>
      </c>
      <c r="I31" s="568" t="s">
        <v>548</v>
      </c>
      <c r="J31" s="569" t="s">
        <v>557</v>
      </c>
      <c r="K31" s="570"/>
      <c r="L31" s="572" t="s">
        <v>548</v>
      </c>
      <c r="M31" s="569" t="s">
        <v>566</v>
      </c>
      <c r="N31" s="576"/>
      <c r="O31" s="576"/>
      <c r="P31" s="576"/>
      <c r="Q31" s="576"/>
      <c r="R31" s="576"/>
      <c r="S31" s="576"/>
      <c r="T31" s="576"/>
      <c r="U31" s="576"/>
      <c r="V31" s="576"/>
      <c r="W31" s="576"/>
      <c r="X31" s="577"/>
      <c r="Y31" s="431"/>
      <c r="Z31" s="427"/>
      <c r="AA31" s="427"/>
      <c r="AB31" s="428"/>
      <c r="AC31" s="431"/>
      <c r="AD31" s="427"/>
      <c r="AE31" s="427"/>
      <c r="AF31" s="428"/>
    </row>
    <row r="32" spans="1:32" ht="18.75" customHeight="1" x14ac:dyDescent="0.15">
      <c r="A32" s="418"/>
      <c r="B32" s="419"/>
      <c r="C32" s="429"/>
      <c r="D32" s="423"/>
      <c r="E32" s="422"/>
      <c r="F32" s="423"/>
      <c r="G32" s="430"/>
      <c r="H32" s="590" t="s">
        <v>131</v>
      </c>
      <c r="I32" s="568" t="s">
        <v>548</v>
      </c>
      <c r="J32" s="569" t="s">
        <v>557</v>
      </c>
      <c r="K32" s="570"/>
      <c r="L32" s="572" t="s">
        <v>548</v>
      </c>
      <c r="M32" s="569" t="s">
        <v>566</v>
      </c>
      <c r="N32" s="576"/>
      <c r="O32" s="576"/>
      <c r="P32" s="576"/>
      <c r="Q32" s="576"/>
      <c r="R32" s="576"/>
      <c r="S32" s="576"/>
      <c r="T32" s="576"/>
      <c r="U32" s="576"/>
      <c r="V32" s="576"/>
      <c r="W32" s="576"/>
      <c r="X32" s="577"/>
      <c r="Y32" s="431"/>
      <c r="Z32" s="427"/>
      <c r="AA32" s="427"/>
      <c r="AB32" s="428"/>
      <c r="AC32" s="431"/>
      <c r="AD32" s="427"/>
      <c r="AE32" s="427"/>
      <c r="AF32" s="428"/>
    </row>
    <row r="33" spans="1:32" ht="18.75" customHeight="1" x14ac:dyDescent="0.15">
      <c r="A33" s="418"/>
      <c r="B33" s="419"/>
      <c r="C33" s="429"/>
      <c r="D33" s="423"/>
      <c r="E33" s="422"/>
      <c r="F33" s="423"/>
      <c r="G33" s="430"/>
      <c r="H33" s="578" t="s">
        <v>129</v>
      </c>
      <c r="I33" s="568" t="s">
        <v>548</v>
      </c>
      <c r="J33" s="569" t="s">
        <v>557</v>
      </c>
      <c r="K33" s="570"/>
      <c r="L33" s="572" t="s">
        <v>548</v>
      </c>
      <c r="M33" s="569" t="s">
        <v>566</v>
      </c>
      <c r="N33" s="576"/>
      <c r="O33" s="576"/>
      <c r="P33" s="576"/>
      <c r="Q33" s="576"/>
      <c r="R33" s="576"/>
      <c r="S33" s="576"/>
      <c r="T33" s="576"/>
      <c r="U33" s="576"/>
      <c r="V33" s="576"/>
      <c r="W33" s="576"/>
      <c r="X33" s="577"/>
      <c r="Y33" s="431"/>
      <c r="Z33" s="427"/>
      <c r="AA33" s="427"/>
      <c r="AB33" s="428"/>
      <c r="AC33" s="431"/>
      <c r="AD33" s="427"/>
      <c r="AE33" s="427"/>
      <c r="AF33" s="428"/>
    </row>
    <row r="34" spans="1:32" ht="18.75" customHeight="1" x14ac:dyDescent="0.15">
      <c r="A34" s="418"/>
      <c r="B34" s="419"/>
      <c r="C34" s="429"/>
      <c r="D34" s="423"/>
      <c r="E34" s="422"/>
      <c r="F34" s="423"/>
      <c r="G34" s="430"/>
      <c r="H34" s="591" t="s">
        <v>588</v>
      </c>
      <c r="I34" s="568" t="s">
        <v>548</v>
      </c>
      <c r="J34" s="569" t="s">
        <v>557</v>
      </c>
      <c r="K34" s="569"/>
      <c r="L34" s="572" t="s">
        <v>548</v>
      </c>
      <c r="M34" s="569" t="s">
        <v>572</v>
      </c>
      <c r="N34" s="569"/>
      <c r="O34" s="572" t="s">
        <v>548</v>
      </c>
      <c r="P34" s="569" t="s">
        <v>573</v>
      </c>
      <c r="Q34" s="573"/>
      <c r="R34" s="573"/>
      <c r="S34" s="573"/>
      <c r="T34" s="573"/>
      <c r="U34" s="592"/>
      <c r="V34" s="592"/>
      <c r="W34" s="592"/>
      <c r="X34" s="593"/>
      <c r="Y34" s="431"/>
      <c r="Z34" s="427"/>
      <c r="AA34" s="427"/>
      <c r="AB34" s="428"/>
      <c r="AC34" s="431"/>
      <c r="AD34" s="427"/>
      <c r="AE34" s="427"/>
      <c r="AF34" s="428"/>
    </row>
    <row r="35" spans="1:32" ht="18.75" customHeight="1" x14ac:dyDescent="0.15">
      <c r="A35" s="418"/>
      <c r="B35" s="419"/>
      <c r="C35" s="420"/>
      <c r="D35" s="421"/>
      <c r="E35" s="422"/>
      <c r="F35" s="423"/>
      <c r="G35" s="424"/>
      <c r="H35" s="575" t="s">
        <v>89</v>
      </c>
      <c r="I35" s="568" t="s">
        <v>548</v>
      </c>
      <c r="J35" s="569" t="s">
        <v>557</v>
      </c>
      <c r="K35" s="569"/>
      <c r="L35" s="572" t="s">
        <v>548</v>
      </c>
      <c r="M35" s="569" t="s">
        <v>589</v>
      </c>
      <c r="N35" s="569"/>
      <c r="O35" s="572" t="s">
        <v>548</v>
      </c>
      <c r="P35" s="569" t="s">
        <v>590</v>
      </c>
      <c r="Q35" s="576"/>
      <c r="R35" s="572" t="s">
        <v>548</v>
      </c>
      <c r="S35" s="569" t="s">
        <v>591</v>
      </c>
      <c r="T35" s="576"/>
      <c r="U35" s="576"/>
      <c r="V35" s="576"/>
      <c r="W35" s="576"/>
      <c r="X35" s="577"/>
      <c r="Y35" s="427"/>
      <c r="Z35" s="427"/>
      <c r="AA35" s="427"/>
      <c r="AB35" s="428"/>
      <c r="AC35" s="431"/>
      <c r="AD35" s="427"/>
      <c r="AE35" s="427"/>
      <c r="AF35" s="428"/>
    </row>
    <row r="36" spans="1:32" ht="18.75" customHeight="1" x14ac:dyDescent="0.15">
      <c r="A36" s="418"/>
      <c r="B36" s="419"/>
      <c r="C36" s="420"/>
      <c r="D36" s="421"/>
      <c r="E36" s="422"/>
      <c r="F36" s="423"/>
      <c r="G36" s="424"/>
      <c r="H36" s="594" t="s">
        <v>592</v>
      </c>
      <c r="I36" s="595" t="s">
        <v>548</v>
      </c>
      <c r="J36" s="596" t="s">
        <v>557</v>
      </c>
      <c r="K36" s="596"/>
      <c r="L36" s="597" t="s">
        <v>548</v>
      </c>
      <c r="M36" s="596" t="s">
        <v>593</v>
      </c>
      <c r="N36" s="598"/>
      <c r="O36" s="597" t="s">
        <v>548</v>
      </c>
      <c r="P36" s="599" t="s">
        <v>594</v>
      </c>
      <c r="Q36" s="600"/>
      <c r="R36" s="597" t="s">
        <v>548</v>
      </c>
      <c r="S36" s="596" t="s">
        <v>595</v>
      </c>
      <c r="T36" s="600"/>
      <c r="U36" s="597" t="s">
        <v>548</v>
      </c>
      <c r="V36" s="596" t="s">
        <v>596</v>
      </c>
      <c r="W36" s="601"/>
      <c r="X36" s="602"/>
      <c r="Y36" s="427"/>
      <c r="Z36" s="427"/>
      <c r="AA36" s="427"/>
      <c r="AB36" s="428"/>
      <c r="AC36" s="431"/>
      <c r="AD36" s="427"/>
      <c r="AE36" s="427"/>
      <c r="AF36" s="428"/>
    </row>
    <row r="37" spans="1:32" ht="18.75" customHeight="1" x14ac:dyDescent="0.15">
      <c r="A37" s="411"/>
      <c r="B37" s="412"/>
      <c r="C37" s="413"/>
      <c r="D37" s="414"/>
      <c r="E37" s="401"/>
      <c r="F37" s="414"/>
      <c r="G37" s="415"/>
      <c r="H37" s="560" t="s">
        <v>86</v>
      </c>
      <c r="I37" s="561" t="s">
        <v>548</v>
      </c>
      <c r="J37" s="562" t="s">
        <v>557</v>
      </c>
      <c r="K37" s="562"/>
      <c r="L37" s="563"/>
      <c r="M37" s="564" t="s">
        <v>548</v>
      </c>
      <c r="N37" s="562" t="s">
        <v>558</v>
      </c>
      <c r="O37" s="562"/>
      <c r="P37" s="563"/>
      <c r="Q37" s="564" t="s">
        <v>548</v>
      </c>
      <c r="R37" s="565" t="s">
        <v>559</v>
      </c>
      <c r="S37" s="565"/>
      <c r="T37" s="565"/>
      <c r="U37" s="565"/>
      <c r="V37" s="565"/>
      <c r="W37" s="565"/>
      <c r="X37" s="566"/>
      <c r="Y37" s="416" t="s">
        <v>548</v>
      </c>
      <c r="Z37" s="399" t="s">
        <v>560</v>
      </c>
      <c r="AA37" s="399"/>
      <c r="AB37" s="417"/>
      <c r="AC37" s="416" t="s">
        <v>548</v>
      </c>
      <c r="AD37" s="399" t="s">
        <v>560</v>
      </c>
      <c r="AE37" s="399"/>
      <c r="AF37" s="417"/>
    </row>
    <row r="38" spans="1:32" ht="19.5" customHeight="1" x14ac:dyDescent="0.15">
      <c r="A38" s="418"/>
      <c r="B38" s="419"/>
      <c r="C38" s="420"/>
      <c r="D38" s="421"/>
      <c r="E38" s="422"/>
      <c r="F38" s="423"/>
      <c r="G38" s="424"/>
      <c r="H38" s="567" t="s">
        <v>965</v>
      </c>
      <c r="I38" s="568" t="s">
        <v>548</v>
      </c>
      <c r="J38" s="569" t="s">
        <v>562</v>
      </c>
      <c r="K38" s="570"/>
      <c r="L38" s="571"/>
      <c r="M38" s="572" t="s">
        <v>548</v>
      </c>
      <c r="N38" s="569" t="s">
        <v>563</v>
      </c>
      <c r="O38" s="572"/>
      <c r="P38" s="569"/>
      <c r="Q38" s="573"/>
      <c r="R38" s="573"/>
      <c r="S38" s="573"/>
      <c r="T38" s="573"/>
      <c r="U38" s="573"/>
      <c r="V38" s="573"/>
      <c r="W38" s="573"/>
      <c r="X38" s="574"/>
      <c r="Y38" s="425" t="s">
        <v>548</v>
      </c>
      <c r="Z38" s="426" t="s">
        <v>564</v>
      </c>
      <c r="AA38" s="427"/>
      <c r="AB38" s="428"/>
      <c r="AC38" s="425" t="s">
        <v>548</v>
      </c>
      <c r="AD38" s="426" t="s">
        <v>564</v>
      </c>
      <c r="AE38" s="427"/>
      <c r="AF38" s="428"/>
    </row>
    <row r="39" spans="1:32" ht="19.5" customHeight="1" x14ac:dyDescent="0.15">
      <c r="A39" s="418"/>
      <c r="B39" s="419"/>
      <c r="C39" s="420"/>
      <c r="D39" s="421"/>
      <c r="E39" s="422"/>
      <c r="F39" s="423"/>
      <c r="G39" s="424"/>
      <c r="H39" s="567" t="s">
        <v>561</v>
      </c>
      <c r="I39" s="568" t="s">
        <v>548</v>
      </c>
      <c r="J39" s="569" t="s">
        <v>562</v>
      </c>
      <c r="K39" s="570"/>
      <c r="L39" s="571"/>
      <c r="M39" s="572" t="s">
        <v>548</v>
      </c>
      <c r="N39" s="569" t="s">
        <v>563</v>
      </c>
      <c r="O39" s="572"/>
      <c r="P39" s="569"/>
      <c r="Q39" s="573"/>
      <c r="R39" s="573"/>
      <c r="S39" s="573"/>
      <c r="T39" s="573"/>
      <c r="U39" s="573"/>
      <c r="V39" s="573"/>
      <c r="W39" s="573"/>
      <c r="X39" s="574"/>
      <c r="Y39" s="425"/>
      <c r="Z39" s="426"/>
      <c r="AA39" s="427"/>
      <c r="AB39" s="428"/>
      <c r="AC39" s="425"/>
      <c r="AD39" s="426"/>
      <c r="AE39" s="427"/>
      <c r="AF39" s="428"/>
    </row>
    <row r="40" spans="1:32" ht="18.75" customHeight="1" x14ac:dyDescent="0.15">
      <c r="A40" s="418"/>
      <c r="B40" s="419"/>
      <c r="C40" s="420"/>
      <c r="D40" s="421"/>
      <c r="E40" s="422"/>
      <c r="F40" s="423"/>
      <c r="G40" s="430"/>
      <c r="H40" s="567" t="s">
        <v>565</v>
      </c>
      <c r="I40" s="568" t="s">
        <v>548</v>
      </c>
      <c r="J40" s="569" t="s">
        <v>562</v>
      </c>
      <c r="K40" s="570"/>
      <c r="L40" s="571"/>
      <c r="M40" s="572" t="s">
        <v>548</v>
      </c>
      <c r="N40" s="569" t="s">
        <v>563</v>
      </c>
      <c r="O40" s="572"/>
      <c r="P40" s="569"/>
      <c r="Q40" s="573"/>
      <c r="R40" s="573"/>
      <c r="S40" s="573"/>
      <c r="T40" s="573"/>
      <c r="U40" s="573"/>
      <c r="V40" s="573"/>
      <c r="W40" s="573"/>
      <c r="X40" s="574"/>
      <c r="Y40" s="431"/>
      <c r="Z40" s="427"/>
      <c r="AA40" s="427"/>
      <c r="AB40" s="428"/>
      <c r="AC40" s="431"/>
      <c r="AD40" s="427"/>
      <c r="AE40" s="427"/>
      <c r="AF40" s="428"/>
    </row>
    <row r="41" spans="1:32" ht="18.75" customHeight="1" x14ac:dyDescent="0.15">
      <c r="A41" s="418"/>
      <c r="B41" s="419"/>
      <c r="C41" s="420"/>
      <c r="D41" s="421"/>
      <c r="E41" s="422"/>
      <c r="F41" s="423"/>
      <c r="G41" s="430"/>
      <c r="H41" s="771" t="s">
        <v>88</v>
      </c>
      <c r="I41" s="773" t="s">
        <v>548</v>
      </c>
      <c r="J41" s="753" t="s">
        <v>569</v>
      </c>
      <c r="K41" s="753"/>
      <c r="L41" s="753"/>
      <c r="M41" s="773" t="s">
        <v>548</v>
      </c>
      <c r="N41" s="753" t="s">
        <v>570</v>
      </c>
      <c r="O41" s="753"/>
      <c r="P41" s="753"/>
      <c r="Q41" s="579"/>
      <c r="R41" s="579"/>
      <c r="S41" s="579"/>
      <c r="T41" s="579"/>
      <c r="U41" s="579"/>
      <c r="V41" s="579"/>
      <c r="W41" s="579"/>
      <c r="X41" s="580"/>
      <c r="Y41" s="431"/>
      <c r="Z41" s="427"/>
      <c r="AA41" s="427"/>
      <c r="AB41" s="428"/>
      <c r="AC41" s="431"/>
      <c r="AD41" s="427"/>
      <c r="AE41" s="427"/>
      <c r="AF41" s="428"/>
    </row>
    <row r="42" spans="1:32" ht="18.75" customHeight="1" x14ac:dyDescent="0.15">
      <c r="A42" s="418"/>
      <c r="B42" s="419"/>
      <c r="C42" s="429" t="s">
        <v>578</v>
      </c>
      <c r="D42" s="425" t="s">
        <v>548</v>
      </c>
      <c r="E42" s="422" t="s">
        <v>579</v>
      </c>
      <c r="F42" s="423"/>
      <c r="G42" s="430"/>
      <c r="H42" s="772"/>
      <c r="I42" s="774"/>
      <c r="J42" s="754"/>
      <c r="K42" s="754"/>
      <c r="L42" s="754"/>
      <c r="M42" s="774"/>
      <c r="N42" s="754"/>
      <c r="O42" s="754"/>
      <c r="P42" s="754"/>
      <c r="Q42" s="582"/>
      <c r="R42" s="582"/>
      <c r="S42" s="582"/>
      <c r="T42" s="582"/>
      <c r="U42" s="582"/>
      <c r="V42" s="582"/>
      <c r="W42" s="582"/>
      <c r="X42" s="583"/>
      <c r="Y42" s="431"/>
      <c r="Z42" s="427"/>
      <c r="AA42" s="427"/>
      <c r="AB42" s="428"/>
      <c r="AC42" s="431"/>
      <c r="AD42" s="427"/>
      <c r="AE42" s="427"/>
      <c r="AF42" s="428"/>
    </row>
    <row r="43" spans="1:32" ht="18.75" customHeight="1" x14ac:dyDescent="0.15">
      <c r="A43" s="425" t="s">
        <v>548</v>
      </c>
      <c r="B43" s="419">
        <v>79</v>
      </c>
      <c r="C43" s="429" t="s">
        <v>581</v>
      </c>
      <c r="D43" s="425" t="s">
        <v>548</v>
      </c>
      <c r="E43" s="422" t="s">
        <v>582</v>
      </c>
      <c r="F43" s="423"/>
      <c r="G43" s="430"/>
      <c r="H43" s="591" t="s">
        <v>588</v>
      </c>
      <c r="I43" s="568" t="s">
        <v>548</v>
      </c>
      <c r="J43" s="569" t="s">
        <v>557</v>
      </c>
      <c r="K43" s="569"/>
      <c r="L43" s="572" t="s">
        <v>548</v>
      </c>
      <c r="M43" s="569" t="s">
        <v>572</v>
      </c>
      <c r="N43" s="569"/>
      <c r="O43" s="572" t="s">
        <v>548</v>
      </c>
      <c r="P43" s="569" t="s">
        <v>573</v>
      </c>
      <c r="Q43" s="573"/>
      <c r="R43" s="573"/>
      <c r="S43" s="573"/>
      <c r="T43" s="573"/>
      <c r="U43" s="592"/>
      <c r="V43" s="592"/>
      <c r="W43" s="592"/>
      <c r="X43" s="593"/>
      <c r="Y43" s="431"/>
      <c r="Z43" s="427"/>
      <c r="AA43" s="427"/>
      <c r="AB43" s="428"/>
      <c r="AC43" s="431"/>
      <c r="AD43" s="427"/>
      <c r="AE43" s="427"/>
      <c r="AF43" s="428"/>
    </row>
    <row r="44" spans="1:32" ht="18.75" customHeight="1" x14ac:dyDescent="0.15">
      <c r="A44" s="418"/>
      <c r="B44" s="419"/>
      <c r="C44" s="429" t="s">
        <v>597</v>
      </c>
      <c r="D44" s="423"/>
      <c r="E44" s="422" t="s">
        <v>584</v>
      </c>
      <c r="F44" s="423"/>
      <c r="G44" s="424"/>
      <c r="H44" s="575" t="s">
        <v>89</v>
      </c>
      <c r="I44" s="568" t="s">
        <v>548</v>
      </c>
      <c r="J44" s="569" t="s">
        <v>557</v>
      </c>
      <c r="K44" s="569"/>
      <c r="L44" s="572" t="s">
        <v>548</v>
      </c>
      <c r="M44" s="569" t="s">
        <v>589</v>
      </c>
      <c r="N44" s="569"/>
      <c r="O44" s="572" t="s">
        <v>548</v>
      </c>
      <c r="P44" s="569" t="s">
        <v>590</v>
      </c>
      <c r="Q44" s="576"/>
      <c r="R44" s="572" t="s">
        <v>548</v>
      </c>
      <c r="S44" s="569" t="s">
        <v>591</v>
      </c>
      <c r="T44" s="576"/>
      <c r="U44" s="576"/>
      <c r="V44" s="576"/>
      <c r="W44" s="576"/>
      <c r="X44" s="577"/>
      <c r="Y44" s="427"/>
      <c r="Z44" s="427"/>
      <c r="AA44" s="427"/>
      <c r="AB44" s="428"/>
      <c r="AC44" s="431"/>
      <c r="AD44" s="427"/>
      <c r="AE44" s="427"/>
      <c r="AF44" s="428"/>
    </row>
    <row r="45" spans="1:32" ht="18.75" customHeight="1" x14ac:dyDescent="0.15">
      <c r="A45" s="406"/>
      <c r="B45" s="437"/>
      <c r="C45" s="445"/>
      <c r="D45" s="406"/>
      <c r="E45" s="410"/>
      <c r="F45" s="438"/>
      <c r="G45" s="439"/>
      <c r="H45" s="594" t="s">
        <v>592</v>
      </c>
      <c r="I45" s="595" t="s">
        <v>548</v>
      </c>
      <c r="J45" s="596" t="s">
        <v>557</v>
      </c>
      <c r="K45" s="596"/>
      <c r="L45" s="597" t="s">
        <v>548</v>
      </c>
      <c r="M45" s="596" t="s">
        <v>593</v>
      </c>
      <c r="N45" s="598"/>
      <c r="O45" s="597" t="s">
        <v>548</v>
      </c>
      <c r="P45" s="599" t="s">
        <v>594</v>
      </c>
      <c r="Q45" s="600"/>
      <c r="R45" s="597" t="s">
        <v>548</v>
      </c>
      <c r="S45" s="596" t="s">
        <v>595</v>
      </c>
      <c r="T45" s="600"/>
      <c r="U45" s="597" t="s">
        <v>548</v>
      </c>
      <c r="V45" s="596" t="s">
        <v>596</v>
      </c>
      <c r="W45" s="601"/>
      <c r="X45" s="602"/>
      <c r="Y45" s="441"/>
      <c r="Z45" s="441"/>
      <c r="AA45" s="441"/>
      <c r="AB45" s="442"/>
      <c r="AC45" s="443"/>
      <c r="AD45" s="441"/>
      <c r="AE45" s="441"/>
      <c r="AF45" s="442"/>
    </row>
    <row r="46" spans="1:32" ht="20.25" customHeight="1" x14ac:dyDescent="0.15">
      <c r="A46" s="385"/>
      <c r="B46" s="385"/>
      <c r="C46" s="386"/>
      <c r="D46" s="386"/>
      <c r="E46" s="386"/>
      <c r="F46" s="386"/>
      <c r="G46" s="387"/>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row>
    <row r="47" spans="1:32" ht="20.25" customHeight="1" x14ac:dyDescent="0.15">
      <c r="A47" s="763" t="s">
        <v>132</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row>
    <row r="48" spans="1:32" ht="20.25" customHeight="1" x14ac:dyDescent="0.15">
      <c r="A48" s="385"/>
      <c r="B48" s="385"/>
      <c r="C48" s="386"/>
      <c r="D48" s="386"/>
      <c r="E48" s="386"/>
      <c r="F48" s="386"/>
      <c r="G48" s="387"/>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row>
    <row r="49" spans="1:32" ht="30" customHeight="1" x14ac:dyDescent="0.15">
      <c r="A49" s="385"/>
      <c r="B49" s="385"/>
      <c r="C49" s="386"/>
      <c r="D49" s="386"/>
      <c r="E49" s="386"/>
      <c r="F49" s="386"/>
      <c r="G49" s="387"/>
      <c r="H49" s="386"/>
      <c r="I49" s="386"/>
      <c r="J49" s="386"/>
      <c r="K49" s="386"/>
      <c r="L49" s="386"/>
      <c r="M49" s="386"/>
      <c r="N49" s="386"/>
      <c r="O49" s="386"/>
      <c r="P49" s="386"/>
      <c r="Q49" s="386"/>
      <c r="R49" s="386"/>
      <c r="S49" s="764" t="s">
        <v>133</v>
      </c>
      <c r="T49" s="764"/>
      <c r="U49" s="764"/>
      <c r="V49" s="764"/>
      <c r="W49" s="390"/>
      <c r="X49" s="391"/>
      <c r="Y49" s="391"/>
      <c r="Z49" s="391"/>
      <c r="AA49" s="391"/>
      <c r="AB49" s="391"/>
      <c r="AC49" s="391"/>
      <c r="AD49" s="391"/>
      <c r="AE49" s="391"/>
      <c r="AF49" s="392"/>
    </row>
    <row r="50" spans="1:32" ht="20.25" customHeight="1" x14ac:dyDescent="0.15">
      <c r="A50" s="385"/>
      <c r="B50" s="385"/>
      <c r="C50" s="386"/>
      <c r="D50" s="386"/>
      <c r="E50" s="386"/>
      <c r="F50" s="386"/>
      <c r="G50" s="387"/>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row>
    <row r="51" spans="1:32" ht="18" customHeight="1" x14ac:dyDescent="0.15">
      <c r="A51" s="764" t="s">
        <v>120</v>
      </c>
      <c r="B51" s="764"/>
      <c r="C51" s="764"/>
      <c r="D51" s="764" t="s">
        <v>121</v>
      </c>
      <c r="E51" s="764"/>
      <c r="F51" s="765" t="s">
        <v>122</v>
      </c>
      <c r="G51" s="765"/>
      <c r="H51" s="764" t="s">
        <v>134</v>
      </c>
      <c r="I51" s="764"/>
      <c r="J51" s="764"/>
      <c r="K51" s="764"/>
      <c r="L51" s="764"/>
      <c r="M51" s="764"/>
      <c r="N51" s="764"/>
      <c r="O51" s="764"/>
      <c r="P51" s="764"/>
      <c r="Q51" s="764"/>
      <c r="R51" s="764"/>
      <c r="S51" s="764"/>
      <c r="T51" s="764"/>
      <c r="U51" s="764"/>
      <c r="V51" s="764"/>
      <c r="W51" s="764"/>
      <c r="X51" s="764"/>
      <c r="Y51" s="764"/>
      <c r="Z51" s="764"/>
      <c r="AA51" s="764"/>
      <c r="AB51" s="764"/>
      <c r="AC51" s="764"/>
      <c r="AD51" s="764"/>
      <c r="AE51" s="764"/>
      <c r="AF51" s="766"/>
    </row>
    <row r="52" spans="1:32" ht="18.75" customHeight="1" x14ac:dyDescent="0.15">
      <c r="A52" s="767" t="s">
        <v>126</v>
      </c>
      <c r="B52" s="767"/>
      <c r="C52" s="768"/>
      <c r="D52" s="393"/>
      <c r="E52" s="394"/>
      <c r="F52" s="395"/>
      <c r="G52" s="396"/>
      <c r="H52" s="769" t="s">
        <v>127</v>
      </c>
      <c r="I52" s="416" t="s">
        <v>548</v>
      </c>
      <c r="J52" s="399" t="s">
        <v>549</v>
      </c>
      <c r="K52" s="399"/>
      <c r="L52" s="399"/>
      <c r="M52" s="398" t="s">
        <v>548</v>
      </c>
      <c r="N52" s="399" t="s">
        <v>550</v>
      </c>
      <c r="O52" s="399"/>
      <c r="P52" s="399"/>
      <c r="Q52" s="398" t="s">
        <v>548</v>
      </c>
      <c r="R52" s="399" t="s">
        <v>551</v>
      </c>
      <c r="S52" s="399"/>
      <c r="T52" s="399"/>
      <c r="U52" s="398" t="s">
        <v>548</v>
      </c>
      <c r="V52" s="399" t="s">
        <v>552</v>
      </c>
      <c r="W52" s="399"/>
      <c r="X52" s="399"/>
      <c r="Y52" s="399"/>
      <c r="Z52" s="399"/>
      <c r="AA52" s="399"/>
      <c r="AB52" s="399"/>
      <c r="AC52" s="399"/>
      <c r="AD52" s="399"/>
      <c r="AE52" s="399"/>
      <c r="AF52" s="444"/>
    </row>
    <row r="53" spans="1:32" ht="18.75" customHeight="1" x14ac:dyDescent="0.15">
      <c r="A53" s="764"/>
      <c r="B53" s="764"/>
      <c r="C53" s="766"/>
      <c r="D53" s="402"/>
      <c r="E53" s="403"/>
      <c r="F53" s="404"/>
      <c r="G53" s="405"/>
      <c r="H53" s="769"/>
      <c r="I53" s="406" t="s">
        <v>548</v>
      </c>
      <c r="J53" s="407" t="s">
        <v>553</v>
      </c>
      <c r="K53" s="407"/>
      <c r="L53" s="407"/>
      <c r="M53" s="409" t="s">
        <v>548</v>
      </c>
      <c r="N53" s="407" t="s">
        <v>554</v>
      </c>
      <c r="O53" s="407"/>
      <c r="P53" s="407"/>
      <c r="Q53" s="409" t="s">
        <v>548</v>
      </c>
      <c r="R53" s="407" t="s">
        <v>555</v>
      </c>
      <c r="S53" s="407"/>
      <c r="T53" s="407"/>
      <c r="U53" s="409" t="s">
        <v>548</v>
      </c>
      <c r="V53" s="407" t="s">
        <v>556</v>
      </c>
      <c r="W53" s="407"/>
      <c r="X53" s="407"/>
      <c r="Y53" s="440"/>
      <c r="Z53" s="440"/>
      <c r="AA53" s="440"/>
      <c r="AB53" s="440"/>
      <c r="AC53" s="440"/>
      <c r="AD53" s="440"/>
      <c r="AE53" s="440"/>
      <c r="AF53" s="403"/>
    </row>
    <row r="54" spans="1:32" ht="18.75" customHeight="1" x14ac:dyDescent="0.15">
      <c r="A54" s="411"/>
      <c r="B54" s="412"/>
      <c r="C54" s="413"/>
      <c r="D54" s="414"/>
      <c r="E54" s="401"/>
      <c r="F54" s="414"/>
      <c r="G54" s="415"/>
      <c r="H54" s="603" t="s">
        <v>103</v>
      </c>
      <c r="I54" s="561" t="s">
        <v>548</v>
      </c>
      <c r="J54" s="562" t="s">
        <v>557</v>
      </c>
      <c r="K54" s="562"/>
      <c r="L54" s="563"/>
      <c r="M54" s="564" t="s">
        <v>548</v>
      </c>
      <c r="N54" s="562" t="s">
        <v>558</v>
      </c>
      <c r="O54" s="562"/>
      <c r="P54" s="563"/>
      <c r="Q54" s="564" t="s">
        <v>548</v>
      </c>
      <c r="R54" s="565" t="s">
        <v>559</v>
      </c>
      <c r="S54" s="565"/>
      <c r="T54" s="565"/>
      <c r="U54" s="565"/>
      <c r="V54" s="562"/>
      <c r="W54" s="562"/>
      <c r="X54" s="562"/>
      <c r="Y54" s="562"/>
      <c r="Z54" s="562"/>
      <c r="AA54" s="562"/>
      <c r="AB54" s="562"/>
      <c r="AC54" s="562"/>
      <c r="AD54" s="562"/>
      <c r="AE54" s="562"/>
      <c r="AF54" s="604"/>
    </row>
    <row r="55" spans="1:32" ht="19.5" customHeight="1" x14ac:dyDescent="0.15">
      <c r="A55" s="418"/>
      <c r="B55" s="419"/>
      <c r="C55" s="420"/>
      <c r="D55" s="421"/>
      <c r="E55" s="422"/>
      <c r="F55" s="423"/>
      <c r="G55" s="424"/>
      <c r="H55" s="567" t="s">
        <v>965</v>
      </c>
      <c r="I55" s="568" t="s">
        <v>548</v>
      </c>
      <c r="J55" s="569" t="s">
        <v>562</v>
      </c>
      <c r="K55" s="570"/>
      <c r="L55" s="571"/>
      <c r="M55" s="572" t="s">
        <v>548</v>
      </c>
      <c r="N55" s="569" t="s">
        <v>563</v>
      </c>
      <c r="O55" s="572"/>
      <c r="P55" s="569"/>
      <c r="Q55" s="573"/>
      <c r="R55" s="573"/>
      <c r="S55" s="573"/>
      <c r="T55" s="573"/>
      <c r="U55" s="573"/>
      <c r="V55" s="573"/>
      <c r="W55" s="573"/>
      <c r="X55" s="573"/>
      <c r="Y55" s="573"/>
      <c r="Z55" s="573"/>
      <c r="AA55" s="573"/>
      <c r="AB55" s="573"/>
      <c r="AC55" s="573"/>
      <c r="AD55" s="573"/>
      <c r="AE55" s="573"/>
      <c r="AF55" s="605"/>
    </row>
    <row r="56" spans="1:32" ht="19.5" customHeight="1" x14ac:dyDescent="0.15">
      <c r="A56" s="418"/>
      <c r="B56" s="419"/>
      <c r="C56" s="420"/>
      <c r="D56" s="421"/>
      <c r="E56" s="422"/>
      <c r="F56" s="423"/>
      <c r="G56" s="424"/>
      <c r="H56" s="567" t="s">
        <v>561</v>
      </c>
      <c r="I56" s="568" t="s">
        <v>548</v>
      </c>
      <c r="J56" s="569" t="s">
        <v>562</v>
      </c>
      <c r="K56" s="570"/>
      <c r="L56" s="571"/>
      <c r="M56" s="572" t="s">
        <v>548</v>
      </c>
      <c r="N56" s="569" t="s">
        <v>563</v>
      </c>
      <c r="O56" s="572"/>
      <c r="P56" s="569"/>
      <c r="Q56" s="573"/>
      <c r="R56" s="573"/>
      <c r="S56" s="573"/>
      <c r="T56" s="573"/>
      <c r="U56" s="573"/>
      <c r="V56" s="573"/>
      <c r="W56" s="573"/>
      <c r="X56" s="573"/>
      <c r="Y56" s="573"/>
      <c r="Z56" s="573"/>
      <c r="AA56" s="573"/>
      <c r="AB56" s="573"/>
      <c r="AC56" s="573"/>
      <c r="AD56" s="573"/>
      <c r="AE56" s="573"/>
      <c r="AF56" s="605"/>
    </row>
    <row r="57" spans="1:32" ht="18.75" customHeight="1" x14ac:dyDescent="0.15">
      <c r="A57" s="418"/>
      <c r="B57" s="419"/>
      <c r="C57" s="429"/>
      <c r="D57" s="423"/>
      <c r="E57" s="422"/>
      <c r="F57" s="423"/>
      <c r="G57" s="430"/>
      <c r="H57" s="567" t="s">
        <v>565</v>
      </c>
      <c r="I57" s="568" t="s">
        <v>548</v>
      </c>
      <c r="J57" s="569" t="s">
        <v>562</v>
      </c>
      <c r="K57" s="570"/>
      <c r="L57" s="571"/>
      <c r="M57" s="572" t="s">
        <v>548</v>
      </c>
      <c r="N57" s="569" t="s">
        <v>563</v>
      </c>
      <c r="O57" s="572"/>
      <c r="P57" s="569"/>
      <c r="Q57" s="573"/>
      <c r="R57" s="573"/>
      <c r="S57" s="573"/>
      <c r="T57" s="573"/>
      <c r="U57" s="573"/>
      <c r="V57" s="573"/>
      <c r="W57" s="573"/>
      <c r="X57" s="573"/>
      <c r="Y57" s="573"/>
      <c r="Z57" s="573"/>
      <c r="AA57" s="573"/>
      <c r="AB57" s="573"/>
      <c r="AC57" s="573"/>
      <c r="AD57" s="573"/>
      <c r="AE57" s="573"/>
      <c r="AF57" s="605"/>
    </row>
    <row r="58" spans="1:32" ht="18.75" customHeight="1" x14ac:dyDescent="0.15">
      <c r="A58" s="418"/>
      <c r="B58" s="419"/>
      <c r="C58" s="429"/>
      <c r="D58" s="423"/>
      <c r="E58" s="422"/>
      <c r="F58" s="423"/>
      <c r="G58" s="430"/>
      <c r="H58" s="606" t="s">
        <v>101</v>
      </c>
      <c r="I58" s="568" t="s">
        <v>548</v>
      </c>
      <c r="J58" s="569" t="s">
        <v>557</v>
      </c>
      <c r="K58" s="570"/>
      <c r="L58" s="572" t="s">
        <v>548</v>
      </c>
      <c r="M58" s="569" t="s">
        <v>566</v>
      </c>
      <c r="N58" s="576"/>
      <c r="O58" s="569"/>
      <c r="P58" s="569"/>
      <c r="Q58" s="569"/>
      <c r="R58" s="569"/>
      <c r="S58" s="569"/>
      <c r="T58" s="569"/>
      <c r="U58" s="569"/>
      <c r="V58" s="569"/>
      <c r="W58" s="569"/>
      <c r="X58" s="569"/>
      <c r="Y58" s="569"/>
      <c r="Z58" s="569"/>
      <c r="AA58" s="569"/>
      <c r="AB58" s="569"/>
      <c r="AC58" s="569"/>
      <c r="AD58" s="569"/>
      <c r="AE58" s="569"/>
      <c r="AF58" s="607"/>
    </row>
    <row r="59" spans="1:32" ht="18.75" customHeight="1" x14ac:dyDescent="0.15">
      <c r="A59" s="418"/>
      <c r="B59" s="419"/>
      <c r="C59" s="429"/>
      <c r="D59" s="423"/>
      <c r="E59" s="422"/>
      <c r="F59" s="423"/>
      <c r="G59" s="430"/>
      <c r="H59" s="606" t="s">
        <v>104</v>
      </c>
      <c r="I59" s="568" t="s">
        <v>548</v>
      </c>
      <c r="J59" s="569" t="s">
        <v>567</v>
      </c>
      <c r="K59" s="570"/>
      <c r="L59" s="571"/>
      <c r="M59" s="572" t="s">
        <v>548</v>
      </c>
      <c r="N59" s="569" t="s">
        <v>568</v>
      </c>
      <c r="O59" s="573"/>
      <c r="P59" s="573"/>
      <c r="Q59" s="573"/>
      <c r="R59" s="569"/>
      <c r="S59" s="569"/>
      <c r="T59" s="569"/>
      <c r="U59" s="569"/>
      <c r="V59" s="569"/>
      <c r="W59" s="569"/>
      <c r="X59" s="569"/>
      <c r="Y59" s="569"/>
      <c r="Z59" s="569"/>
      <c r="AA59" s="569"/>
      <c r="AB59" s="569"/>
      <c r="AC59" s="569"/>
      <c r="AD59" s="569"/>
      <c r="AE59" s="569"/>
      <c r="AF59" s="607"/>
    </row>
    <row r="60" spans="1:32" ht="18.75" customHeight="1" x14ac:dyDescent="0.15">
      <c r="A60" s="418"/>
      <c r="B60" s="419"/>
      <c r="C60" s="429" t="s">
        <v>578</v>
      </c>
      <c r="D60" s="425" t="s">
        <v>548</v>
      </c>
      <c r="E60" s="422" t="s">
        <v>579</v>
      </c>
      <c r="F60" s="423"/>
      <c r="G60" s="430"/>
      <c r="H60" s="590" t="s">
        <v>107</v>
      </c>
      <c r="I60" s="568" t="s">
        <v>548</v>
      </c>
      <c r="J60" s="569" t="s">
        <v>557</v>
      </c>
      <c r="K60" s="570"/>
      <c r="L60" s="572" t="s">
        <v>548</v>
      </c>
      <c r="M60" s="569" t="s">
        <v>566</v>
      </c>
      <c r="N60" s="576"/>
      <c r="O60" s="569"/>
      <c r="P60" s="569"/>
      <c r="Q60" s="569"/>
      <c r="R60" s="569"/>
      <c r="S60" s="569"/>
      <c r="T60" s="569"/>
      <c r="U60" s="569"/>
      <c r="V60" s="569"/>
      <c r="W60" s="569"/>
      <c r="X60" s="569"/>
      <c r="Y60" s="569"/>
      <c r="Z60" s="569"/>
      <c r="AA60" s="569"/>
      <c r="AB60" s="569"/>
      <c r="AC60" s="569"/>
      <c r="AD60" s="569"/>
      <c r="AE60" s="569"/>
      <c r="AF60" s="607"/>
    </row>
    <row r="61" spans="1:32" ht="18.75" customHeight="1" x14ac:dyDescent="0.15">
      <c r="A61" s="425" t="s">
        <v>548</v>
      </c>
      <c r="B61" s="419">
        <v>77</v>
      </c>
      <c r="C61" s="429" t="s">
        <v>581</v>
      </c>
      <c r="D61" s="425" t="s">
        <v>548</v>
      </c>
      <c r="E61" s="422" t="s">
        <v>582</v>
      </c>
      <c r="F61" s="423"/>
      <c r="G61" s="430"/>
      <c r="H61" s="759" t="s">
        <v>135</v>
      </c>
      <c r="I61" s="751" t="s">
        <v>548</v>
      </c>
      <c r="J61" s="753" t="s">
        <v>569</v>
      </c>
      <c r="K61" s="753"/>
      <c r="L61" s="753"/>
      <c r="M61" s="751" t="s">
        <v>548</v>
      </c>
      <c r="N61" s="753" t="s">
        <v>570</v>
      </c>
      <c r="O61" s="753"/>
      <c r="P61" s="753"/>
      <c r="Q61" s="592"/>
      <c r="R61" s="592"/>
      <c r="S61" s="592"/>
      <c r="T61" s="592"/>
      <c r="U61" s="592"/>
      <c r="V61" s="592"/>
      <c r="W61" s="592"/>
      <c r="X61" s="592"/>
      <c r="Y61" s="592"/>
      <c r="Z61" s="592"/>
      <c r="AA61" s="592"/>
      <c r="AB61" s="592"/>
      <c r="AC61" s="592"/>
      <c r="AD61" s="592"/>
      <c r="AE61" s="592"/>
      <c r="AF61" s="593"/>
    </row>
    <row r="62" spans="1:32" ht="18.75" customHeight="1" x14ac:dyDescent="0.15">
      <c r="A62" s="418"/>
      <c r="B62" s="419"/>
      <c r="C62" s="429" t="s">
        <v>583</v>
      </c>
      <c r="D62" s="423"/>
      <c r="E62" s="422" t="s">
        <v>584</v>
      </c>
      <c r="F62" s="423"/>
      <c r="G62" s="430"/>
      <c r="H62" s="770"/>
      <c r="I62" s="752"/>
      <c r="J62" s="754"/>
      <c r="K62" s="754"/>
      <c r="L62" s="754"/>
      <c r="M62" s="752"/>
      <c r="N62" s="754"/>
      <c r="O62" s="754"/>
      <c r="P62" s="754"/>
      <c r="Q62" s="582"/>
      <c r="R62" s="582"/>
      <c r="S62" s="582"/>
      <c r="T62" s="582"/>
      <c r="U62" s="582"/>
      <c r="V62" s="582"/>
      <c r="W62" s="582"/>
      <c r="X62" s="582"/>
      <c r="Y62" s="582"/>
      <c r="Z62" s="582"/>
      <c r="AA62" s="582"/>
      <c r="AB62" s="582"/>
      <c r="AC62" s="582"/>
      <c r="AD62" s="582"/>
      <c r="AE62" s="582"/>
      <c r="AF62" s="583"/>
    </row>
    <row r="63" spans="1:32" ht="18.75" customHeight="1" x14ac:dyDescent="0.15">
      <c r="A63" s="418"/>
      <c r="B63" s="419"/>
      <c r="C63" s="429"/>
      <c r="D63" s="423"/>
      <c r="E63" s="422"/>
      <c r="F63" s="423"/>
      <c r="G63" s="430"/>
      <c r="H63" s="581" t="s">
        <v>571</v>
      </c>
      <c r="I63" s="584" t="s">
        <v>548</v>
      </c>
      <c r="J63" s="569" t="s">
        <v>557</v>
      </c>
      <c r="K63" s="569"/>
      <c r="L63" s="572" t="s">
        <v>548</v>
      </c>
      <c r="M63" s="569" t="s">
        <v>572</v>
      </c>
      <c r="N63" s="569"/>
      <c r="O63" s="585" t="s">
        <v>548</v>
      </c>
      <c r="P63" s="569" t="s">
        <v>573</v>
      </c>
      <c r="Q63" s="576"/>
      <c r="R63" s="585"/>
      <c r="S63" s="569"/>
      <c r="T63" s="576"/>
      <c r="U63" s="585"/>
      <c r="V63" s="569"/>
      <c r="W63" s="576"/>
      <c r="X63" s="582"/>
      <c r="Y63" s="573"/>
      <c r="Z63" s="573"/>
      <c r="AA63" s="573"/>
      <c r="AB63" s="573"/>
      <c r="AC63" s="573"/>
      <c r="AD63" s="573"/>
      <c r="AE63" s="573"/>
      <c r="AF63" s="574"/>
    </row>
    <row r="64" spans="1:32" ht="18.75" customHeight="1" x14ac:dyDescent="0.15">
      <c r="A64" s="421"/>
      <c r="B64" s="432"/>
      <c r="C64" s="433"/>
      <c r="D64" s="386"/>
      <c r="E64" s="386"/>
      <c r="F64" s="423"/>
      <c r="G64" s="430"/>
      <c r="H64" s="606" t="s">
        <v>90</v>
      </c>
      <c r="I64" s="568" t="s">
        <v>548</v>
      </c>
      <c r="J64" s="569" t="s">
        <v>557</v>
      </c>
      <c r="K64" s="570"/>
      <c r="L64" s="572" t="s">
        <v>548</v>
      </c>
      <c r="M64" s="569" t="s">
        <v>566</v>
      </c>
      <c r="N64" s="576"/>
      <c r="O64" s="569"/>
      <c r="P64" s="569"/>
      <c r="Q64" s="569"/>
      <c r="R64" s="569"/>
      <c r="S64" s="569"/>
      <c r="T64" s="569"/>
      <c r="U64" s="569"/>
      <c r="V64" s="569"/>
      <c r="W64" s="569"/>
      <c r="X64" s="569"/>
      <c r="Y64" s="569"/>
      <c r="Z64" s="569"/>
      <c r="AA64" s="569"/>
      <c r="AB64" s="569"/>
      <c r="AC64" s="569"/>
      <c r="AD64" s="569"/>
      <c r="AE64" s="569"/>
      <c r="AF64" s="607"/>
    </row>
    <row r="65" spans="1:32" ht="18.75" customHeight="1" x14ac:dyDescent="0.15">
      <c r="A65" s="421"/>
      <c r="B65" s="432"/>
      <c r="C65" s="433"/>
      <c r="D65" s="421"/>
      <c r="E65" s="432"/>
      <c r="F65" s="423"/>
      <c r="G65" s="430"/>
      <c r="H65" s="586" t="s">
        <v>574</v>
      </c>
      <c r="I65" s="568" t="s">
        <v>548</v>
      </c>
      <c r="J65" s="569" t="s">
        <v>557</v>
      </c>
      <c r="K65" s="570"/>
      <c r="L65" s="572" t="s">
        <v>548</v>
      </c>
      <c r="M65" s="569" t="s">
        <v>566</v>
      </c>
      <c r="N65" s="576"/>
      <c r="O65" s="569"/>
      <c r="P65" s="569"/>
      <c r="Q65" s="569"/>
      <c r="R65" s="569"/>
      <c r="S65" s="569"/>
      <c r="T65" s="569"/>
      <c r="U65" s="569"/>
      <c r="V65" s="569"/>
      <c r="W65" s="569"/>
      <c r="X65" s="569"/>
      <c r="Y65" s="569"/>
      <c r="Z65" s="569"/>
      <c r="AA65" s="569"/>
      <c r="AB65" s="569"/>
      <c r="AC65" s="569"/>
      <c r="AD65" s="569"/>
      <c r="AE65" s="569"/>
      <c r="AF65" s="607"/>
    </row>
    <row r="66" spans="1:32" ht="18.75" customHeight="1" x14ac:dyDescent="0.15">
      <c r="A66" s="421"/>
      <c r="B66" s="432"/>
      <c r="C66" s="433"/>
      <c r="D66" s="386"/>
      <c r="E66" s="386"/>
      <c r="F66" s="423"/>
      <c r="G66" s="430"/>
      <c r="H66" s="575" t="s">
        <v>575</v>
      </c>
      <c r="I66" s="568" t="s">
        <v>548</v>
      </c>
      <c r="J66" s="569" t="s">
        <v>557</v>
      </c>
      <c r="K66" s="570"/>
      <c r="L66" s="572" t="s">
        <v>548</v>
      </c>
      <c r="M66" s="569" t="s">
        <v>566</v>
      </c>
      <c r="N66" s="576"/>
      <c r="O66" s="569"/>
      <c r="P66" s="569"/>
      <c r="Q66" s="569"/>
      <c r="R66" s="569"/>
      <c r="S66" s="569"/>
      <c r="T66" s="569"/>
      <c r="U66" s="569"/>
      <c r="V66" s="569"/>
      <c r="W66" s="569"/>
      <c r="X66" s="569"/>
      <c r="Y66" s="569"/>
      <c r="Z66" s="569"/>
      <c r="AA66" s="569"/>
      <c r="AB66" s="569"/>
      <c r="AC66" s="569"/>
      <c r="AD66" s="569"/>
      <c r="AE66" s="569"/>
      <c r="AF66" s="607"/>
    </row>
    <row r="67" spans="1:32" ht="18.75" customHeight="1" x14ac:dyDescent="0.15">
      <c r="A67" s="418"/>
      <c r="B67" s="419"/>
      <c r="C67" s="420"/>
      <c r="D67" s="386"/>
      <c r="E67" s="422"/>
      <c r="F67" s="423"/>
      <c r="G67" s="424"/>
      <c r="H67" s="606" t="s">
        <v>84</v>
      </c>
      <c r="I67" s="568" t="s">
        <v>548</v>
      </c>
      <c r="J67" s="569" t="s">
        <v>576</v>
      </c>
      <c r="K67" s="570"/>
      <c r="L67" s="576"/>
      <c r="M67" s="572" t="s">
        <v>548</v>
      </c>
      <c r="N67" s="569" t="s">
        <v>577</v>
      </c>
      <c r="O67" s="573"/>
      <c r="P67" s="573"/>
      <c r="Q67" s="573"/>
      <c r="R67" s="569"/>
      <c r="S67" s="569"/>
      <c r="T67" s="569"/>
      <c r="U67" s="569"/>
      <c r="V67" s="569"/>
      <c r="W67" s="569"/>
      <c r="X67" s="569"/>
      <c r="Y67" s="569"/>
      <c r="Z67" s="569"/>
      <c r="AA67" s="569"/>
      <c r="AB67" s="569"/>
      <c r="AC67" s="569"/>
      <c r="AD67" s="569"/>
      <c r="AE67" s="569"/>
      <c r="AF67" s="607"/>
    </row>
    <row r="68" spans="1:32" ht="18.75" customHeight="1" x14ac:dyDescent="0.15">
      <c r="A68" s="418"/>
      <c r="B68" s="419"/>
      <c r="C68" s="429"/>
      <c r="D68" s="434"/>
      <c r="E68" s="422"/>
      <c r="F68" s="423"/>
      <c r="G68" s="430"/>
      <c r="H68" s="578" t="s">
        <v>580</v>
      </c>
      <c r="I68" s="584" t="s">
        <v>548</v>
      </c>
      <c r="J68" s="569" t="s">
        <v>557</v>
      </c>
      <c r="K68" s="570"/>
      <c r="L68" s="572" t="s">
        <v>548</v>
      </c>
      <c r="M68" s="569" t="s">
        <v>566</v>
      </c>
      <c r="N68" s="569"/>
      <c r="O68" s="576"/>
      <c r="P68" s="576"/>
      <c r="Q68" s="576"/>
      <c r="R68" s="576"/>
      <c r="S68" s="576"/>
      <c r="T68" s="576"/>
      <c r="U68" s="576"/>
      <c r="V68" s="576"/>
      <c r="W68" s="576"/>
      <c r="X68" s="576"/>
      <c r="Y68" s="576"/>
      <c r="Z68" s="576"/>
      <c r="AA68" s="576"/>
      <c r="AB68" s="576"/>
      <c r="AC68" s="569"/>
      <c r="AD68" s="569"/>
      <c r="AE68" s="569"/>
      <c r="AF68" s="607"/>
    </row>
    <row r="69" spans="1:32" ht="18.75" customHeight="1" x14ac:dyDescent="0.15">
      <c r="A69" s="418"/>
      <c r="B69" s="419"/>
      <c r="C69" s="420"/>
      <c r="D69" s="421"/>
      <c r="E69" s="422"/>
      <c r="F69" s="423"/>
      <c r="G69" s="424"/>
      <c r="H69" s="606" t="s">
        <v>85</v>
      </c>
      <c r="I69" s="568" t="s">
        <v>548</v>
      </c>
      <c r="J69" s="569" t="s">
        <v>557</v>
      </c>
      <c r="K69" s="570"/>
      <c r="L69" s="572" t="s">
        <v>548</v>
      </c>
      <c r="M69" s="569" t="s">
        <v>566</v>
      </c>
      <c r="N69" s="576"/>
      <c r="O69" s="569"/>
      <c r="P69" s="569"/>
      <c r="Q69" s="569"/>
      <c r="R69" s="569"/>
      <c r="S69" s="569"/>
      <c r="T69" s="569"/>
      <c r="U69" s="569"/>
      <c r="V69" s="569"/>
      <c r="W69" s="569"/>
      <c r="X69" s="569"/>
      <c r="Y69" s="569"/>
      <c r="Z69" s="569"/>
      <c r="AA69" s="569"/>
      <c r="AB69" s="569"/>
      <c r="AC69" s="569"/>
      <c r="AD69" s="569"/>
      <c r="AE69" s="569"/>
      <c r="AF69" s="607"/>
    </row>
    <row r="70" spans="1:32" ht="18.75" customHeight="1" x14ac:dyDescent="0.15">
      <c r="A70" s="418"/>
      <c r="B70" s="419"/>
      <c r="C70" s="420"/>
      <c r="D70" s="421"/>
      <c r="E70" s="422"/>
      <c r="F70" s="423"/>
      <c r="G70" s="424"/>
      <c r="H70" s="578" t="s">
        <v>585</v>
      </c>
      <c r="I70" s="584" t="s">
        <v>548</v>
      </c>
      <c r="J70" s="569" t="s">
        <v>557</v>
      </c>
      <c r="K70" s="570"/>
      <c r="L70" s="572" t="s">
        <v>548</v>
      </c>
      <c r="M70" s="569" t="s">
        <v>566</v>
      </c>
      <c r="N70" s="569"/>
      <c r="O70" s="576"/>
      <c r="P70" s="576"/>
      <c r="Q70" s="576"/>
      <c r="R70" s="576"/>
      <c r="S70" s="576"/>
      <c r="T70" s="576"/>
      <c r="U70" s="576"/>
      <c r="V70" s="576"/>
      <c r="W70" s="576"/>
      <c r="X70" s="576"/>
      <c r="Y70" s="576"/>
      <c r="Z70" s="576"/>
      <c r="AA70" s="576"/>
      <c r="AB70" s="576"/>
      <c r="AC70" s="569"/>
      <c r="AD70" s="569"/>
      <c r="AE70" s="569"/>
      <c r="AF70" s="607"/>
    </row>
    <row r="71" spans="1:32" ht="18.75" customHeight="1" x14ac:dyDescent="0.15">
      <c r="A71" s="418"/>
      <c r="B71" s="419"/>
      <c r="C71" s="429"/>
      <c r="D71" s="423"/>
      <c r="E71" s="422"/>
      <c r="F71" s="423"/>
      <c r="G71" s="430"/>
      <c r="H71" s="606" t="s">
        <v>98</v>
      </c>
      <c r="I71" s="568" t="s">
        <v>548</v>
      </c>
      <c r="J71" s="569" t="s">
        <v>557</v>
      </c>
      <c r="K71" s="569"/>
      <c r="L71" s="572" t="s">
        <v>548</v>
      </c>
      <c r="M71" s="569" t="s">
        <v>586</v>
      </c>
      <c r="N71" s="569"/>
      <c r="O71" s="572" t="s">
        <v>548</v>
      </c>
      <c r="P71" s="569" t="s">
        <v>587</v>
      </c>
      <c r="Q71" s="576"/>
      <c r="R71" s="576"/>
      <c r="S71" s="576"/>
      <c r="T71" s="569"/>
      <c r="U71" s="569"/>
      <c r="V71" s="569"/>
      <c r="W71" s="569"/>
      <c r="X71" s="569"/>
      <c r="Y71" s="569"/>
      <c r="Z71" s="569"/>
      <c r="AA71" s="569"/>
      <c r="AB71" s="569"/>
      <c r="AC71" s="569"/>
      <c r="AD71" s="569"/>
      <c r="AE71" s="569"/>
      <c r="AF71" s="607"/>
    </row>
    <row r="72" spans="1:32" ht="18.75" customHeight="1" x14ac:dyDescent="0.15">
      <c r="A72" s="418"/>
      <c r="B72" s="419"/>
      <c r="C72" s="429"/>
      <c r="D72" s="423"/>
      <c r="E72" s="422"/>
      <c r="F72" s="423"/>
      <c r="G72" s="430"/>
      <c r="H72" s="606" t="s">
        <v>100</v>
      </c>
      <c r="I72" s="568" t="s">
        <v>548</v>
      </c>
      <c r="J72" s="569" t="s">
        <v>557</v>
      </c>
      <c r="K72" s="570"/>
      <c r="L72" s="572" t="s">
        <v>548</v>
      </c>
      <c r="M72" s="569" t="s">
        <v>566</v>
      </c>
      <c r="N72" s="576"/>
      <c r="O72" s="569"/>
      <c r="P72" s="569"/>
      <c r="Q72" s="569"/>
      <c r="R72" s="569"/>
      <c r="S72" s="569"/>
      <c r="T72" s="569"/>
      <c r="U72" s="569"/>
      <c r="V72" s="569"/>
      <c r="W72" s="569"/>
      <c r="X72" s="569"/>
      <c r="Y72" s="569"/>
      <c r="Z72" s="569"/>
      <c r="AA72" s="569"/>
      <c r="AB72" s="569"/>
      <c r="AC72" s="569"/>
      <c r="AD72" s="569"/>
      <c r="AE72" s="569"/>
      <c r="AF72" s="607"/>
    </row>
    <row r="73" spans="1:32" ht="18.75" customHeight="1" x14ac:dyDescent="0.15">
      <c r="A73" s="418"/>
      <c r="B73" s="419"/>
      <c r="C73" s="429"/>
      <c r="D73" s="423"/>
      <c r="E73" s="422"/>
      <c r="F73" s="423"/>
      <c r="G73" s="430"/>
      <c r="H73" s="575" t="s">
        <v>99</v>
      </c>
      <c r="I73" s="568" t="s">
        <v>548</v>
      </c>
      <c r="J73" s="569" t="s">
        <v>557</v>
      </c>
      <c r="K73" s="570"/>
      <c r="L73" s="572" t="s">
        <v>548</v>
      </c>
      <c r="M73" s="569" t="s">
        <v>586</v>
      </c>
      <c r="N73" s="569"/>
      <c r="O73" s="585" t="s">
        <v>548</v>
      </c>
      <c r="P73" s="587" t="s">
        <v>587</v>
      </c>
      <c r="Q73" s="569"/>
      <c r="R73" s="569"/>
      <c r="S73" s="570"/>
      <c r="T73" s="569"/>
      <c r="U73" s="570"/>
      <c r="V73" s="570"/>
      <c r="W73" s="570"/>
      <c r="X73" s="570"/>
      <c r="Y73" s="569"/>
      <c r="Z73" s="569"/>
      <c r="AA73" s="569"/>
      <c r="AB73" s="569"/>
      <c r="AC73" s="569"/>
      <c r="AD73" s="569"/>
      <c r="AE73" s="569"/>
      <c r="AF73" s="607"/>
    </row>
    <row r="74" spans="1:32" ht="18.75" customHeight="1" x14ac:dyDescent="0.15">
      <c r="A74" s="418"/>
      <c r="B74" s="419"/>
      <c r="C74" s="429"/>
      <c r="D74" s="423"/>
      <c r="E74" s="422"/>
      <c r="F74" s="423"/>
      <c r="G74" s="430"/>
      <c r="H74" s="606" t="s">
        <v>136</v>
      </c>
      <c r="I74" s="568" t="s">
        <v>548</v>
      </c>
      <c r="J74" s="569" t="s">
        <v>557</v>
      </c>
      <c r="K74" s="570"/>
      <c r="L74" s="572" t="s">
        <v>548</v>
      </c>
      <c r="M74" s="569" t="s">
        <v>566</v>
      </c>
      <c r="N74" s="576"/>
      <c r="O74" s="569"/>
      <c r="P74" s="569"/>
      <c r="Q74" s="569"/>
      <c r="R74" s="569"/>
      <c r="S74" s="569"/>
      <c r="T74" s="569"/>
      <c r="U74" s="569"/>
      <c r="V74" s="569"/>
      <c r="W74" s="569"/>
      <c r="X74" s="569"/>
      <c r="Y74" s="569"/>
      <c r="Z74" s="569"/>
      <c r="AA74" s="569"/>
      <c r="AB74" s="569"/>
      <c r="AC74" s="569"/>
      <c r="AD74" s="569"/>
      <c r="AE74" s="569"/>
      <c r="AF74" s="607"/>
    </row>
    <row r="75" spans="1:32" ht="18.75" customHeight="1" x14ac:dyDescent="0.15">
      <c r="A75" s="418"/>
      <c r="B75" s="419"/>
      <c r="C75" s="429"/>
      <c r="D75" s="423"/>
      <c r="E75" s="422"/>
      <c r="F75" s="423"/>
      <c r="G75" s="430"/>
      <c r="H75" s="606" t="s">
        <v>131</v>
      </c>
      <c r="I75" s="568" t="s">
        <v>548</v>
      </c>
      <c r="J75" s="569" t="s">
        <v>557</v>
      </c>
      <c r="K75" s="570"/>
      <c r="L75" s="572" t="s">
        <v>548</v>
      </c>
      <c r="M75" s="569" t="s">
        <v>566</v>
      </c>
      <c r="N75" s="576"/>
      <c r="O75" s="569"/>
      <c r="P75" s="569"/>
      <c r="Q75" s="569"/>
      <c r="R75" s="569"/>
      <c r="S75" s="569"/>
      <c r="T75" s="569"/>
      <c r="U75" s="569"/>
      <c r="V75" s="569"/>
      <c r="W75" s="569"/>
      <c r="X75" s="569"/>
      <c r="Y75" s="569"/>
      <c r="Z75" s="569"/>
      <c r="AA75" s="569"/>
      <c r="AB75" s="569"/>
      <c r="AC75" s="569"/>
      <c r="AD75" s="569"/>
      <c r="AE75" s="569"/>
      <c r="AF75" s="607"/>
    </row>
    <row r="76" spans="1:32" ht="18.75" customHeight="1" x14ac:dyDescent="0.15">
      <c r="A76" s="436"/>
      <c r="B76" s="437"/>
      <c r="C76" s="445"/>
      <c r="D76" s="438"/>
      <c r="E76" s="410"/>
      <c r="F76" s="438"/>
      <c r="G76" s="446"/>
      <c r="H76" s="608" t="s">
        <v>129</v>
      </c>
      <c r="I76" s="595" t="s">
        <v>548</v>
      </c>
      <c r="J76" s="596" t="s">
        <v>557</v>
      </c>
      <c r="K76" s="609"/>
      <c r="L76" s="597" t="s">
        <v>548</v>
      </c>
      <c r="M76" s="596" t="s">
        <v>566</v>
      </c>
      <c r="N76" s="610"/>
      <c r="O76" s="596"/>
      <c r="P76" s="596"/>
      <c r="Q76" s="596"/>
      <c r="R76" s="596"/>
      <c r="S76" s="596"/>
      <c r="T76" s="596"/>
      <c r="U76" s="596"/>
      <c r="V76" s="596"/>
      <c r="W76" s="596"/>
      <c r="X76" s="596"/>
      <c r="Y76" s="596"/>
      <c r="Z76" s="596"/>
      <c r="AA76" s="596"/>
      <c r="AB76" s="596"/>
      <c r="AC76" s="596"/>
      <c r="AD76" s="596"/>
      <c r="AE76" s="596"/>
      <c r="AF76" s="611"/>
    </row>
    <row r="77" spans="1:32" ht="18.75" customHeight="1" x14ac:dyDescent="0.15">
      <c r="A77" s="411"/>
      <c r="B77" s="412"/>
      <c r="C77" s="397"/>
      <c r="D77" s="447"/>
      <c r="E77" s="447"/>
      <c r="F77" s="414"/>
      <c r="G77" s="415"/>
      <c r="H77" s="603" t="s">
        <v>86</v>
      </c>
      <c r="I77" s="561" t="s">
        <v>548</v>
      </c>
      <c r="J77" s="562" t="s">
        <v>557</v>
      </c>
      <c r="K77" s="562"/>
      <c r="L77" s="563"/>
      <c r="M77" s="564" t="s">
        <v>548</v>
      </c>
      <c r="N77" s="562" t="s">
        <v>558</v>
      </c>
      <c r="O77" s="562"/>
      <c r="P77" s="563"/>
      <c r="Q77" s="564" t="s">
        <v>548</v>
      </c>
      <c r="R77" s="565" t="s">
        <v>559</v>
      </c>
      <c r="S77" s="565"/>
      <c r="T77" s="565"/>
      <c r="U77" s="565"/>
      <c r="V77" s="562"/>
      <c r="W77" s="562"/>
      <c r="X77" s="562"/>
      <c r="Y77" s="562"/>
      <c r="Z77" s="562"/>
      <c r="AA77" s="562"/>
      <c r="AB77" s="562"/>
      <c r="AC77" s="562"/>
      <c r="AD77" s="562"/>
      <c r="AE77" s="562"/>
      <c r="AF77" s="604"/>
    </row>
    <row r="78" spans="1:32" ht="18.75" customHeight="1" x14ac:dyDescent="0.15">
      <c r="A78" s="418"/>
      <c r="B78" s="419"/>
      <c r="C78" s="433"/>
      <c r="D78" s="386"/>
      <c r="E78" s="386"/>
      <c r="F78" s="423"/>
      <c r="G78" s="430"/>
      <c r="H78" s="567" t="s">
        <v>965</v>
      </c>
      <c r="I78" s="568" t="s">
        <v>548</v>
      </c>
      <c r="J78" s="569" t="s">
        <v>562</v>
      </c>
      <c r="K78" s="570"/>
      <c r="L78" s="571"/>
      <c r="M78" s="572" t="s">
        <v>548</v>
      </c>
      <c r="N78" s="569" t="s">
        <v>563</v>
      </c>
      <c r="O78" s="572"/>
      <c r="P78" s="569"/>
      <c r="Q78" s="573"/>
      <c r="R78" s="573"/>
      <c r="S78" s="573"/>
      <c r="T78" s="573"/>
      <c r="U78" s="573"/>
      <c r="V78" s="573"/>
      <c r="W78" s="573"/>
      <c r="X78" s="573"/>
      <c r="Y78" s="573"/>
      <c r="Z78" s="573"/>
      <c r="AA78" s="573"/>
      <c r="AB78" s="573"/>
      <c r="AC78" s="573"/>
      <c r="AD78" s="573"/>
      <c r="AE78" s="573"/>
      <c r="AF78" s="605"/>
    </row>
    <row r="79" spans="1:32" ht="18.75" customHeight="1" x14ac:dyDescent="0.15">
      <c r="A79" s="425" t="s">
        <v>548</v>
      </c>
      <c r="B79" s="419">
        <v>79</v>
      </c>
      <c r="C79" s="429" t="s">
        <v>578</v>
      </c>
      <c r="D79" s="435" t="s">
        <v>548</v>
      </c>
      <c r="E79" s="422" t="s">
        <v>579</v>
      </c>
      <c r="F79" s="423"/>
      <c r="G79" s="430"/>
      <c r="H79" s="567" t="s">
        <v>561</v>
      </c>
      <c r="I79" s="568" t="s">
        <v>548</v>
      </c>
      <c r="J79" s="569" t="s">
        <v>562</v>
      </c>
      <c r="K79" s="570"/>
      <c r="L79" s="571"/>
      <c r="M79" s="572" t="s">
        <v>548</v>
      </c>
      <c r="N79" s="569" t="s">
        <v>563</v>
      </c>
      <c r="O79" s="572"/>
      <c r="P79" s="569"/>
      <c r="Q79" s="573"/>
      <c r="R79" s="573"/>
      <c r="S79" s="573"/>
      <c r="T79" s="573"/>
      <c r="U79" s="573"/>
      <c r="V79" s="573"/>
      <c r="W79" s="573"/>
      <c r="X79" s="573"/>
      <c r="Y79" s="573"/>
      <c r="Z79" s="573"/>
      <c r="AA79" s="573"/>
      <c r="AB79" s="573"/>
      <c r="AC79" s="573"/>
      <c r="AD79" s="573"/>
      <c r="AE79" s="573"/>
      <c r="AF79" s="605"/>
    </row>
    <row r="80" spans="1:32" ht="18.75" customHeight="1" x14ac:dyDescent="0.15">
      <c r="A80" s="418"/>
      <c r="B80" s="419"/>
      <c r="C80" s="429" t="s">
        <v>598</v>
      </c>
      <c r="D80" s="425" t="s">
        <v>548</v>
      </c>
      <c r="E80" s="422" t="s">
        <v>582</v>
      </c>
      <c r="F80" s="423"/>
      <c r="G80" s="430"/>
      <c r="H80" s="567" t="s">
        <v>565</v>
      </c>
      <c r="I80" s="568" t="s">
        <v>548</v>
      </c>
      <c r="J80" s="569" t="s">
        <v>562</v>
      </c>
      <c r="K80" s="570"/>
      <c r="L80" s="571"/>
      <c r="M80" s="572" t="s">
        <v>548</v>
      </c>
      <c r="N80" s="569" t="s">
        <v>563</v>
      </c>
      <c r="O80" s="572"/>
      <c r="P80" s="569"/>
      <c r="Q80" s="573"/>
      <c r="R80" s="573"/>
      <c r="S80" s="573"/>
      <c r="T80" s="573"/>
      <c r="U80" s="573"/>
      <c r="V80" s="573"/>
      <c r="W80" s="573"/>
      <c r="X80" s="573"/>
      <c r="Y80" s="573"/>
      <c r="Z80" s="573"/>
      <c r="AA80" s="573"/>
      <c r="AB80" s="573"/>
      <c r="AC80" s="573"/>
      <c r="AD80" s="573"/>
      <c r="AE80" s="573"/>
      <c r="AF80" s="605"/>
    </row>
    <row r="81" spans="1:32" ht="18.75" customHeight="1" x14ac:dyDescent="0.15">
      <c r="A81" s="418"/>
      <c r="B81" s="419"/>
      <c r="C81" s="429" t="s">
        <v>599</v>
      </c>
      <c r="D81" s="421"/>
      <c r="E81" s="422" t="s">
        <v>600</v>
      </c>
      <c r="F81" s="423"/>
      <c r="G81" s="430"/>
      <c r="H81" s="759" t="s">
        <v>128</v>
      </c>
      <c r="I81" s="751" t="s">
        <v>548</v>
      </c>
      <c r="J81" s="753" t="s">
        <v>569</v>
      </c>
      <c r="K81" s="753"/>
      <c r="L81" s="753"/>
      <c r="M81" s="751" t="s">
        <v>548</v>
      </c>
      <c r="N81" s="753" t="s">
        <v>570</v>
      </c>
      <c r="O81" s="753"/>
      <c r="P81" s="753"/>
      <c r="Q81" s="592"/>
      <c r="R81" s="592"/>
      <c r="S81" s="592"/>
      <c r="T81" s="592"/>
      <c r="U81" s="592"/>
      <c r="V81" s="592"/>
      <c r="W81" s="592"/>
      <c r="X81" s="592"/>
      <c r="Y81" s="592"/>
      <c r="Z81" s="592"/>
      <c r="AA81" s="592"/>
      <c r="AB81" s="592"/>
      <c r="AC81" s="592"/>
      <c r="AD81" s="592"/>
      <c r="AE81" s="592"/>
      <c r="AF81" s="593"/>
    </row>
    <row r="82" spans="1:32" ht="18.75" customHeight="1" x14ac:dyDescent="0.15">
      <c r="A82" s="404"/>
      <c r="B82" s="403"/>
      <c r="C82" s="448"/>
      <c r="D82" s="440"/>
      <c r="E82" s="440"/>
      <c r="F82" s="438"/>
      <c r="G82" s="446"/>
      <c r="H82" s="760"/>
      <c r="I82" s="761"/>
      <c r="J82" s="762"/>
      <c r="K82" s="762"/>
      <c r="L82" s="762"/>
      <c r="M82" s="761"/>
      <c r="N82" s="762"/>
      <c r="O82" s="762"/>
      <c r="P82" s="762"/>
      <c r="Q82" s="614"/>
      <c r="R82" s="614"/>
      <c r="S82" s="614"/>
      <c r="T82" s="614"/>
      <c r="U82" s="614"/>
      <c r="V82" s="614"/>
      <c r="W82" s="614"/>
      <c r="X82" s="614"/>
      <c r="Y82" s="614"/>
      <c r="Z82" s="614"/>
      <c r="AA82" s="614"/>
      <c r="AB82" s="614"/>
      <c r="AC82" s="614"/>
      <c r="AD82" s="614"/>
      <c r="AE82" s="614"/>
      <c r="AF82" s="615"/>
    </row>
    <row r="83" spans="1:32" ht="8.25" customHeight="1" x14ac:dyDescent="0.15">
      <c r="A83" s="385"/>
      <c r="B83" s="385"/>
      <c r="C83" s="426"/>
      <c r="D83" s="426"/>
      <c r="E83" s="386"/>
      <c r="F83" s="386"/>
      <c r="G83" s="387"/>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row>
    <row r="84" spans="1:32" ht="20.25" customHeight="1" x14ac:dyDescent="0.15">
      <c r="A84" s="449"/>
      <c r="B84" s="449"/>
      <c r="C84" s="426" t="s">
        <v>137</v>
      </c>
      <c r="D84" s="426"/>
      <c r="E84" s="450"/>
      <c r="F84" s="450"/>
      <c r="G84" s="451"/>
      <c r="H84" s="450"/>
      <c r="I84" s="450"/>
      <c r="J84" s="450"/>
      <c r="K84" s="450"/>
      <c r="L84" s="450"/>
      <c r="M84" s="450"/>
      <c r="N84" s="450"/>
      <c r="O84" s="450"/>
      <c r="P84" s="450"/>
      <c r="Q84" s="450"/>
      <c r="R84" s="450"/>
      <c r="S84" s="450"/>
      <c r="T84" s="450"/>
      <c r="U84" s="450"/>
      <c r="V84" s="450"/>
      <c r="W84" s="386"/>
      <c r="X84" s="386"/>
      <c r="Y84" s="386"/>
      <c r="Z84" s="386"/>
      <c r="AA84" s="386"/>
      <c r="AB84" s="386"/>
      <c r="AC84" s="386"/>
      <c r="AD84" s="386"/>
      <c r="AE84" s="386"/>
      <c r="AF84" s="386"/>
    </row>
    <row r="85" spans="1:32" x14ac:dyDescent="0.15">
      <c r="A85" s="385"/>
      <c r="B85" s="385"/>
      <c r="C85" s="386"/>
      <c r="D85" s="386"/>
      <c r="E85" s="386"/>
      <c r="F85" s="386"/>
      <c r="G85" s="387"/>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row>
    <row r="86" spans="1:32" x14ac:dyDescent="0.15">
      <c r="A86" s="385"/>
      <c r="B86" s="385"/>
      <c r="C86" s="386"/>
      <c r="D86" s="386"/>
      <c r="E86" s="386"/>
      <c r="F86" s="386"/>
      <c r="G86" s="387"/>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row>
  </sheetData>
  <mergeCells count="41">
    <mergeCell ref="A3:AF3"/>
    <mergeCell ref="S5:V5"/>
    <mergeCell ref="A7:C7"/>
    <mergeCell ref="D7:E7"/>
    <mergeCell ref="F7:G7"/>
    <mergeCell ref="H7:X7"/>
    <mergeCell ref="Y7:AB7"/>
    <mergeCell ref="AC7:AF7"/>
    <mergeCell ref="AC8:AF9"/>
    <mergeCell ref="H17:H18"/>
    <mergeCell ref="I17:I18"/>
    <mergeCell ref="J17:L18"/>
    <mergeCell ref="M17:M18"/>
    <mergeCell ref="N17:P18"/>
    <mergeCell ref="M41:M42"/>
    <mergeCell ref="N41:P42"/>
    <mergeCell ref="A8:C9"/>
    <mergeCell ref="H8:H9"/>
    <mergeCell ref="Y8:AB9"/>
    <mergeCell ref="H61:H62"/>
    <mergeCell ref="I61:I62"/>
    <mergeCell ref="J61:L62"/>
    <mergeCell ref="H41:H42"/>
    <mergeCell ref="I41:I42"/>
    <mergeCell ref="J41:L42"/>
    <mergeCell ref="M61:M62"/>
    <mergeCell ref="N61:P62"/>
    <mergeCell ref="AH2:AI3"/>
    <mergeCell ref="H81:H82"/>
    <mergeCell ref="I81:I82"/>
    <mergeCell ref="J81:L82"/>
    <mergeCell ref="M81:M82"/>
    <mergeCell ref="N81:P82"/>
    <mergeCell ref="A47:AF47"/>
    <mergeCell ref="S49:V49"/>
    <mergeCell ref="A51:C51"/>
    <mergeCell ref="D51:E51"/>
    <mergeCell ref="F51:G51"/>
    <mergeCell ref="H51:AF51"/>
    <mergeCell ref="A52:C53"/>
    <mergeCell ref="H52:H53"/>
  </mergeCells>
  <phoneticPr fontId="2"/>
  <dataValidations count="1">
    <dataValidation type="list" allowBlank="1" showInputMessage="1" showErrorMessage="1" sqref="U8:U9 O30 U19 I8:I10 D45 O34:O36 D42:D43 A25 D24:D25 A45 U52:U53 O19 R19 Q52:Q54 O43:O45 O39:O40 Q37 D60:D61 A79 A61 D79:D80 M39:M42 U36 U45 M17:M18 A43 R44:R45 L43:L45 I12:I35 AC10:AC12 Y10:Y12 R63 O73 R35:R36 AC37:AC39 Y37:Y39 M8:M10 M52:M57 I52:I82 M61:M62 I39:I44 L25:L36 I37 M37 Q8:Q10 L14 L16 L19:L23 O28 M15 M12:M13 O12:O13 M24 L58 L60 L63:L66 O71 M59 L68:L76 M67 O55:O57 U63 O63 M77:M82 Q77 O78:O80" xr:uid="{C097C922-DC2E-49F1-8F61-B4618DC19388}">
      <formula1>"□,■"</formula1>
    </dataValidation>
  </dataValidations>
  <hyperlinks>
    <hyperlink ref="AH2" location="添付書類一覧!A1" display="添付書類一覧に戻る" xr:uid="{B63BA3D2-EB0B-4236-8913-11CF4276DCB8}"/>
    <hyperlink ref="AH2:AI3" location="' 添付書類一覧'!A1" display="添付書類一覧に戻る" xr:uid="{301E45B9-1F8C-422B-B612-A33735C1F9C3}"/>
  </hyperlinks>
  <pageMargins left="0.7" right="0.7" top="0.75" bottom="0.75" header="0.3" footer="0.3"/>
  <pageSetup paperSize="9" scale="49" fitToHeight="0" orientation="landscape" r:id="rId1"/>
  <rowBreaks count="1" manualBreakCount="1">
    <brk id="4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6F156-FC26-48FC-B2F6-0AC633BF0AB1}">
  <sheetPr>
    <tabColor theme="3" tint="0.59999389629810485"/>
    <pageSetUpPr fitToPage="1"/>
  </sheetPr>
  <dimension ref="A1:O123"/>
  <sheetViews>
    <sheetView view="pageBreakPreview" zoomScale="70" zoomScaleNormal="100" zoomScaleSheetLayoutView="70" workbookViewId="0">
      <selection activeCell="N1" sqref="N1:O1048576"/>
    </sheetView>
  </sheetViews>
  <sheetFormatPr defaultRowHeight="20.25" customHeight="1" x14ac:dyDescent="0.15"/>
  <cols>
    <col min="1" max="1" width="2.375" style="452" customWidth="1"/>
    <col min="2" max="2" width="25" style="388" bestFit="1" customWidth="1"/>
    <col min="3" max="3" width="41.75" style="388" customWidth="1"/>
    <col min="4" max="4" width="15.25" style="388" customWidth="1"/>
    <col min="5" max="5" width="44.25" style="388" customWidth="1"/>
    <col min="6" max="6" width="42" style="388" customWidth="1"/>
    <col min="7" max="7" width="22.5" style="388" customWidth="1"/>
    <col min="8" max="8" width="5.375" style="388" customWidth="1"/>
    <col min="9" max="9" width="14.25" style="388" customWidth="1"/>
    <col min="10" max="11" width="5.375" style="388" customWidth="1"/>
    <col min="12" max="13" width="9" style="388"/>
    <col min="14" max="14" width="9" style="220"/>
    <col min="15" max="15" width="18.125" style="220" customWidth="1"/>
    <col min="16" max="16384" width="9" style="388"/>
  </cols>
  <sheetData>
    <row r="1" spans="1:15" s="453" customFormat="1" ht="20.25" customHeight="1" thickBot="1" x14ac:dyDescent="0.2">
      <c r="A1" s="435"/>
      <c r="B1" s="454" t="s">
        <v>26</v>
      </c>
      <c r="C1" s="387"/>
      <c r="D1" s="387"/>
      <c r="E1" s="387"/>
      <c r="F1" s="387"/>
      <c r="G1" s="387"/>
      <c r="H1" s="387"/>
      <c r="I1" s="387"/>
      <c r="J1" s="387"/>
      <c r="K1" s="387"/>
      <c r="L1" s="387"/>
      <c r="N1" s="1"/>
      <c r="O1" s="291"/>
    </row>
    <row r="2" spans="1:15" ht="18.75" customHeight="1" thickTop="1" x14ac:dyDescent="0.15">
      <c r="A2" s="385"/>
      <c r="B2" s="434"/>
      <c r="C2" s="434"/>
      <c r="D2" s="386"/>
      <c r="E2" s="386"/>
      <c r="F2" s="386"/>
      <c r="G2" s="455"/>
      <c r="H2" s="455"/>
      <c r="I2" s="455"/>
      <c r="J2" s="455"/>
      <c r="K2" s="455"/>
      <c r="L2" s="386"/>
      <c r="N2" s="755" t="s">
        <v>519</v>
      </c>
      <c r="O2" s="756"/>
    </row>
    <row r="3" spans="1:15" ht="31.5" customHeight="1" thickBot="1" x14ac:dyDescent="0.2">
      <c r="A3" s="449"/>
      <c r="B3" s="781" t="s">
        <v>601</v>
      </c>
      <c r="C3" s="781"/>
      <c r="D3" s="781"/>
      <c r="E3" s="781"/>
      <c r="F3" s="781"/>
      <c r="G3" s="781"/>
      <c r="H3" s="450"/>
      <c r="I3" s="450"/>
      <c r="J3" s="450"/>
      <c r="K3" s="386"/>
      <c r="L3" s="386"/>
      <c r="N3" s="757"/>
      <c r="O3" s="758"/>
    </row>
    <row r="4" spans="1:15" ht="20.25" customHeight="1" thickTop="1" x14ac:dyDescent="0.15">
      <c r="A4" s="449"/>
      <c r="B4" s="426" t="s">
        <v>105</v>
      </c>
      <c r="C4" s="450"/>
      <c r="D4" s="450"/>
      <c r="E4" s="450"/>
      <c r="F4" s="450"/>
      <c r="G4" s="450"/>
      <c r="H4" s="450"/>
      <c r="I4" s="450"/>
      <c r="J4" s="450"/>
      <c r="K4" s="450"/>
      <c r="L4" s="386"/>
      <c r="N4" s="350"/>
      <c r="O4" s="291"/>
    </row>
    <row r="5" spans="1:15" ht="20.25" customHeight="1" x14ac:dyDescent="0.15">
      <c r="A5" s="449"/>
      <c r="B5" s="426" t="s">
        <v>106</v>
      </c>
      <c r="C5" s="450"/>
      <c r="D5" s="450"/>
      <c r="E5" s="450"/>
      <c r="F5" s="450"/>
      <c r="G5" s="450"/>
      <c r="H5" s="450"/>
      <c r="I5" s="450"/>
      <c r="J5" s="450"/>
      <c r="K5" s="450"/>
      <c r="L5" s="386"/>
    </row>
    <row r="6" spans="1:15" ht="20.25" customHeight="1" x14ac:dyDescent="0.15">
      <c r="A6" s="451"/>
      <c r="B6" s="426" t="s">
        <v>91</v>
      </c>
      <c r="C6" s="451"/>
      <c r="D6" s="451"/>
      <c r="E6" s="451"/>
      <c r="F6" s="451"/>
      <c r="G6" s="451"/>
      <c r="H6" s="451"/>
      <c r="I6" s="451"/>
      <c r="J6" s="451"/>
      <c r="K6" s="451"/>
      <c r="L6" s="386"/>
    </row>
    <row r="7" spans="1:15" ht="20.25" customHeight="1" x14ac:dyDescent="0.15">
      <c r="A7" s="451"/>
      <c r="B7" s="426" t="s">
        <v>602</v>
      </c>
      <c r="C7" s="451"/>
      <c r="D7" s="451"/>
      <c r="E7" s="451"/>
      <c r="F7" s="451"/>
      <c r="G7" s="451"/>
      <c r="H7" s="451"/>
      <c r="I7" s="451"/>
      <c r="J7" s="451"/>
      <c r="K7" s="451"/>
      <c r="L7" s="386"/>
    </row>
    <row r="8" spans="1:15" ht="20.25" customHeight="1" x14ac:dyDescent="0.15">
      <c r="A8" s="451"/>
      <c r="B8" s="426" t="s">
        <v>603</v>
      </c>
      <c r="C8" s="451"/>
      <c r="D8" s="451"/>
      <c r="E8" s="451"/>
      <c r="F8" s="451"/>
      <c r="G8" s="451"/>
      <c r="H8" s="451"/>
      <c r="I8" s="451"/>
      <c r="J8" s="451"/>
      <c r="K8" s="451"/>
      <c r="L8" s="386"/>
    </row>
    <row r="9" spans="1:15" ht="20.25" customHeight="1" x14ac:dyDescent="0.15">
      <c r="A9" s="451"/>
      <c r="B9" s="426" t="s">
        <v>604</v>
      </c>
      <c r="C9" s="451"/>
      <c r="D9" s="451"/>
      <c r="E9" s="451"/>
      <c r="F9" s="451"/>
      <c r="G9" s="451"/>
      <c r="H9" s="451"/>
      <c r="I9" s="451"/>
      <c r="J9" s="451"/>
      <c r="K9" s="451"/>
      <c r="L9" s="386"/>
    </row>
    <row r="10" spans="1:15" ht="50.25" customHeight="1" x14ac:dyDescent="0.15">
      <c r="A10" s="451"/>
      <c r="B10" s="780" t="s">
        <v>605</v>
      </c>
      <c r="C10" s="780"/>
      <c r="D10" s="780"/>
      <c r="E10" s="780"/>
      <c r="F10" s="780"/>
      <c r="G10" s="780"/>
      <c r="H10" s="780"/>
      <c r="I10" s="780"/>
      <c r="J10" s="780"/>
      <c r="K10" s="780"/>
      <c r="L10" s="386"/>
    </row>
    <row r="11" spans="1:15" ht="21" customHeight="1" x14ac:dyDescent="0.15">
      <c r="A11" s="451"/>
      <c r="B11" s="780" t="s">
        <v>606</v>
      </c>
      <c r="C11" s="780"/>
      <c r="D11" s="780"/>
      <c r="E11" s="780"/>
      <c r="F11" s="780"/>
      <c r="G11" s="780"/>
      <c r="H11" s="386"/>
      <c r="I11" s="386"/>
      <c r="J11" s="386"/>
      <c r="K11" s="386"/>
      <c r="L11" s="386"/>
    </row>
    <row r="12" spans="1:15" ht="20.25" customHeight="1" x14ac:dyDescent="0.15">
      <c r="A12" s="451"/>
      <c r="B12" s="426" t="s">
        <v>607</v>
      </c>
      <c r="C12" s="451"/>
      <c r="D12" s="451"/>
      <c r="E12" s="451"/>
      <c r="F12" s="451"/>
      <c r="G12" s="451"/>
      <c r="H12" s="451"/>
      <c r="I12" s="451"/>
      <c r="J12" s="451"/>
      <c r="K12" s="451"/>
      <c r="L12" s="386"/>
    </row>
    <row r="13" spans="1:15" ht="20.25" customHeight="1" x14ac:dyDescent="0.15">
      <c r="A13" s="451"/>
      <c r="B13" s="426" t="s">
        <v>608</v>
      </c>
      <c r="C13" s="451"/>
      <c r="D13" s="451"/>
      <c r="E13" s="451"/>
      <c r="F13" s="451"/>
      <c r="G13" s="451"/>
      <c r="H13" s="451"/>
      <c r="I13" s="451"/>
      <c r="J13" s="451"/>
      <c r="K13" s="451"/>
      <c r="L13" s="386"/>
    </row>
    <row r="14" spans="1:15" ht="20.25" customHeight="1" x14ac:dyDescent="0.15">
      <c r="A14" s="451"/>
      <c r="B14" s="426" t="s">
        <v>609</v>
      </c>
      <c r="C14" s="451"/>
      <c r="D14" s="451"/>
      <c r="E14" s="451"/>
      <c r="F14" s="451"/>
      <c r="G14" s="451"/>
      <c r="H14" s="451"/>
      <c r="I14" s="451"/>
      <c r="J14" s="451"/>
      <c r="K14" s="451"/>
      <c r="L14" s="386"/>
    </row>
    <row r="15" spans="1:15" ht="20.25" customHeight="1" x14ac:dyDescent="0.15">
      <c r="A15" s="451"/>
      <c r="B15" s="426" t="s">
        <v>610</v>
      </c>
      <c r="C15" s="451"/>
      <c r="D15" s="451"/>
      <c r="E15" s="451"/>
      <c r="F15" s="451"/>
      <c r="G15" s="451"/>
      <c r="H15" s="451"/>
      <c r="I15" s="451"/>
      <c r="J15" s="451"/>
      <c r="K15" s="451"/>
      <c r="L15" s="386"/>
    </row>
    <row r="16" spans="1:15" ht="20.25" customHeight="1" x14ac:dyDescent="0.15">
      <c r="A16" s="451"/>
      <c r="B16" s="426" t="s">
        <v>611</v>
      </c>
      <c r="C16" s="451"/>
      <c r="D16" s="451"/>
      <c r="E16" s="451"/>
      <c r="F16" s="451"/>
      <c r="G16" s="451"/>
      <c r="H16" s="451"/>
      <c r="I16" s="451"/>
      <c r="J16" s="451"/>
      <c r="K16" s="451"/>
      <c r="L16" s="386"/>
    </row>
    <row r="17" spans="1:15" ht="20.25" customHeight="1" x14ac:dyDescent="0.15">
      <c r="A17" s="451"/>
      <c r="B17" s="426" t="s">
        <v>612</v>
      </c>
      <c r="C17" s="451"/>
      <c r="D17" s="451"/>
      <c r="E17" s="451"/>
      <c r="F17" s="451"/>
      <c r="G17" s="451"/>
      <c r="H17" s="451"/>
      <c r="I17" s="451"/>
      <c r="J17" s="451"/>
      <c r="K17" s="451"/>
      <c r="L17" s="386"/>
    </row>
    <row r="18" spans="1:15" ht="20.25" customHeight="1" x14ac:dyDescent="0.15">
      <c r="A18" s="451"/>
      <c r="B18" s="426" t="s">
        <v>613</v>
      </c>
      <c r="C18" s="451"/>
      <c r="D18" s="451"/>
      <c r="E18" s="451"/>
      <c r="F18" s="451"/>
      <c r="G18" s="451"/>
      <c r="H18" s="451"/>
      <c r="I18" s="451"/>
      <c r="J18" s="451"/>
      <c r="K18" s="451"/>
      <c r="L18" s="386"/>
    </row>
    <row r="19" spans="1:15" ht="45" customHeight="1" x14ac:dyDescent="0.15">
      <c r="A19" s="451"/>
      <c r="B19" s="780" t="s">
        <v>614</v>
      </c>
      <c r="C19" s="780"/>
      <c r="D19" s="780"/>
      <c r="E19" s="780"/>
      <c r="F19" s="780"/>
      <c r="G19" s="780"/>
      <c r="H19" s="780"/>
      <c r="I19" s="780"/>
      <c r="J19" s="451"/>
      <c r="K19" s="451"/>
      <c r="L19" s="386"/>
    </row>
    <row r="20" spans="1:15" ht="20.25" customHeight="1" x14ac:dyDescent="0.15">
      <c r="A20" s="451"/>
      <c r="B20" s="426" t="s">
        <v>615</v>
      </c>
      <c r="C20" s="451"/>
      <c r="D20" s="451"/>
      <c r="E20" s="451"/>
      <c r="F20" s="426"/>
      <c r="G20" s="426"/>
      <c r="H20" s="451"/>
      <c r="I20" s="451"/>
      <c r="J20" s="451"/>
      <c r="K20" s="451"/>
      <c r="L20" s="386"/>
    </row>
    <row r="21" spans="1:15" s="458" customFormat="1" ht="19.5" customHeight="1" x14ac:dyDescent="0.15">
      <c r="A21" s="456"/>
      <c r="B21" s="426" t="s">
        <v>616</v>
      </c>
      <c r="C21" s="457"/>
      <c r="D21" s="457"/>
      <c r="E21" s="457"/>
      <c r="F21" s="457"/>
      <c r="G21" s="457"/>
      <c r="H21" s="457"/>
      <c r="I21" s="457"/>
      <c r="J21" s="457"/>
      <c r="K21" s="457"/>
      <c r="L21" s="457"/>
      <c r="N21" s="220"/>
      <c r="O21" s="220"/>
    </row>
    <row r="22" spans="1:15" s="458" customFormat="1" ht="19.5" customHeight="1" x14ac:dyDescent="0.15">
      <c r="A22" s="456"/>
      <c r="B22" s="426" t="s">
        <v>617</v>
      </c>
      <c r="C22" s="457"/>
      <c r="D22" s="457"/>
      <c r="E22" s="457"/>
      <c r="F22" s="457"/>
      <c r="G22" s="457"/>
      <c r="H22" s="457"/>
      <c r="I22" s="457"/>
      <c r="J22" s="457"/>
      <c r="K22" s="457"/>
      <c r="L22" s="457"/>
      <c r="N22" s="220"/>
      <c r="O22" s="220"/>
    </row>
    <row r="23" spans="1:15" s="458" customFormat="1" ht="19.5" customHeight="1" x14ac:dyDescent="0.15">
      <c r="A23" s="456"/>
      <c r="B23" s="426" t="s">
        <v>618</v>
      </c>
      <c r="C23" s="457"/>
      <c r="D23" s="457"/>
      <c r="E23" s="457"/>
      <c r="F23" s="457"/>
      <c r="G23" s="457"/>
      <c r="H23" s="457"/>
      <c r="I23" s="457"/>
      <c r="J23" s="457"/>
      <c r="K23" s="387"/>
      <c r="L23" s="457"/>
      <c r="N23" s="220"/>
      <c r="O23" s="220"/>
    </row>
    <row r="24" spans="1:15" s="458" customFormat="1" ht="19.5" customHeight="1" x14ac:dyDescent="0.15">
      <c r="A24" s="456"/>
      <c r="B24" s="426" t="s">
        <v>619</v>
      </c>
      <c r="C24" s="457"/>
      <c r="D24" s="457"/>
      <c r="E24" s="457"/>
      <c r="F24" s="457"/>
      <c r="G24" s="457"/>
      <c r="H24" s="457"/>
      <c r="I24" s="457"/>
      <c r="J24" s="457"/>
      <c r="K24" s="387"/>
      <c r="L24" s="457"/>
      <c r="N24" s="220"/>
      <c r="O24" s="220"/>
    </row>
    <row r="25" spans="1:15" s="458" customFormat="1" ht="19.5" customHeight="1" x14ac:dyDescent="0.15">
      <c r="A25" s="456"/>
      <c r="B25" s="426" t="s">
        <v>620</v>
      </c>
      <c r="C25" s="457"/>
      <c r="D25" s="457"/>
      <c r="E25" s="457"/>
      <c r="F25" s="457"/>
      <c r="G25" s="457"/>
      <c r="H25" s="457"/>
      <c r="I25" s="457"/>
      <c r="J25" s="457"/>
      <c r="K25" s="387"/>
      <c r="L25" s="457"/>
      <c r="N25" s="220"/>
      <c r="O25" s="220"/>
    </row>
    <row r="26" spans="1:15" s="458" customFormat="1" ht="19.5" customHeight="1" x14ac:dyDescent="0.15">
      <c r="A26" s="456"/>
      <c r="B26" s="426" t="s">
        <v>621</v>
      </c>
      <c r="C26" s="457"/>
      <c r="D26" s="457"/>
      <c r="E26" s="457"/>
      <c r="F26" s="457"/>
      <c r="G26" s="457"/>
      <c r="H26" s="457"/>
      <c r="I26" s="457"/>
      <c r="J26" s="457"/>
      <c r="K26" s="457"/>
      <c r="L26" s="457"/>
      <c r="N26" s="220"/>
      <c r="O26" s="220"/>
    </row>
    <row r="27" spans="1:15" s="458" customFormat="1" ht="19.5" customHeight="1" x14ac:dyDescent="0.15">
      <c r="A27" s="456"/>
      <c r="B27" s="426" t="s">
        <v>622</v>
      </c>
      <c r="C27" s="457"/>
      <c r="D27" s="457"/>
      <c r="E27" s="457"/>
      <c r="F27" s="457"/>
      <c r="G27" s="457"/>
      <c r="H27" s="457"/>
      <c r="I27" s="457"/>
      <c r="J27" s="457"/>
      <c r="K27" s="457"/>
      <c r="L27" s="457"/>
      <c r="N27" s="220"/>
      <c r="O27" s="220"/>
    </row>
    <row r="28" spans="1:15" s="458" customFormat="1" ht="20.25" customHeight="1" x14ac:dyDescent="0.15">
      <c r="A28" s="456"/>
      <c r="B28" s="426" t="s">
        <v>623</v>
      </c>
      <c r="C28" s="457"/>
      <c r="D28" s="457"/>
      <c r="E28" s="457"/>
      <c r="F28" s="457"/>
      <c r="G28" s="457"/>
      <c r="H28" s="457"/>
      <c r="I28" s="457"/>
      <c r="J28" s="457"/>
      <c r="K28" s="457"/>
      <c r="L28" s="457"/>
      <c r="N28" s="220"/>
      <c r="O28" s="220"/>
    </row>
    <row r="29" spans="1:15" ht="20.25" customHeight="1" x14ac:dyDescent="0.15">
      <c r="A29" s="386"/>
      <c r="B29" s="426" t="s">
        <v>624</v>
      </c>
      <c r="C29" s="451"/>
      <c r="D29" s="451"/>
      <c r="E29" s="451"/>
      <c r="F29" s="451"/>
      <c r="G29" s="451"/>
      <c r="H29" s="451"/>
      <c r="I29" s="451"/>
      <c r="J29" s="451"/>
      <c r="K29" s="451"/>
      <c r="L29" s="386"/>
    </row>
    <row r="30" spans="1:15" ht="19.5" customHeight="1" x14ac:dyDescent="0.15">
      <c r="A30" s="386"/>
      <c r="B30" s="426" t="s">
        <v>0</v>
      </c>
      <c r="C30" s="451"/>
      <c r="D30" s="451"/>
      <c r="E30" s="451"/>
      <c r="F30" s="451"/>
      <c r="G30" s="451"/>
      <c r="H30" s="451"/>
      <c r="I30" s="451"/>
      <c r="J30" s="451"/>
      <c r="K30" s="451"/>
      <c r="L30" s="386"/>
    </row>
    <row r="31" spans="1:15" s="459" customFormat="1" ht="20.25" customHeight="1" x14ac:dyDescent="0.15">
      <c r="A31" s="427"/>
      <c r="B31" s="780" t="s">
        <v>625</v>
      </c>
      <c r="C31" s="780"/>
      <c r="D31" s="780"/>
      <c r="E31" s="780"/>
      <c r="F31" s="780"/>
      <c r="G31" s="780"/>
      <c r="H31" s="427"/>
      <c r="I31" s="427"/>
      <c r="J31" s="427"/>
      <c r="K31" s="427"/>
      <c r="L31" s="427"/>
      <c r="N31" s="220"/>
      <c r="O31" s="220"/>
    </row>
    <row r="32" spans="1:15" s="459" customFormat="1" ht="20.25" customHeight="1" x14ac:dyDescent="0.15">
      <c r="A32" s="427"/>
      <c r="B32" s="426" t="s">
        <v>626</v>
      </c>
      <c r="C32" s="457"/>
      <c r="D32" s="457"/>
      <c r="E32" s="457"/>
      <c r="F32" s="427"/>
      <c r="G32" s="427"/>
      <c r="H32" s="427"/>
      <c r="I32" s="427"/>
      <c r="J32" s="427"/>
      <c r="K32" s="427"/>
      <c r="L32" s="427"/>
      <c r="N32" s="220"/>
      <c r="O32" s="220"/>
    </row>
    <row r="33" spans="1:15" s="459" customFormat="1" ht="20.25" customHeight="1" x14ac:dyDescent="0.15">
      <c r="A33" s="427"/>
      <c r="B33" s="426" t="s">
        <v>627</v>
      </c>
      <c r="C33" s="457"/>
      <c r="D33" s="457"/>
      <c r="E33" s="457"/>
      <c r="F33" s="427"/>
      <c r="G33" s="427"/>
      <c r="H33" s="427"/>
      <c r="I33" s="427"/>
      <c r="J33" s="427"/>
      <c r="K33" s="427"/>
      <c r="L33" s="427"/>
      <c r="N33" s="220"/>
      <c r="O33" s="220"/>
    </row>
    <row r="34" spans="1:15" s="459" customFormat="1" ht="20.25" customHeight="1" x14ac:dyDescent="0.15">
      <c r="A34" s="427"/>
      <c r="B34" s="426" t="s">
        <v>628</v>
      </c>
      <c r="C34" s="457"/>
      <c r="D34" s="457"/>
      <c r="E34" s="457"/>
      <c r="F34" s="427"/>
      <c r="G34" s="427"/>
      <c r="H34" s="427"/>
      <c r="I34" s="427"/>
      <c r="J34" s="427"/>
      <c r="K34" s="427"/>
      <c r="L34" s="427"/>
      <c r="N34" s="220"/>
      <c r="O34" s="220"/>
    </row>
    <row r="35" spans="1:15" s="459" customFormat="1" ht="20.25" customHeight="1" x14ac:dyDescent="0.15">
      <c r="A35" s="427"/>
      <c r="B35" s="426" t="s">
        <v>629</v>
      </c>
      <c r="C35" s="457"/>
      <c r="D35" s="457"/>
      <c r="E35" s="457"/>
      <c r="F35" s="427"/>
      <c r="G35" s="427"/>
      <c r="H35" s="427"/>
      <c r="I35" s="427"/>
      <c r="J35" s="427"/>
      <c r="K35" s="427"/>
      <c r="L35" s="427"/>
      <c r="N35" s="220"/>
      <c r="O35" s="220"/>
    </row>
    <row r="36" spans="1:15" s="459" customFormat="1" ht="20.25" customHeight="1" x14ac:dyDescent="0.15">
      <c r="A36" s="427"/>
      <c r="B36" s="780" t="s">
        <v>630</v>
      </c>
      <c r="C36" s="780"/>
      <c r="D36" s="780"/>
      <c r="E36" s="780"/>
      <c r="F36" s="780"/>
      <c r="G36" s="780"/>
      <c r="H36" s="427"/>
      <c r="I36" s="427"/>
      <c r="J36" s="427"/>
      <c r="K36" s="427"/>
      <c r="L36" s="427"/>
      <c r="N36" s="220"/>
      <c r="O36" s="220"/>
    </row>
    <row r="37" spans="1:15" ht="20.25" customHeight="1" x14ac:dyDescent="0.15">
      <c r="A37" s="385"/>
      <c r="B37" s="780" t="s">
        <v>631</v>
      </c>
      <c r="C37" s="780"/>
      <c r="D37" s="780"/>
      <c r="E37" s="780"/>
      <c r="F37" s="780"/>
      <c r="G37" s="780"/>
      <c r="H37" s="386"/>
      <c r="I37" s="386"/>
      <c r="J37" s="386"/>
      <c r="K37" s="386"/>
      <c r="L37" s="386"/>
    </row>
    <row r="38" spans="1:15" ht="20.25" customHeight="1" x14ac:dyDescent="0.15">
      <c r="A38" s="385"/>
      <c r="B38" s="780" t="s">
        <v>632</v>
      </c>
      <c r="C38" s="780"/>
      <c r="D38" s="780"/>
      <c r="E38" s="780"/>
      <c r="F38" s="780"/>
      <c r="G38" s="780"/>
      <c r="H38" s="386"/>
      <c r="I38" s="386"/>
      <c r="J38" s="386"/>
      <c r="K38" s="386"/>
      <c r="L38" s="386"/>
    </row>
    <row r="39" spans="1:15" s="459" customFormat="1" ht="20.25" customHeight="1" x14ac:dyDescent="0.15">
      <c r="A39" s="427"/>
      <c r="B39" s="780" t="s">
        <v>633</v>
      </c>
      <c r="C39" s="780"/>
      <c r="D39" s="780"/>
      <c r="E39" s="780"/>
      <c r="F39" s="780"/>
      <c r="G39" s="780"/>
      <c r="H39" s="780"/>
      <c r="I39" s="780"/>
      <c r="J39" s="780"/>
      <c r="K39" s="780"/>
      <c r="L39" s="427"/>
      <c r="N39" s="220"/>
      <c r="O39" s="220"/>
    </row>
    <row r="40" spans="1:15" s="453" customFormat="1" ht="20.25" customHeight="1" x14ac:dyDescent="0.15">
      <c r="A40" s="435"/>
      <c r="B40" s="426" t="s">
        <v>57</v>
      </c>
      <c r="C40" s="451"/>
      <c r="D40" s="451"/>
      <c r="E40" s="451"/>
      <c r="F40" s="387"/>
      <c r="G40" s="387"/>
      <c r="H40" s="387"/>
      <c r="I40" s="387"/>
      <c r="J40" s="387"/>
      <c r="K40" s="387"/>
      <c r="L40" s="387"/>
      <c r="N40" s="220"/>
      <c r="O40" s="220"/>
    </row>
    <row r="41" spans="1:15" ht="20.25" customHeight="1" x14ac:dyDescent="0.15">
      <c r="A41" s="449"/>
      <c r="B41" s="386"/>
      <c r="C41" s="386"/>
      <c r="D41" s="386"/>
      <c r="E41" s="386"/>
      <c r="F41" s="450"/>
      <c r="G41" s="450"/>
      <c r="H41" s="450"/>
      <c r="I41" s="450"/>
      <c r="J41" s="450"/>
      <c r="K41" s="450"/>
      <c r="L41" s="386"/>
    </row>
    <row r="42" spans="1:15" ht="20.25" customHeight="1" x14ac:dyDescent="0.15">
      <c r="A42" s="385"/>
      <c r="B42" s="454" t="s">
        <v>27</v>
      </c>
      <c r="C42" s="387"/>
      <c r="D42" s="387"/>
      <c r="E42" s="387"/>
      <c r="F42" s="386"/>
      <c r="G42" s="386"/>
      <c r="H42" s="386"/>
      <c r="I42" s="386"/>
      <c r="J42" s="386"/>
      <c r="K42" s="386"/>
      <c r="L42" s="386"/>
    </row>
    <row r="43" spans="1:15" ht="20.25" customHeight="1" x14ac:dyDescent="0.15">
      <c r="A43" s="385"/>
      <c r="B43" s="386"/>
      <c r="C43" s="386"/>
      <c r="D43" s="386"/>
      <c r="E43" s="386"/>
      <c r="F43" s="386"/>
      <c r="G43" s="386"/>
      <c r="H43" s="386"/>
      <c r="I43" s="386"/>
      <c r="J43" s="386"/>
      <c r="K43" s="386"/>
      <c r="L43" s="386"/>
    </row>
    <row r="44" spans="1:15" ht="20.25" customHeight="1" x14ac:dyDescent="0.15">
      <c r="A44" s="385"/>
      <c r="B44" s="426" t="s">
        <v>87</v>
      </c>
      <c r="C44" s="450"/>
      <c r="D44" s="450"/>
      <c r="E44" s="450"/>
      <c r="F44" s="386"/>
      <c r="G44" s="386"/>
      <c r="H44" s="386"/>
      <c r="I44" s="386"/>
      <c r="J44" s="386"/>
      <c r="K44" s="386"/>
      <c r="L44" s="386"/>
    </row>
    <row r="45" spans="1:15" ht="20.25" customHeight="1" x14ac:dyDescent="0.15">
      <c r="A45" s="385"/>
      <c r="B45" s="386"/>
      <c r="C45" s="386"/>
      <c r="D45" s="386"/>
      <c r="E45" s="386"/>
      <c r="F45" s="386"/>
      <c r="G45" s="386"/>
      <c r="H45" s="386"/>
      <c r="I45" s="386"/>
      <c r="J45" s="386"/>
      <c r="K45" s="386"/>
      <c r="L45" s="386"/>
    </row>
    <row r="122" spans="3:7" ht="20.25" customHeight="1" x14ac:dyDescent="0.15">
      <c r="C122" s="460"/>
      <c r="D122" s="460"/>
      <c r="E122" s="460"/>
      <c r="F122" s="460"/>
      <c r="G122" s="460"/>
    </row>
    <row r="123" spans="3:7" ht="20.25" customHeight="1" x14ac:dyDescent="0.15">
      <c r="C123" s="461"/>
    </row>
  </sheetData>
  <mergeCells count="10">
    <mergeCell ref="B37:G37"/>
    <mergeCell ref="B38:G38"/>
    <mergeCell ref="B39:K39"/>
    <mergeCell ref="N2:O3"/>
    <mergeCell ref="B3:G3"/>
    <mergeCell ref="B10:K10"/>
    <mergeCell ref="B11:G11"/>
    <mergeCell ref="B19:I19"/>
    <mergeCell ref="B31:G31"/>
    <mergeCell ref="B36:G36"/>
  </mergeCells>
  <phoneticPr fontId="2"/>
  <hyperlinks>
    <hyperlink ref="N2" location="添付書類一覧!A1" display="添付書類一覧に戻る" xr:uid="{DCCD7B7D-01FD-4217-88DC-023AA8D11AEA}"/>
    <hyperlink ref="N2:O3" location="' 添付書類一覧'!A1" display="添付書類一覧に戻る" xr:uid="{E73D3A30-88D0-4E13-B2FA-03C47250ADA2}"/>
  </hyperlinks>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F6E7E-85E1-4038-B968-E3BFA671588F}">
  <sheetPr>
    <pageSetUpPr fitToPage="1"/>
  </sheetPr>
  <dimension ref="A1:AI57"/>
  <sheetViews>
    <sheetView showGridLines="0" view="pageBreakPreview" zoomScaleNormal="100" workbookViewId="0">
      <selection activeCell="AH3" sqref="AH3:AI4"/>
    </sheetView>
  </sheetViews>
  <sheetFormatPr defaultColWidth="4" defaultRowHeight="17.25" x14ac:dyDescent="0.15"/>
  <cols>
    <col min="1" max="12" width="3.25" style="351" customWidth="1"/>
    <col min="13" max="13" width="13" style="351" customWidth="1"/>
    <col min="14" max="14" width="4.125" style="351" bestFit="1" customWidth="1"/>
    <col min="15" max="34" width="3.25" style="351" customWidth="1"/>
    <col min="35" max="35" width="29.625" style="351" customWidth="1"/>
    <col min="36" max="36" width="3.25" style="351" customWidth="1"/>
    <col min="37" max="16384" width="4" style="351"/>
  </cols>
  <sheetData>
    <row r="1" spans="1:35" ht="17.25" customHeight="1" x14ac:dyDescent="0.15"/>
    <row r="2" spans="1:35" ht="17.25" customHeight="1" thickBot="1" x14ac:dyDescent="0.2">
      <c r="B2" s="351" t="s">
        <v>522</v>
      </c>
      <c r="AH2" s="1"/>
      <c r="AI2" s="291"/>
    </row>
    <row r="3" spans="1:35" ht="17.25" customHeight="1" thickTop="1" x14ac:dyDescent="0.15">
      <c r="AH3" s="755" t="s">
        <v>519</v>
      </c>
      <c r="AI3" s="756"/>
    </row>
    <row r="4" spans="1:35" ht="17.25" customHeight="1" thickBot="1" x14ac:dyDescent="0.2">
      <c r="X4" s="352" t="s">
        <v>523</v>
      </c>
      <c r="Y4" s="352"/>
      <c r="Z4" s="352"/>
      <c r="AA4" s="352"/>
      <c r="AB4" s="352"/>
      <c r="AC4" s="352"/>
      <c r="AH4" s="757"/>
      <c r="AI4" s="758"/>
    </row>
    <row r="5" spans="1:35" ht="17.25" customHeight="1" thickTop="1" x14ac:dyDescent="0.15">
      <c r="B5" s="352" t="s">
        <v>524</v>
      </c>
      <c r="C5" s="352"/>
      <c r="D5" s="352"/>
      <c r="E5" s="352"/>
      <c r="F5" s="352"/>
      <c r="G5" s="352"/>
      <c r="H5" s="352"/>
      <c r="I5" s="352"/>
      <c r="J5" s="352"/>
      <c r="AH5" s="350"/>
      <c r="AI5" s="291"/>
    </row>
    <row r="6" spans="1:35" ht="17.25" customHeight="1" x14ac:dyDescent="0.15">
      <c r="AH6" s="350"/>
      <c r="AI6" s="291"/>
    </row>
    <row r="7" spans="1:35" ht="17.25" customHeight="1" x14ac:dyDescent="0.15">
      <c r="U7" s="351" t="s">
        <v>525</v>
      </c>
    </row>
    <row r="9" spans="1:35" ht="20.25" customHeight="1" x14ac:dyDescent="0.15">
      <c r="B9" s="786" t="s">
        <v>526</v>
      </c>
      <c r="C9" s="786"/>
      <c r="D9" s="786"/>
      <c r="E9" s="786"/>
      <c r="F9" s="786"/>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row>
    <row r="10" spans="1:35" ht="20.25" customHeight="1" x14ac:dyDescent="0.15">
      <c r="B10" s="786"/>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row>
    <row r="11" spans="1:35" x14ac:dyDescent="0.15">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row>
    <row r="12" spans="1:35" x14ac:dyDescent="0.15">
      <c r="A12" s="351" t="s">
        <v>527</v>
      </c>
    </row>
    <row r="14" spans="1:35" ht="36" customHeight="1" x14ac:dyDescent="0.15">
      <c r="R14" s="806" t="s">
        <v>528</v>
      </c>
      <c r="S14" s="807"/>
      <c r="T14" s="807"/>
      <c r="U14" s="807"/>
      <c r="V14" s="808"/>
      <c r="W14" s="354"/>
      <c r="X14" s="355"/>
      <c r="Y14" s="355"/>
      <c r="Z14" s="355"/>
      <c r="AA14" s="355"/>
      <c r="AB14" s="355"/>
      <c r="AC14" s="355"/>
      <c r="AD14" s="355"/>
      <c r="AE14" s="355"/>
      <c r="AF14" s="356"/>
    </row>
    <row r="15" spans="1:35" ht="13.5" customHeight="1" x14ac:dyDescent="0.15"/>
    <row r="16" spans="1:35" s="357" customFormat="1" ht="34.5" customHeight="1" x14ac:dyDescent="0.15">
      <c r="B16" s="806" t="s">
        <v>529</v>
      </c>
      <c r="C16" s="807"/>
      <c r="D16" s="807"/>
      <c r="E16" s="807"/>
      <c r="F16" s="807"/>
      <c r="G16" s="807"/>
      <c r="H16" s="807"/>
      <c r="I16" s="807"/>
      <c r="J16" s="807"/>
      <c r="K16" s="807"/>
      <c r="L16" s="808"/>
      <c r="M16" s="807" t="s">
        <v>530</v>
      </c>
      <c r="N16" s="808"/>
      <c r="O16" s="806" t="s">
        <v>531</v>
      </c>
      <c r="P16" s="807"/>
      <c r="Q16" s="807"/>
      <c r="R16" s="807"/>
      <c r="S16" s="807"/>
      <c r="T16" s="807"/>
      <c r="U16" s="807"/>
      <c r="V16" s="807"/>
      <c r="W16" s="807"/>
      <c r="X16" s="807"/>
      <c r="Y16" s="807"/>
      <c r="Z16" s="807"/>
      <c r="AA16" s="807"/>
      <c r="AB16" s="807"/>
      <c r="AC16" s="807"/>
      <c r="AD16" s="807"/>
      <c r="AE16" s="807"/>
      <c r="AF16" s="808"/>
    </row>
    <row r="17" spans="2:32" s="357" customFormat="1" ht="19.5" customHeight="1" x14ac:dyDescent="0.15">
      <c r="B17" s="782" t="s">
        <v>532</v>
      </c>
      <c r="C17" s="783"/>
      <c r="D17" s="783"/>
      <c r="E17" s="783"/>
      <c r="F17" s="783"/>
      <c r="G17" s="783"/>
      <c r="H17" s="783"/>
      <c r="I17" s="783"/>
      <c r="J17" s="783"/>
      <c r="K17" s="783"/>
      <c r="L17" s="784"/>
      <c r="M17" s="358"/>
      <c r="N17" s="359" t="s">
        <v>533</v>
      </c>
      <c r="O17" s="803"/>
      <c r="P17" s="804"/>
      <c r="Q17" s="804"/>
      <c r="R17" s="804"/>
      <c r="S17" s="804"/>
      <c r="T17" s="804"/>
      <c r="U17" s="804"/>
      <c r="V17" s="804"/>
      <c r="W17" s="804"/>
      <c r="X17" s="804"/>
      <c r="Y17" s="804"/>
      <c r="Z17" s="804"/>
      <c r="AA17" s="804"/>
      <c r="AB17" s="804"/>
      <c r="AC17" s="804"/>
      <c r="AD17" s="804"/>
      <c r="AE17" s="804"/>
      <c r="AF17" s="805"/>
    </row>
    <row r="18" spans="2:32" s="357" customFormat="1" ht="19.5" customHeight="1" x14ac:dyDescent="0.15">
      <c r="B18" s="791"/>
      <c r="C18" s="792"/>
      <c r="D18" s="792"/>
      <c r="E18" s="792"/>
      <c r="F18" s="792"/>
      <c r="G18" s="792"/>
      <c r="H18" s="792"/>
      <c r="I18" s="792"/>
      <c r="J18" s="792"/>
      <c r="K18" s="792"/>
      <c r="L18" s="793"/>
      <c r="M18" s="360"/>
      <c r="N18" s="361" t="s">
        <v>533</v>
      </c>
      <c r="O18" s="360"/>
      <c r="P18" s="362"/>
      <c r="Q18" s="362"/>
      <c r="R18" s="362"/>
      <c r="S18" s="362"/>
      <c r="T18" s="362"/>
      <c r="U18" s="362"/>
      <c r="V18" s="362"/>
      <c r="W18" s="362"/>
      <c r="X18" s="362"/>
      <c r="Y18" s="362"/>
      <c r="Z18" s="362"/>
      <c r="AA18" s="362"/>
      <c r="AB18" s="362"/>
      <c r="AC18" s="362"/>
      <c r="AD18" s="362"/>
      <c r="AE18" s="362"/>
      <c r="AF18" s="361"/>
    </row>
    <row r="19" spans="2:32" s="357" customFormat="1" ht="19.5" customHeight="1" x14ac:dyDescent="0.15">
      <c r="B19" s="794"/>
      <c r="C19" s="795"/>
      <c r="D19" s="795"/>
      <c r="E19" s="795"/>
      <c r="F19" s="795"/>
      <c r="G19" s="795"/>
      <c r="H19" s="795"/>
      <c r="I19" s="795"/>
      <c r="J19" s="795"/>
      <c r="K19" s="795"/>
      <c r="L19" s="796"/>
      <c r="M19" s="360"/>
      <c r="N19" s="361" t="s">
        <v>533</v>
      </c>
      <c r="O19" s="360"/>
      <c r="P19" s="362"/>
      <c r="Q19" s="362"/>
      <c r="R19" s="362"/>
      <c r="S19" s="362"/>
      <c r="T19" s="362"/>
      <c r="U19" s="362"/>
      <c r="V19" s="362"/>
      <c r="W19" s="362"/>
      <c r="X19" s="362"/>
      <c r="Y19" s="362"/>
      <c r="Z19" s="362"/>
      <c r="AA19" s="362"/>
      <c r="AB19" s="362"/>
      <c r="AC19" s="362"/>
      <c r="AD19" s="362"/>
      <c r="AE19" s="362"/>
      <c r="AF19" s="361"/>
    </row>
    <row r="20" spans="2:32" s="357" customFormat="1" ht="19.5" customHeight="1" x14ac:dyDescent="0.15">
      <c r="B20" s="782" t="s">
        <v>534</v>
      </c>
      <c r="C20" s="783"/>
      <c r="D20" s="783"/>
      <c r="E20" s="783"/>
      <c r="F20" s="783"/>
      <c r="G20" s="783"/>
      <c r="H20" s="783"/>
      <c r="I20" s="783"/>
      <c r="J20" s="783"/>
      <c r="K20" s="783"/>
      <c r="L20" s="784"/>
      <c r="M20" s="360"/>
      <c r="N20" s="362" t="s">
        <v>533</v>
      </c>
      <c r="O20" s="360"/>
      <c r="P20" s="362"/>
      <c r="Q20" s="362"/>
      <c r="R20" s="362"/>
      <c r="S20" s="362"/>
      <c r="T20" s="362"/>
      <c r="U20" s="362"/>
      <c r="V20" s="362"/>
      <c r="W20" s="362"/>
      <c r="X20" s="362"/>
      <c r="Y20" s="362"/>
      <c r="Z20" s="362"/>
      <c r="AA20" s="362"/>
      <c r="AB20" s="362"/>
      <c r="AC20" s="362"/>
      <c r="AD20" s="362"/>
      <c r="AE20" s="362"/>
      <c r="AF20" s="361"/>
    </row>
    <row r="21" spans="2:32" s="357" customFormat="1" ht="19.5" customHeight="1" x14ac:dyDescent="0.15">
      <c r="B21" s="791"/>
      <c r="C21" s="792"/>
      <c r="D21" s="792"/>
      <c r="E21" s="792"/>
      <c r="F21" s="792"/>
      <c r="G21" s="792"/>
      <c r="H21" s="792"/>
      <c r="I21" s="792"/>
      <c r="J21" s="792"/>
      <c r="K21" s="792"/>
      <c r="L21" s="793"/>
      <c r="M21" s="360"/>
      <c r="N21" s="362" t="s">
        <v>533</v>
      </c>
      <c r="O21" s="360"/>
      <c r="P21" s="362"/>
      <c r="Q21" s="362"/>
      <c r="R21" s="362"/>
      <c r="S21" s="362"/>
      <c r="T21" s="362"/>
      <c r="U21" s="362"/>
      <c r="V21" s="362"/>
      <c r="W21" s="362"/>
      <c r="X21" s="362"/>
      <c r="Y21" s="362"/>
      <c r="Z21" s="362"/>
      <c r="AA21" s="362"/>
      <c r="AB21" s="362"/>
      <c r="AC21" s="362"/>
      <c r="AD21" s="362"/>
      <c r="AE21" s="362"/>
      <c r="AF21" s="361"/>
    </row>
    <row r="22" spans="2:32" s="357" customFormat="1" ht="19.5" customHeight="1" x14ac:dyDescent="0.15">
      <c r="B22" s="794"/>
      <c r="C22" s="795"/>
      <c r="D22" s="795"/>
      <c r="E22" s="795"/>
      <c r="F22" s="795"/>
      <c r="G22" s="795"/>
      <c r="H22" s="795"/>
      <c r="I22" s="795"/>
      <c r="J22" s="795"/>
      <c r="K22" s="795"/>
      <c r="L22" s="796"/>
      <c r="N22" s="363" t="s">
        <v>533</v>
      </c>
      <c r="O22" s="360"/>
      <c r="P22" s="362"/>
      <c r="Q22" s="362"/>
      <c r="R22" s="362"/>
      <c r="S22" s="362"/>
      <c r="T22" s="362"/>
      <c r="U22" s="362"/>
      <c r="V22" s="362"/>
      <c r="W22" s="362"/>
      <c r="X22" s="362"/>
      <c r="Y22" s="362"/>
      <c r="Z22" s="362"/>
      <c r="AA22" s="362"/>
      <c r="AB22" s="362"/>
      <c r="AC22" s="362"/>
      <c r="AD22" s="362"/>
      <c r="AE22" s="362"/>
      <c r="AF22" s="361"/>
    </row>
    <row r="23" spans="2:32" s="357" customFormat="1" ht="19.5" customHeight="1" x14ac:dyDescent="0.15">
      <c r="B23" s="782" t="s">
        <v>535</v>
      </c>
      <c r="C23" s="783"/>
      <c r="D23" s="783"/>
      <c r="E23" s="783"/>
      <c r="F23" s="783"/>
      <c r="G23" s="783"/>
      <c r="H23" s="783"/>
      <c r="I23" s="783"/>
      <c r="J23" s="783"/>
      <c r="K23" s="783"/>
      <c r="L23" s="784"/>
      <c r="M23" s="360"/>
      <c r="N23" s="362" t="s">
        <v>533</v>
      </c>
      <c r="O23" s="360"/>
      <c r="P23" s="362"/>
      <c r="Q23" s="362"/>
      <c r="R23" s="362"/>
      <c r="S23" s="362"/>
      <c r="T23" s="362"/>
      <c r="U23" s="362"/>
      <c r="V23" s="362"/>
      <c r="W23" s="362"/>
      <c r="X23" s="362"/>
      <c r="Y23" s="362"/>
      <c r="Z23" s="362"/>
      <c r="AA23" s="362"/>
      <c r="AB23" s="362"/>
      <c r="AC23" s="362"/>
      <c r="AD23" s="362"/>
      <c r="AE23" s="362"/>
      <c r="AF23" s="361"/>
    </row>
    <row r="24" spans="2:32" s="357" customFormat="1" ht="19.5" customHeight="1" x14ac:dyDescent="0.15">
      <c r="B24" s="791"/>
      <c r="C24" s="792"/>
      <c r="D24" s="792"/>
      <c r="E24" s="792"/>
      <c r="F24" s="792"/>
      <c r="G24" s="792"/>
      <c r="H24" s="792"/>
      <c r="I24" s="792"/>
      <c r="J24" s="792"/>
      <c r="K24" s="792"/>
      <c r="L24" s="793"/>
      <c r="M24" s="360"/>
      <c r="N24" s="362" t="s">
        <v>533</v>
      </c>
      <c r="O24" s="360"/>
      <c r="P24" s="362"/>
      <c r="Q24" s="362"/>
      <c r="R24" s="362"/>
      <c r="S24" s="362"/>
      <c r="T24" s="362"/>
      <c r="U24" s="362"/>
      <c r="V24" s="362"/>
      <c r="W24" s="362"/>
      <c r="X24" s="362"/>
      <c r="Y24" s="362"/>
      <c r="Z24" s="362"/>
      <c r="AA24" s="362"/>
      <c r="AB24" s="362"/>
      <c r="AC24" s="362"/>
      <c r="AD24" s="362"/>
      <c r="AE24" s="362"/>
      <c r="AF24" s="361"/>
    </row>
    <row r="25" spans="2:32" s="357" customFormat="1" ht="19.5" customHeight="1" x14ac:dyDescent="0.15">
      <c r="B25" s="794"/>
      <c r="C25" s="795"/>
      <c r="D25" s="795"/>
      <c r="E25" s="795"/>
      <c r="F25" s="795"/>
      <c r="G25" s="795"/>
      <c r="H25" s="795"/>
      <c r="I25" s="795"/>
      <c r="J25" s="795"/>
      <c r="K25" s="795"/>
      <c r="L25" s="796"/>
      <c r="N25" s="363" t="s">
        <v>533</v>
      </c>
      <c r="O25" s="360"/>
      <c r="P25" s="362"/>
      <c r="Q25" s="362"/>
      <c r="R25" s="362"/>
      <c r="S25" s="362"/>
      <c r="T25" s="362"/>
      <c r="U25" s="362"/>
      <c r="V25" s="362"/>
      <c r="W25" s="362"/>
      <c r="X25" s="362"/>
      <c r="Y25" s="362"/>
      <c r="Z25" s="362"/>
      <c r="AA25" s="362"/>
      <c r="AB25" s="362"/>
      <c r="AC25" s="362"/>
      <c r="AD25" s="362"/>
      <c r="AE25" s="362"/>
      <c r="AF25" s="361"/>
    </row>
    <row r="26" spans="2:32" s="357" customFormat="1" ht="19.5" customHeight="1" x14ac:dyDescent="0.15">
      <c r="B26" s="782" t="s">
        <v>536</v>
      </c>
      <c r="C26" s="783"/>
      <c r="D26" s="783"/>
      <c r="E26" s="783"/>
      <c r="F26" s="783"/>
      <c r="G26" s="783"/>
      <c r="H26" s="783"/>
      <c r="I26" s="783"/>
      <c r="J26" s="783"/>
      <c r="K26" s="783"/>
      <c r="L26" s="784"/>
      <c r="M26" s="360"/>
      <c r="N26" s="361" t="s">
        <v>533</v>
      </c>
      <c r="O26" s="360"/>
      <c r="P26" s="362"/>
      <c r="Q26" s="362"/>
      <c r="R26" s="362"/>
      <c r="S26" s="362"/>
      <c r="T26" s="362"/>
      <c r="U26" s="362"/>
      <c r="V26" s="362"/>
      <c r="W26" s="362"/>
      <c r="X26" s="362"/>
      <c r="Y26" s="362"/>
      <c r="Z26" s="362"/>
      <c r="AA26" s="362"/>
      <c r="AB26" s="362"/>
      <c r="AC26" s="362"/>
      <c r="AD26" s="362"/>
      <c r="AE26" s="362"/>
      <c r="AF26" s="361"/>
    </row>
    <row r="27" spans="2:32" s="357" customFormat="1" ht="19.5" customHeight="1" x14ac:dyDescent="0.15">
      <c r="B27" s="785"/>
      <c r="C27" s="786"/>
      <c r="D27" s="786"/>
      <c r="E27" s="786"/>
      <c r="F27" s="786"/>
      <c r="G27" s="786"/>
      <c r="H27" s="786"/>
      <c r="I27" s="786"/>
      <c r="J27" s="786"/>
      <c r="K27" s="786"/>
      <c r="L27" s="787"/>
      <c r="M27" s="360"/>
      <c r="N27" s="361" t="s">
        <v>533</v>
      </c>
      <c r="O27" s="360"/>
      <c r="P27" s="362"/>
      <c r="Q27" s="362"/>
      <c r="R27" s="362"/>
      <c r="S27" s="362"/>
      <c r="T27" s="362"/>
      <c r="U27" s="362"/>
      <c r="V27" s="362"/>
      <c r="W27" s="362"/>
      <c r="X27" s="362"/>
      <c r="Y27" s="362"/>
      <c r="Z27" s="362"/>
      <c r="AA27" s="362"/>
      <c r="AB27" s="362"/>
      <c r="AC27" s="362"/>
      <c r="AD27" s="362"/>
      <c r="AE27" s="362"/>
      <c r="AF27" s="361"/>
    </row>
    <row r="28" spans="2:32" s="357" customFormat="1" ht="19.5" customHeight="1" x14ac:dyDescent="0.15">
      <c r="B28" s="788"/>
      <c r="C28" s="789"/>
      <c r="D28" s="789"/>
      <c r="E28" s="789"/>
      <c r="F28" s="789"/>
      <c r="G28" s="789"/>
      <c r="H28" s="789"/>
      <c r="I28" s="789"/>
      <c r="J28" s="789"/>
      <c r="K28" s="789"/>
      <c r="L28" s="790"/>
      <c r="M28" s="360"/>
      <c r="N28" s="361" t="s">
        <v>533</v>
      </c>
      <c r="O28" s="360"/>
      <c r="P28" s="362"/>
      <c r="Q28" s="362"/>
      <c r="R28" s="362"/>
      <c r="S28" s="362"/>
      <c r="T28" s="362"/>
      <c r="U28" s="362"/>
      <c r="V28" s="362"/>
      <c r="W28" s="362"/>
      <c r="X28" s="362"/>
      <c r="Y28" s="362"/>
      <c r="Z28" s="362"/>
      <c r="AA28" s="362"/>
      <c r="AB28" s="362"/>
      <c r="AC28" s="362"/>
      <c r="AD28" s="362"/>
      <c r="AE28" s="362"/>
      <c r="AF28" s="361"/>
    </row>
    <row r="29" spans="2:32" s="357" customFormat="1" ht="19.5" customHeight="1" x14ac:dyDescent="0.15">
      <c r="B29" s="782" t="s">
        <v>508</v>
      </c>
      <c r="C29" s="783"/>
      <c r="D29" s="783"/>
      <c r="E29" s="783"/>
      <c r="F29" s="783"/>
      <c r="G29" s="783"/>
      <c r="H29" s="783"/>
      <c r="I29" s="783"/>
      <c r="J29" s="783"/>
      <c r="K29" s="783"/>
      <c r="L29" s="784"/>
      <c r="M29" s="360"/>
      <c r="N29" s="361" t="s">
        <v>533</v>
      </c>
      <c r="O29" s="360"/>
      <c r="P29" s="362"/>
      <c r="Q29" s="362"/>
      <c r="R29" s="362"/>
      <c r="S29" s="362"/>
      <c r="T29" s="362"/>
      <c r="U29" s="362"/>
      <c r="V29" s="362"/>
      <c r="W29" s="362"/>
      <c r="X29" s="362"/>
      <c r="Y29" s="362"/>
      <c r="Z29" s="362"/>
      <c r="AA29" s="362"/>
      <c r="AB29" s="362"/>
      <c r="AC29" s="362"/>
      <c r="AD29" s="362"/>
      <c r="AE29" s="362"/>
      <c r="AF29" s="361"/>
    </row>
    <row r="30" spans="2:32" s="357" customFormat="1" ht="19.5" customHeight="1" x14ac:dyDescent="0.15">
      <c r="B30" s="791"/>
      <c r="C30" s="792"/>
      <c r="D30" s="792"/>
      <c r="E30" s="792"/>
      <c r="F30" s="792"/>
      <c r="G30" s="792"/>
      <c r="H30" s="792"/>
      <c r="I30" s="792"/>
      <c r="J30" s="792"/>
      <c r="K30" s="792"/>
      <c r="L30" s="793"/>
      <c r="M30" s="360"/>
      <c r="N30" s="361" t="s">
        <v>533</v>
      </c>
      <c r="O30" s="360"/>
      <c r="P30" s="362"/>
      <c r="Q30" s="362"/>
      <c r="R30" s="362"/>
      <c r="S30" s="362"/>
      <c r="T30" s="362"/>
      <c r="U30" s="362"/>
      <c r="V30" s="362"/>
      <c r="W30" s="362"/>
      <c r="X30" s="362"/>
      <c r="Y30" s="362"/>
      <c r="Z30" s="362"/>
      <c r="AA30" s="362"/>
      <c r="AB30" s="362"/>
      <c r="AC30" s="362"/>
      <c r="AD30" s="362"/>
      <c r="AE30" s="362"/>
      <c r="AF30" s="361"/>
    </row>
    <row r="31" spans="2:32" s="357" customFormat="1" ht="19.5" customHeight="1" x14ac:dyDescent="0.15">
      <c r="B31" s="794"/>
      <c r="C31" s="795"/>
      <c r="D31" s="795"/>
      <c r="E31" s="795"/>
      <c r="F31" s="795"/>
      <c r="G31" s="795"/>
      <c r="H31" s="795"/>
      <c r="I31" s="795"/>
      <c r="J31" s="795"/>
      <c r="K31" s="795"/>
      <c r="L31" s="796"/>
      <c r="M31" s="360"/>
      <c r="N31" s="361" t="s">
        <v>533</v>
      </c>
      <c r="O31" s="360"/>
      <c r="P31" s="362"/>
      <c r="Q31" s="362"/>
      <c r="R31" s="362"/>
      <c r="S31" s="362"/>
      <c r="T31" s="362"/>
      <c r="U31" s="362"/>
      <c r="V31" s="362"/>
      <c r="W31" s="362"/>
      <c r="X31" s="362"/>
      <c r="Y31" s="362"/>
      <c r="Z31" s="362"/>
      <c r="AA31" s="362"/>
      <c r="AB31" s="362"/>
      <c r="AC31" s="362"/>
      <c r="AD31" s="362"/>
      <c r="AE31" s="362"/>
      <c r="AF31" s="361"/>
    </row>
    <row r="32" spans="2:32" s="357" customFormat="1" ht="19.5" customHeight="1" x14ac:dyDescent="0.15">
      <c r="B32" s="782" t="s">
        <v>537</v>
      </c>
      <c r="C32" s="783"/>
      <c r="D32" s="783"/>
      <c r="E32" s="783"/>
      <c r="F32" s="783"/>
      <c r="G32" s="783"/>
      <c r="H32" s="783"/>
      <c r="I32" s="783"/>
      <c r="J32" s="783"/>
      <c r="K32" s="783"/>
      <c r="L32" s="784"/>
      <c r="M32" s="360"/>
      <c r="N32" s="361" t="s">
        <v>533</v>
      </c>
      <c r="O32" s="360"/>
      <c r="P32" s="362"/>
      <c r="Q32" s="362"/>
      <c r="R32" s="362"/>
      <c r="S32" s="362"/>
      <c r="T32" s="362"/>
      <c r="U32" s="362"/>
      <c r="V32" s="362"/>
      <c r="W32" s="362"/>
      <c r="X32" s="362"/>
      <c r="Y32" s="362"/>
      <c r="Z32" s="362"/>
      <c r="AA32" s="362"/>
      <c r="AB32" s="362"/>
      <c r="AC32" s="362"/>
      <c r="AD32" s="362"/>
      <c r="AE32" s="362"/>
      <c r="AF32" s="361"/>
    </row>
    <row r="33" spans="2:32" s="357" customFormat="1" ht="19.5" customHeight="1" x14ac:dyDescent="0.15">
      <c r="B33" s="785"/>
      <c r="C33" s="786"/>
      <c r="D33" s="786"/>
      <c r="E33" s="786"/>
      <c r="F33" s="786"/>
      <c r="G33" s="786"/>
      <c r="H33" s="786"/>
      <c r="I33" s="786"/>
      <c r="J33" s="786"/>
      <c r="K33" s="786"/>
      <c r="L33" s="787"/>
      <c r="M33" s="360"/>
      <c r="N33" s="361" t="s">
        <v>533</v>
      </c>
      <c r="O33" s="360"/>
      <c r="P33" s="362"/>
      <c r="Q33" s="362"/>
      <c r="R33" s="362"/>
      <c r="S33" s="362"/>
      <c r="T33" s="362"/>
      <c r="U33" s="362"/>
      <c r="V33" s="362"/>
      <c r="W33" s="362"/>
      <c r="X33" s="362"/>
      <c r="Y33" s="362"/>
      <c r="Z33" s="362"/>
      <c r="AA33" s="362"/>
      <c r="AB33" s="362"/>
      <c r="AC33" s="362"/>
      <c r="AD33" s="362"/>
      <c r="AE33" s="362"/>
      <c r="AF33" s="361"/>
    </row>
    <row r="34" spans="2:32" s="357" customFormat="1" ht="19.5" customHeight="1" x14ac:dyDescent="0.15">
      <c r="B34" s="788"/>
      <c r="C34" s="789"/>
      <c r="D34" s="789"/>
      <c r="E34" s="789"/>
      <c r="F34" s="789"/>
      <c r="G34" s="789"/>
      <c r="H34" s="789"/>
      <c r="I34" s="789"/>
      <c r="J34" s="789"/>
      <c r="K34" s="789"/>
      <c r="L34" s="790"/>
      <c r="M34" s="360"/>
      <c r="N34" s="361" t="s">
        <v>533</v>
      </c>
      <c r="O34" s="360"/>
      <c r="P34" s="362"/>
      <c r="Q34" s="362"/>
      <c r="R34" s="362"/>
      <c r="S34" s="362"/>
      <c r="T34" s="362"/>
      <c r="U34" s="362"/>
      <c r="V34" s="362"/>
      <c r="W34" s="362"/>
      <c r="X34" s="362"/>
      <c r="Y34" s="362"/>
      <c r="Z34" s="362"/>
      <c r="AA34" s="362"/>
      <c r="AB34" s="362"/>
      <c r="AC34" s="362"/>
      <c r="AD34" s="362"/>
      <c r="AE34" s="362"/>
      <c r="AF34" s="361"/>
    </row>
    <row r="35" spans="2:32" s="357" customFormat="1" ht="19.5" customHeight="1" x14ac:dyDescent="0.15">
      <c r="B35" s="782" t="s">
        <v>538</v>
      </c>
      <c r="C35" s="783"/>
      <c r="D35" s="783"/>
      <c r="E35" s="783"/>
      <c r="F35" s="783"/>
      <c r="G35" s="783"/>
      <c r="H35" s="783"/>
      <c r="I35" s="783"/>
      <c r="J35" s="783"/>
      <c r="K35" s="783"/>
      <c r="L35" s="784"/>
      <c r="M35" s="364"/>
      <c r="N35" s="362" t="s">
        <v>533</v>
      </c>
      <c r="O35" s="360"/>
      <c r="P35" s="362"/>
      <c r="Q35" s="362"/>
      <c r="R35" s="362"/>
      <c r="S35" s="362"/>
      <c r="T35" s="362"/>
      <c r="U35" s="362"/>
      <c r="V35" s="362"/>
      <c r="W35" s="362"/>
      <c r="X35" s="362"/>
      <c r="Y35" s="362"/>
      <c r="Z35" s="362"/>
      <c r="AA35" s="362"/>
      <c r="AB35" s="362"/>
      <c r="AC35" s="362"/>
      <c r="AD35" s="362"/>
      <c r="AE35" s="362"/>
      <c r="AF35" s="361"/>
    </row>
    <row r="36" spans="2:32" s="357" customFormat="1" ht="19.5" customHeight="1" x14ac:dyDescent="0.15">
      <c r="B36" s="785"/>
      <c r="C36" s="786"/>
      <c r="D36" s="786"/>
      <c r="E36" s="786"/>
      <c r="F36" s="786"/>
      <c r="G36" s="786"/>
      <c r="H36" s="786"/>
      <c r="I36" s="786"/>
      <c r="J36" s="786"/>
      <c r="K36" s="786"/>
      <c r="L36" s="787"/>
      <c r="M36" s="364"/>
      <c r="N36" s="362" t="s">
        <v>533</v>
      </c>
      <c r="O36" s="360"/>
      <c r="P36" s="362"/>
      <c r="Q36" s="362"/>
      <c r="R36" s="362"/>
      <c r="S36" s="362"/>
      <c r="T36" s="362"/>
      <c r="U36" s="362"/>
      <c r="V36" s="362"/>
      <c r="W36" s="362"/>
      <c r="X36" s="362"/>
      <c r="Y36" s="362"/>
      <c r="Z36" s="362"/>
      <c r="AA36" s="362"/>
      <c r="AB36" s="362"/>
      <c r="AC36" s="362"/>
      <c r="AD36" s="362"/>
      <c r="AE36" s="362"/>
      <c r="AF36" s="361"/>
    </row>
    <row r="37" spans="2:32" s="357" customFormat="1" ht="19.5" customHeight="1" x14ac:dyDescent="0.15">
      <c r="B37" s="788"/>
      <c r="C37" s="789"/>
      <c r="D37" s="789"/>
      <c r="E37" s="789"/>
      <c r="F37" s="789"/>
      <c r="G37" s="789"/>
      <c r="H37" s="789"/>
      <c r="I37" s="789"/>
      <c r="J37" s="789"/>
      <c r="K37" s="789"/>
      <c r="L37" s="790"/>
      <c r="M37" s="360"/>
      <c r="N37" s="363" t="s">
        <v>533</v>
      </c>
      <c r="O37" s="365"/>
      <c r="P37" s="363"/>
      <c r="Q37" s="363"/>
      <c r="R37" s="363"/>
      <c r="S37" s="363"/>
      <c r="T37" s="363"/>
      <c r="U37" s="363"/>
      <c r="V37" s="363"/>
      <c r="W37" s="363"/>
      <c r="X37" s="363"/>
      <c r="Y37" s="363"/>
      <c r="Z37" s="363"/>
      <c r="AA37" s="363"/>
      <c r="AB37" s="363"/>
      <c r="AC37" s="363"/>
      <c r="AD37" s="363"/>
      <c r="AE37" s="363"/>
      <c r="AF37" s="359"/>
    </row>
    <row r="38" spans="2:32" s="357" customFormat="1" ht="19.5" customHeight="1" x14ac:dyDescent="0.15">
      <c r="B38" s="782" t="s">
        <v>539</v>
      </c>
      <c r="C38" s="783"/>
      <c r="D38" s="783"/>
      <c r="E38" s="783"/>
      <c r="F38" s="783"/>
      <c r="G38" s="783"/>
      <c r="H38" s="783"/>
      <c r="I38" s="783"/>
      <c r="J38" s="783"/>
      <c r="K38" s="783"/>
      <c r="L38" s="784"/>
      <c r="M38" s="364"/>
      <c r="N38" s="362" t="s">
        <v>533</v>
      </c>
      <c r="O38" s="360"/>
      <c r="P38" s="362"/>
      <c r="Q38" s="362"/>
      <c r="R38" s="362"/>
      <c r="S38" s="362"/>
      <c r="T38" s="362"/>
      <c r="U38" s="362"/>
      <c r="V38" s="362"/>
      <c r="W38" s="362"/>
      <c r="X38" s="362"/>
      <c r="Y38" s="362"/>
      <c r="Z38" s="362"/>
      <c r="AA38" s="362"/>
      <c r="AB38" s="362"/>
      <c r="AC38" s="362"/>
      <c r="AD38" s="362"/>
      <c r="AE38" s="362"/>
      <c r="AF38" s="361"/>
    </row>
    <row r="39" spans="2:32" s="357" customFormat="1" ht="19.5" customHeight="1" x14ac:dyDescent="0.15">
      <c r="B39" s="785"/>
      <c r="C39" s="786"/>
      <c r="D39" s="786"/>
      <c r="E39" s="786"/>
      <c r="F39" s="786"/>
      <c r="G39" s="786"/>
      <c r="H39" s="786"/>
      <c r="I39" s="786"/>
      <c r="J39" s="786"/>
      <c r="K39" s="786"/>
      <c r="L39" s="787"/>
      <c r="M39" s="364"/>
      <c r="N39" s="362" t="s">
        <v>533</v>
      </c>
      <c r="O39" s="360"/>
      <c r="P39" s="362"/>
      <c r="Q39" s="362"/>
      <c r="R39" s="362"/>
      <c r="S39" s="362"/>
      <c r="T39" s="362"/>
      <c r="U39" s="362"/>
      <c r="V39" s="362"/>
      <c r="W39" s="362"/>
      <c r="X39" s="362"/>
      <c r="Y39" s="362"/>
      <c r="Z39" s="362"/>
      <c r="AA39" s="362"/>
      <c r="AB39" s="362"/>
      <c r="AC39" s="362"/>
      <c r="AD39" s="362"/>
      <c r="AE39" s="362"/>
      <c r="AF39" s="361"/>
    </row>
    <row r="40" spans="2:32" s="357" customFormat="1" ht="19.5" customHeight="1" x14ac:dyDescent="0.15">
      <c r="B40" s="788"/>
      <c r="C40" s="789"/>
      <c r="D40" s="789"/>
      <c r="E40" s="789"/>
      <c r="F40" s="789"/>
      <c r="G40" s="789"/>
      <c r="H40" s="789"/>
      <c r="I40" s="789"/>
      <c r="J40" s="789"/>
      <c r="K40" s="789"/>
      <c r="L40" s="790"/>
      <c r="M40" s="360"/>
      <c r="N40" s="363" t="s">
        <v>533</v>
      </c>
      <c r="O40" s="365"/>
      <c r="P40" s="363"/>
      <c r="Q40" s="363"/>
      <c r="R40" s="363"/>
      <c r="S40" s="363"/>
      <c r="T40" s="363"/>
      <c r="U40" s="363"/>
      <c r="V40" s="363"/>
      <c r="W40" s="363"/>
      <c r="X40" s="363"/>
      <c r="Y40" s="363"/>
      <c r="Z40" s="363"/>
      <c r="AA40" s="363"/>
      <c r="AB40" s="363"/>
      <c r="AC40" s="363"/>
      <c r="AD40" s="363"/>
      <c r="AE40" s="363"/>
      <c r="AF40" s="359"/>
    </row>
    <row r="41" spans="2:32" s="357" customFormat="1" ht="19.5" customHeight="1" x14ac:dyDescent="0.15">
      <c r="B41" s="782" t="s">
        <v>540</v>
      </c>
      <c r="C41" s="783"/>
      <c r="D41" s="783"/>
      <c r="E41" s="783"/>
      <c r="F41" s="783"/>
      <c r="G41" s="783"/>
      <c r="H41" s="783"/>
      <c r="I41" s="783"/>
      <c r="J41" s="783"/>
      <c r="K41" s="783"/>
      <c r="L41" s="784"/>
      <c r="M41" s="364"/>
      <c r="N41" s="362" t="s">
        <v>533</v>
      </c>
      <c r="O41" s="360"/>
      <c r="P41" s="362"/>
      <c r="Q41" s="362"/>
      <c r="R41" s="362"/>
      <c r="S41" s="362"/>
      <c r="T41" s="362"/>
      <c r="U41" s="362"/>
      <c r="V41" s="362"/>
      <c r="W41" s="362"/>
      <c r="X41" s="362"/>
      <c r="Y41" s="362"/>
      <c r="Z41" s="362"/>
      <c r="AA41" s="362"/>
      <c r="AB41" s="362"/>
      <c r="AC41" s="362"/>
      <c r="AD41" s="362"/>
      <c r="AE41" s="362"/>
      <c r="AF41" s="361"/>
    </row>
    <row r="42" spans="2:32" s="357" customFormat="1" ht="19.5" customHeight="1" x14ac:dyDescent="0.15">
      <c r="B42" s="785"/>
      <c r="C42" s="786"/>
      <c r="D42" s="786"/>
      <c r="E42" s="786"/>
      <c r="F42" s="786"/>
      <c r="G42" s="786"/>
      <c r="H42" s="786"/>
      <c r="I42" s="786"/>
      <c r="J42" s="786"/>
      <c r="K42" s="786"/>
      <c r="L42" s="787"/>
      <c r="M42" s="364"/>
      <c r="N42" s="362" t="s">
        <v>533</v>
      </c>
      <c r="O42" s="360"/>
      <c r="P42" s="362"/>
      <c r="Q42" s="362"/>
      <c r="R42" s="362"/>
      <c r="S42" s="362"/>
      <c r="T42" s="362"/>
      <c r="U42" s="362"/>
      <c r="V42" s="362"/>
      <c r="W42" s="362"/>
      <c r="X42" s="362"/>
      <c r="Y42" s="362"/>
      <c r="Z42" s="362"/>
      <c r="AA42" s="362"/>
      <c r="AB42" s="362"/>
      <c r="AC42" s="362"/>
      <c r="AD42" s="362"/>
      <c r="AE42" s="362"/>
      <c r="AF42" s="361"/>
    </row>
    <row r="43" spans="2:32" s="357" customFormat="1" ht="19.5" customHeight="1" thickBot="1" x14ac:dyDescent="0.2">
      <c r="B43" s="788"/>
      <c r="C43" s="789"/>
      <c r="D43" s="789"/>
      <c r="E43" s="789"/>
      <c r="F43" s="789"/>
      <c r="G43" s="789"/>
      <c r="H43" s="789"/>
      <c r="I43" s="789"/>
      <c r="J43" s="789"/>
      <c r="K43" s="789"/>
      <c r="L43" s="790"/>
      <c r="N43" s="363" t="s">
        <v>533</v>
      </c>
      <c r="O43" s="365"/>
      <c r="P43" s="363"/>
      <c r="Q43" s="363"/>
      <c r="R43" s="363"/>
      <c r="S43" s="363"/>
      <c r="T43" s="363"/>
      <c r="U43" s="363"/>
      <c r="V43" s="363"/>
      <c r="W43" s="363"/>
      <c r="X43" s="363"/>
      <c r="Y43" s="363"/>
      <c r="Z43" s="363"/>
      <c r="AA43" s="363"/>
      <c r="AB43" s="363"/>
      <c r="AC43" s="363"/>
      <c r="AD43" s="363"/>
      <c r="AE43" s="363"/>
      <c r="AF43" s="359"/>
    </row>
    <row r="44" spans="2:32" s="357" customFormat="1" ht="19.5" customHeight="1" thickTop="1" x14ac:dyDescent="0.15">
      <c r="B44" s="797" t="s">
        <v>541</v>
      </c>
      <c r="C44" s="798"/>
      <c r="D44" s="798"/>
      <c r="E44" s="798"/>
      <c r="F44" s="798"/>
      <c r="G44" s="798"/>
      <c r="H44" s="798"/>
      <c r="I44" s="798"/>
      <c r="J44" s="798"/>
      <c r="K44" s="798"/>
      <c r="L44" s="799"/>
      <c r="M44" s="366"/>
      <c r="N44" s="367" t="s">
        <v>533</v>
      </c>
      <c r="O44" s="800"/>
      <c r="P44" s="801"/>
      <c r="Q44" s="801"/>
      <c r="R44" s="801"/>
      <c r="S44" s="801"/>
      <c r="T44" s="801"/>
      <c r="U44" s="801"/>
      <c r="V44" s="801"/>
      <c r="W44" s="801"/>
      <c r="X44" s="801"/>
      <c r="Y44" s="801"/>
      <c r="Z44" s="801"/>
      <c r="AA44" s="801"/>
      <c r="AB44" s="801"/>
      <c r="AC44" s="801"/>
      <c r="AD44" s="801"/>
      <c r="AE44" s="801"/>
      <c r="AF44" s="802"/>
    </row>
    <row r="45" spans="2:32" s="357" customFormat="1" ht="19.5" customHeight="1" x14ac:dyDescent="0.15">
      <c r="B45" s="785"/>
      <c r="C45" s="786"/>
      <c r="D45" s="786"/>
      <c r="E45" s="786"/>
      <c r="F45" s="786"/>
      <c r="G45" s="786"/>
      <c r="H45" s="786"/>
      <c r="I45" s="786"/>
      <c r="J45" s="786"/>
      <c r="K45" s="786"/>
      <c r="L45" s="787"/>
      <c r="M45" s="360"/>
      <c r="N45" s="361" t="s">
        <v>533</v>
      </c>
      <c r="O45" s="360"/>
      <c r="P45" s="362"/>
      <c r="Q45" s="362"/>
      <c r="R45" s="362"/>
      <c r="S45" s="362"/>
      <c r="T45" s="362"/>
      <c r="U45" s="362"/>
      <c r="V45" s="362"/>
      <c r="W45" s="362"/>
      <c r="X45" s="362"/>
      <c r="Y45" s="362"/>
      <c r="Z45" s="362"/>
      <c r="AA45" s="362"/>
      <c r="AB45" s="362"/>
      <c r="AC45" s="362"/>
      <c r="AD45" s="362"/>
      <c r="AE45" s="362"/>
      <c r="AF45" s="361"/>
    </row>
    <row r="46" spans="2:32" s="357" customFormat="1" ht="19.5" customHeight="1" x14ac:dyDescent="0.15">
      <c r="B46" s="788"/>
      <c r="C46" s="789"/>
      <c r="D46" s="789"/>
      <c r="E46" s="789"/>
      <c r="F46" s="789"/>
      <c r="G46" s="789"/>
      <c r="H46" s="789"/>
      <c r="I46" s="789"/>
      <c r="J46" s="789"/>
      <c r="K46" s="789"/>
      <c r="L46" s="790"/>
      <c r="M46" s="360"/>
      <c r="N46" s="361" t="s">
        <v>533</v>
      </c>
      <c r="O46" s="360"/>
      <c r="P46" s="362"/>
      <c r="Q46" s="362"/>
      <c r="R46" s="362"/>
      <c r="S46" s="362"/>
      <c r="T46" s="362"/>
      <c r="U46" s="362"/>
      <c r="V46" s="362"/>
      <c r="W46" s="362"/>
      <c r="X46" s="362"/>
      <c r="Y46" s="362"/>
      <c r="Z46" s="362"/>
      <c r="AA46" s="362"/>
      <c r="AB46" s="362"/>
      <c r="AC46" s="362"/>
      <c r="AD46" s="362"/>
      <c r="AE46" s="362"/>
      <c r="AF46" s="361"/>
    </row>
    <row r="47" spans="2:32" s="357" customFormat="1" ht="19.5" customHeight="1" x14ac:dyDescent="0.15">
      <c r="B47" s="782" t="s">
        <v>542</v>
      </c>
      <c r="C47" s="783"/>
      <c r="D47" s="783"/>
      <c r="E47" s="783"/>
      <c r="F47" s="783"/>
      <c r="G47" s="783"/>
      <c r="H47" s="783"/>
      <c r="I47" s="783"/>
      <c r="J47" s="783"/>
      <c r="K47" s="783"/>
      <c r="L47" s="784"/>
      <c r="M47" s="360"/>
      <c r="N47" s="362" t="s">
        <v>533</v>
      </c>
      <c r="O47" s="360"/>
      <c r="P47" s="362"/>
      <c r="Q47" s="362"/>
      <c r="R47" s="362"/>
      <c r="S47" s="362"/>
      <c r="T47" s="362"/>
      <c r="U47" s="362"/>
      <c r="V47" s="362"/>
      <c r="W47" s="362"/>
      <c r="X47" s="362"/>
      <c r="Y47" s="362"/>
      <c r="Z47" s="362"/>
      <c r="AA47" s="362"/>
      <c r="AB47" s="362"/>
      <c r="AC47" s="362"/>
      <c r="AD47" s="362"/>
      <c r="AE47" s="362"/>
      <c r="AF47" s="361"/>
    </row>
    <row r="48" spans="2:32" s="357" customFormat="1" ht="19.5" customHeight="1" x14ac:dyDescent="0.15">
      <c r="B48" s="785"/>
      <c r="C48" s="786"/>
      <c r="D48" s="786"/>
      <c r="E48" s="786"/>
      <c r="F48" s="786"/>
      <c r="G48" s="786"/>
      <c r="H48" s="786"/>
      <c r="I48" s="786"/>
      <c r="J48" s="786"/>
      <c r="K48" s="786"/>
      <c r="L48" s="787"/>
      <c r="M48" s="360"/>
      <c r="N48" s="362" t="s">
        <v>533</v>
      </c>
      <c r="O48" s="360"/>
      <c r="P48" s="362"/>
      <c r="Q48" s="362"/>
      <c r="R48" s="362"/>
      <c r="S48" s="362"/>
      <c r="T48" s="362"/>
      <c r="U48" s="362"/>
      <c r="V48" s="362"/>
      <c r="W48" s="362"/>
      <c r="X48" s="362"/>
      <c r="Y48" s="362"/>
      <c r="Z48" s="362"/>
      <c r="AA48" s="362"/>
      <c r="AB48" s="362"/>
      <c r="AC48" s="362"/>
      <c r="AD48" s="362"/>
      <c r="AE48" s="362"/>
      <c r="AF48" s="361"/>
    </row>
    <row r="49" spans="1:32" s="357" customFormat="1" ht="19.5" customHeight="1" x14ac:dyDescent="0.15">
      <c r="B49" s="788"/>
      <c r="C49" s="789"/>
      <c r="D49" s="789"/>
      <c r="E49" s="789"/>
      <c r="F49" s="789"/>
      <c r="G49" s="789"/>
      <c r="H49" s="789"/>
      <c r="I49" s="789"/>
      <c r="J49" s="789"/>
      <c r="K49" s="789"/>
      <c r="L49" s="790"/>
      <c r="N49" s="363" t="s">
        <v>533</v>
      </c>
      <c r="O49" s="360"/>
      <c r="P49" s="362"/>
      <c r="Q49" s="362"/>
      <c r="R49" s="362"/>
      <c r="S49" s="362"/>
      <c r="T49" s="362"/>
      <c r="U49" s="362"/>
      <c r="V49" s="362"/>
      <c r="W49" s="362"/>
      <c r="X49" s="362"/>
      <c r="Y49" s="362"/>
      <c r="Z49" s="362"/>
      <c r="AA49" s="362"/>
      <c r="AB49" s="362"/>
      <c r="AC49" s="362"/>
      <c r="AD49" s="362"/>
      <c r="AE49" s="362"/>
      <c r="AF49" s="361"/>
    </row>
    <row r="50" spans="1:32" s="357" customFormat="1" ht="19.5" customHeight="1" x14ac:dyDescent="0.15">
      <c r="B50" s="782" t="s">
        <v>543</v>
      </c>
      <c r="C50" s="783"/>
      <c r="D50" s="783"/>
      <c r="E50" s="783"/>
      <c r="F50" s="783"/>
      <c r="G50" s="783"/>
      <c r="H50" s="783"/>
      <c r="I50" s="783"/>
      <c r="J50" s="783"/>
      <c r="K50" s="783"/>
      <c r="L50" s="784"/>
      <c r="M50" s="360"/>
      <c r="N50" s="361" t="s">
        <v>533</v>
      </c>
      <c r="O50" s="360"/>
      <c r="P50" s="362"/>
      <c r="Q50" s="362"/>
      <c r="R50" s="362"/>
      <c r="S50" s="362"/>
      <c r="T50" s="362"/>
      <c r="U50" s="362"/>
      <c r="V50" s="362"/>
      <c r="W50" s="362"/>
      <c r="X50" s="362"/>
      <c r="Y50" s="362"/>
      <c r="Z50" s="362"/>
      <c r="AA50" s="362"/>
      <c r="AB50" s="362"/>
      <c r="AC50" s="362"/>
      <c r="AD50" s="362"/>
      <c r="AE50" s="362"/>
      <c r="AF50" s="361"/>
    </row>
    <row r="51" spans="1:32" s="357" customFormat="1" ht="19.5" customHeight="1" x14ac:dyDescent="0.15">
      <c r="B51" s="791"/>
      <c r="C51" s="792"/>
      <c r="D51" s="792"/>
      <c r="E51" s="792"/>
      <c r="F51" s="792"/>
      <c r="G51" s="792"/>
      <c r="H51" s="792"/>
      <c r="I51" s="792"/>
      <c r="J51" s="792"/>
      <c r="K51" s="792"/>
      <c r="L51" s="793"/>
      <c r="M51" s="360"/>
      <c r="N51" s="361" t="s">
        <v>533</v>
      </c>
      <c r="O51" s="360"/>
      <c r="P51" s="362"/>
      <c r="Q51" s="362"/>
      <c r="R51" s="362"/>
      <c r="S51" s="362"/>
      <c r="T51" s="362"/>
      <c r="U51" s="362"/>
      <c r="V51" s="362"/>
      <c r="W51" s="362"/>
      <c r="X51" s="362"/>
      <c r="Y51" s="362"/>
      <c r="Z51" s="362"/>
      <c r="AA51" s="362"/>
      <c r="AB51" s="362"/>
      <c r="AC51" s="362"/>
      <c r="AD51" s="362"/>
      <c r="AE51" s="362"/>
      <c r="AF51" s="361"/>
    </row>
    <row r="52" spans="1:32" s="357" customFormat="1" ht="19.5" customHeight="1" x14ac:dyDescent="0.15">
      <c r="B52" s="794"/>
      <c r="C52" s="795"/>
      <c r="D52" s="795"/>
      <c r="E52" s="795"/>
      <c r="F52" s="795"/>
      <c r="G52" s="795"/>
      <c r="H52" s="795"/>
      <c r="I52" s="795"/>
      <c r="J52" s="795"/>
      <c r="K52" s="795"/>
      <c r="L52" s="796"/>
      <c r="M52" s="360"/>
      <c r="N52" s="361" t="s">
        <v>533</v>
      </c>
      <c r="O52" s="360"/>
      <c r="P52" s="362"/>
      <c r="Q52" s="362"/>
      <c r="R52" s="362"/>
      <c r="S52" s="362"/>
      <c r="T52" s="362"/>
      <c r="U52" s="362"/>
      <c r="V52" s="362"/>
      <c r="W52" s="362"/>
      <c r="X52" s="362"/>
      <c r="Y52" s="362"/>
      <c r="Z52" s="362"/>
      <c r="AA52" s="362"/>
      <c r="AB52" s="362"/>
      <c r="AC52" s="362"/>
      <c r="AD52" s="362"/>
      <c r="AE52" s="362"/>
      <c r="AF52" s="361"/>
    </row>
    <row r="54" spans="1:32" x14ac:dyDescent="0.15">
      <c r="B54" s="351" t="s">
        <v>544</v>
      </c>
    </row>
    <row r="55" spans="1:32" x14ac:dyDescent="0.15">
      <c r="B55" s="351" t="s">
        <v>545</v>
      </c>
    </row>
    <row r="57" spans="1:32" x14ac:dyDescent="0.15">
      <c r="A57" s="351" t="s">
        <v>546</v>
      </c>
    </row>
  </sheetData>
  <mergeCells count="20">
    <mergeCell ref="AH3:AI4"/>
    <mergeCell ref="B9:AF10"/>
    <mergeCell ref="R14:V14"/>
    <mergeCell ref="B16:L16"/>
    <mergeCell ref="M16:N16"/>
    <mergeCell ref="O16:AF16"/>
    <mergeCell ref="O44:AF44"/>
    <mergeCell ref="B17:L19"/>
    <mergeCell ref="O17:AF17"/>
    <mergeCell ref="B20:L22"/>
    <mergeCell ref="B23:L25"/>
    <mergeCell ref="B26:L28"/>
    <mergeCell ref="B29:L31"/>
    <mergeCell ref="B47:L49"/>
    <mergeCell ref="B50:L52"/>
    <mergeCell ref="B32:L34"/>
    <mergeCell ref="B35:L37"/>
    <mergeCell ref="B38:L40"/>
    <mergeCell ref="B41:L43"/>
    <mergeCell ref="B44:L46"/>
  </mergeCells>
  <phoneticPr fontId="2"/>
  <hyperlinks>
    <hyperlink ref="AH3" location="添付書類一覧!A1" display="添付書類一覧に戻る" xr:uid="{1AE9E54C-1388-48D2-A894-24E69D449B66}"/>
    <hyperlink ref="AH3:AI4" location="' 添付書類一覧'!A1" display="添付書類一覧に戻る" xr:uid="{9C2A4B2D-CC0B-488F-8F01-AA1EA5CE3C0E}"/>
  </hyperlinks>
  <pageMargins left="0.23622047244094491" right="0.23622047244094491" top="0.74803149606299213" bottom="0.74803149606299213" header="0.31496062992125984" footer="0.31496062992125984"/>
  <pageSetup paperSize="9" scale="71" orientation="portrait" r:id="rId1"/>
  <headerFooter alignWithMargins="0">
    <firstFooter>&amp;C 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57464-9B24-4BF4-9177-4A27F0F474AC}">
  <sheetPr>
    <tabColor theme="9" tint="0.79998168889431442"/>
    <pageSetUpPr fitToPage="1"/>
  </sheetPr>
  <dimension ref="B1:BM137"/>
  <sheetViews>
    <sheetView showGridLines="0" view="pageBreakPreview" zoomScale="55" zoomScaleNormal="55" zoomScaleSheetLayoutView="55" workbookViewId="0">
      <selection activeCell="AA3" sqref="AA3"/>
    </sheetView>
  </sheetViews>
  <sheetFormatPr defaultColWidth="4.5" defaultRowHeight="14.25" x14ac:dyDescent="0.15"/>
  <cols>
    <col min="1" max="1" width="0.875" style="116" customWidth="1"/>
    <col min="2" max="5" width="5.75" style="116" customWidth="1"/>
    <col min="6" max="7" width="5.75" style="116" hidden="1" customWidth="1"/>
    <col min="8" max="60" width="5.75" style="116" customWidth="1"/>
    <col min="61" max="61" width="1.125" style="116" customWidth="1"/>
    <col min="62" max="63" width="4.5" style="116"/>
    <col min="64" max="64" width="37.25" style="116" customWidth="1"/>
    <col min="65" max="16384" width="4.5" style="116"/>
  </cols>
  <sheetData>
    <row r="1" spans="2:65" s="96" customFormat="1" ht="20.25" customHeight="1" x14ac:dyDescent="0.15">
      <c r="C1" s="97" t="s">
        <v>180</v>
      </c>
      <c r="D1" s="97"/>
      <c r="E1" s="97"/>
      <c r="F1" s="97"/>
      <c r="G1" s="97"/>
      <c r="H1" s="97"/>
      <c r="K1" s="98" t="s">
        <v>181</v>
      </c>
      <c r="N1" s="97"/>
      <c r="O1" s="97"/>
      <c r="P1" s="97"/>
      <c r="Q1" s="97"/>
      <c r="R1" s="97"/>
      <c r="S1" s="97"/>
      <c r="T1" s="97"/>
      <c r="U1" s="97"/>
      <c r="AQ1" s="99" t="s">
        <v>182</v>
      </c>
      <c r="AR1" s="809" t="s">
        <v>183</v>
      </c>
      <c r="AS1" s="810"/>
      <c r="AT1" s="810"/>
      <c r="AU1" s="810"/>
      <c r="AV1" s="810"/>
      <c r="AW1" s="810"/>
      <c r="AX1" s="810"/>
      <c r="AY1" s="810"/>
      <c r="AZ1" s="810"/>
      <c r="BA1" s="810"/>
      <c r="BB1" s="810"/>
      <c r="BC1" s="810"/>
      <c r="BD1" s="810"/>
      <c r="BE1" s="810"/>
      <c r="BF1" s="810"/>
      <c r="BG1" s="810"/>
      <c r="BH1" s="99" t="s">
        <v>184</v>
      </c>
    </row>
    <row r="2" spans="2:65" s="100" customFormat="1" ht="20.25" customHeight="1" thickBot="1" x14ac:dyDescent="0.2">
      <c r="H2" s="98"/>
      <c r="K2" s="98"/>
      <c r="L2" s="98"/>
      <c r="N2" s="99"/>
      <c r="O2" s="99"/>
      <c r="P2" s="99"/>
      <c r="Q2" s="99"/>
      <c r="R2" s="99"/>
      <c r="S2" s="99"/>
      <c r="T2" s="99"/>
      <c r="U2" s="99"/>
      <c r="Z2" s="99" t="s">
        <v>185</v>
      </c>
      <c r="AA2" s="811">
        <v>6</v>
      </c>
      <c r="AB2" s="811"/>
      <c r="AC2" s="99" t="s">
        <v>186</v>
      </c>
      <c r="AD2" s="812">
        <f>IF(AA2=0,"",YEAR(DATE(2018+AA2,1,1)))</f>
        <v>2024</v>
      </c>
      <c r="AE2" s="812"/>
      <c r="AF2" s="100" t="s">
        <v>187</v>
      </c>
      <c r="AG2" s="100" t="s">
        <v>188</v>
      </c>
      <c r="AH2" s="811">
        <v>4</v>
      </c>
      <c r="AI2" s="811"/>
      <c r="AJ2" s="100" t="s">
        <v>189</v>
      </c>
      <c r="AQ2" s="99" t="s">
        <v>190</v>
      </c>
      <c r="AR2" s="811" t="s">
        <v>191</v>
      </c>
      <c r="AS2" s="811"/>
      <c r="AT2" s="811"/>
      <c r="AU2" s="811"/>
      <c r="AV2" s="811"/>
      <c r="AW2" s="811"/>
      <c r="AX2" s="811"/>
      <c r="AY2" s="811"/>
      <c r="AZ2" s="811"/>
      <c r="BA2" s="811"/>
      <c r="BB2" s="811"/>
      <c r="BC2" s="811"/>
      <c r="BD2" s="811"/>
      <c r="BE2" s="811"/>
      <c r="BF2" s="811"/>
      <c r="BG2" s="811"/>
      <c r="BH2" s="99" t="s">
        <v>184</v>
      </c>
      <c r="BI2" s="99"/>
      <c r="BJ2" s="99"/>
      <c r="BK2" s="1"/>
      <c r="BL2" s="291"/>
    </row>
    <row r="3" spans="2:65" s="100" customFormat="1" ht="20.25" customHeight="1" thickTop="1" x14ac:dyDescent="0.15">
      <c r="H3" s="98"/>
      <c r="K3" s="98"/>
      <c r="M3" s="99"/>
      <c r="N3" s="99"/>
      <c r="O3" s="99"/>
      <c r="P3" s="99"/>
      <c r="Q3" s="99"/>
      <c r="R3" s="99"/>
      <c r="S3" s="99"/>
      <c r="AA3" s="101"/>
      <c r="AB3" s="101"/>
      <c r="AC3" s="101"/>
      <c r="AD3" s="102"/>
      <c r="AE3" s="101"/>
      <c r="BB3" s="103" t="s">
        <v>192</v>
      </c>
      <c r="BC3" s="813" t="s">
        <v>193</v>
      </c>
      <c r="BD3" s="814"/>
      <c r="BE3" s="814"/>
      <c r="BF3" s="815"/>
      <c r="BG3" s="99"/>
      <c r="BK3" s="755" t="s">
        <v>519</v>
      </c>
      <c r="BL3" s="756"/>
    </row>
    <row r="4" spans="2:65" s="100" customFormat="1" ht="20.25" customHeight="1" thickBot="1" x14ac:dyDescent="0.2">
      <c r="H4" s="98"/>
      <c r="K4" s="98"/>
      <c r="M4" s="99"/>
      <c r="N4" s="99"/>
      <c r="O4" s="99"/>
      <c r="P4" s="99"/>
      <c r="Q4" s="99"/>
      <c r="R4" s="99"/>
      <c r="S4" s="99"/>
      <c r="AA4" s="101"/>
      <c r="AB4" s="101"/>
      <c r="AC4" s="101"/>
      <c r="AD4" s="102"/>
      <c r="AE4" s="101"/>
      <c r="BB4" s="103" t="s">
        <v>194</v>
      </c>
      <c r="BC4" s="813" t="s">
        <v>195</v>
      </c>
      <c r="BD4" s="814"/>
      <c r="BE4" s="814"/>
      <c r="BF4" s="815"/>
      <c r="BG4" s="99"/>
      <c r="BK4" s="757"/>
      <c r="BL4" s="758"/>
    </row>
    <row r="5" spans="2:65" s="100" customFormat="1" ht="5.0999999999999996" customHeight="1" thickTop="1" x14ac:dyDescent="0.15">
      <c r="H5" s="98"/>
      <c r="K5" s="98"/>
      <c r="M5" s="99"/>
      <c r="N5" s="99"/>
      <c r="O5" s="99"/>
      <c r="P5" s="99"/>
      <c r="Q5" s="99"/>
      <c r="R5" s="99"/>
      <c r="S5" s="99"/>
      <c r="AA5" s="104"/>
      <c r="AB5" s="104"/>
      <c r="AH5" s="96"/>
      <c r="AI5" s="96"/>
      <c r="AJ5" s="96"/>
      <c r="AK5" s="96"/>
      <c r="AL5" s="96"/>
      <c r="AM5" s="96"/>
      <c r="AN5" s="96"/>
      <c r="AO5" s="96"/>
      <c r="AP5" s="96"/>
      <c r="AQ5" s="96"/>
      <c r="AR5" s="96"/>
      <c r="AS5" s="96"/>
      <c r="AT5" s="96"/>
      <c r="AU5" s="96"/>
      <c r="AV5" s="96"/>
      <c r="AW5" s="96"/>
      <c r="AX5" s="96"/>
      <c r="AY5" s="96"/>
      <c r="AZ5" s="96"/>
      <c r="BA5" s="96"/>
      <c r="BB5" s="96"/>
      <c r="BC5" s="96"/>
      <c r="BD5" s="96"/>
      <c r="BE5" s="96"/>
      <c r="BF5" s="105"/>
      <c r="BG5" s="105"/>
      <c r="BK5" s="350"/>
      <c r="BL5" s="291"/>
    </row>
    <row r="6" spans="2:65" s="100" customFormat="1" ht="21" customHeight="1" x14ac:dyDescent="0.15">
      <c r="B6" s="97"/>
      <c r="C6" s="96"/>
      <c r="D6" s="96"/>
      <c r="E6" s="96"/>
      <c r="F6" s="96"/>
      <c r="G6" s="96"/>
      <c r="H6" s="96"/>
      <c r="I6" s="106"/>
      <c r="J6" s="106"/>
      <c r="K6" s="106"/>
      <c r="L6" s="107"/>
      <c r="M6" s="106"/>
      <c r="N6" s="106"/>
      <c r="O6" s="106"/>
      <c r="AH6" s="96"/>
      <c r="AI6" s="96"/>
      <c r="AJ6" s="96"/>
      <c r="AK6" s="96"/>
      <c r="AL6" s="96"/>
      <c r="AM6" s="96" t="s">
        <v>196</v>
      </c>
      <c r="AN6" s="96"/>
      <c r="AO6" s="96"/>
      <c r="AP6" s="96"/>
      <c r="AQ6" s="96"/>
      <c r="AR6" s="96"/>
      <c r="AS6" s="96"/>
      <c r="AU6" s="108"/>
      <c r="AV6" s="108"/>
      <c r="AW6" s="109"/>
      <c r="AX6" s="96"/>
      <c r="AY6" s="837">
        <v>40</v>
      </c>
      <c r="AZ6" s="838"/>
      <c r="BA6" s="109" t="s">
        <v>197</v>
      </c>
      <c r="BB6" s="96"/>
      <c r="BC6" s="837">
        <v>160</v>
      </c>
      <c r="BD6" s="838"/>
      <c r="BE6" s="109" t="s">
        <v>198</v>
      </c>
      <c r="BF6" s="96"/>
      <c r="BG6" s="105"/>
    </row>
    <row r="7" spans="2:65" s="100" customFormat="1" ht="5.0999999999999996" customHeight="1" x14ac:dyDescent="0.15">
      <c r="B7" s="97"/>
      <c r="C7" s="110"/>
      <c r="D7" s="110"/>
      <c r="E7" s="110"/>
      <c r="F7" s="110"/>
      <c r="G7" s="110"/>
      <c r="H7" s="106"/>
      <c r="I7" s="106"/>
      <c r="J7" s="106"/>
      <c r="K7" s="106"/>
      <c r="L7" s="106"/>
      <c r="M7" s="106"/>
      <c r="N7" s="106"/>
      <c r="O7" s="106"/>
      <c r="AH7" s="96"/>
      <c r="AI7" s="96"/>
      <c r="AJ7" s="96"/>
      <c r="AK7" s="96"/>
      <c r="AL7" s="96"/>
      <c r="AM7" s="96"/>
      <c r="AN7" s="96"/>
      <c r="AO7" s="96"/>
      <c r="AP7" s="96"/>
      <c r="AQ7" s="96"/>
      <c r="AR7" s="96"/>
      <c r="AS7" s="96"/>
      <c r="AT7" s="96"/>
      <c r="AU7" s="96"/>
      <c r="AV7" s="96"/>
      <c r="AW7" s="96"/>
      <c r="AX7" s="96"/>
      <c r="AY7" s="96"/>
      <c r="AZ7" s="96"/>
      <c r="BA7" s="96"/>
      <c r="BB7" s="96"/>
      <c r="BC7" s="96"/>
      <c r="BD7" s="96"/>
      <c r="BE7" s="96"/>
      <c r="BF7" s="105"/>
      <c r="BG7" s="105"/>
    </row>
    <row r="8" spans="2:65" s="100" customFormat="1" ht="21" customHeight="1" x14ac:dyDescent="0.15">
      <c r="B8" s="111"/>
      <c r="C8" s="107"/>
      <c r="D8" s="107"/>
      <c r="E8" s="107"/>
      <c r="F8" s="107"/>
      <c r="G8" s="107"/>
      <c r="H8" s="106"/>
      <c r="I8" s="106"/>
      <c r="J8" s="106"/>
      <c r="K8" s="106"/>
      <c r="L8" s="106"/>
      <c r="M8" s="106"/>
      <c r="N8" s="106"/>
      <c r="O8" s="106"/>
      <c r="AH8" s="112"/>
      <c r="AI8" s="112"/>
      <c r="AJ8" s="112"/>
      <c r="AK8" s="96"/>
      <c r="AL8" s="105"/>
      <c r="AM8" s="113"/>
      <c r="AN8" s="113"/>
      <c r="AO8" s="97"/>
      <c r="AP8" s="114"/>
      <c r="AQ8" s="114"/>
      <c r="AR8" s="114"/>
      <c r="AS8" s="115"/>
      <c r="AT8" s="115"/>
      <c r="AU8" s="96"/>
      <c r="AV8" s="114"/>
      <c r="AW8" s="114"/>
      <c r="AX8" s="107"/>
      <c r="AY8" s="96"/>
      <c r="AZ8" s="96" t="s">
        <v>199</v>
      </c>
      <c r="BA8" s="96"/>
      <c r="BB8" s="96"/>
      <c r="BC8" s="839">
        <f>DAY(EOMONTH(DATE(AD2,AH2,1),0))</f>
        <v>30</v>
      </c>
      <c r="BD8" s="840"/>
      <c r="BE8" s="96" t="s">
        <v>200</v>
      </c>
      <c r="BF8" s="96"/>
      <c r="BG8" s="96"/>
      <c r="BK8" s="99"/>
      <c r="BL8" s="99"/>
      <c r="BM8" s="99"/>
    </row>
    <row r="9" spans="2:65" s="100" customFormat="1" ht="5.0999999999999996" customHeight="1" x14ac:dyDescent="0.15">
      <c r="B9" s="111"/>
      <c r="C9" s="114"/>
      <c r="D9" s="114"/>
      <c r="E9" s="114"/>
      <c r="F9" s="114"/>
      <c r="G9" s="114"/>
      <c r="H9" s="114"/>
      <c r="I9" s="114"/>
      <c r="J9" s="114"/>
      <c r="K9" s="114"/>
      <c r="L9" s="114"/>
      <c r="M9" s="114"/>
      <c r="N9" s="114"/>
      <c r="O9" s="114"/>
      <c r="AH9" s="110"/>
      <c r="AI9" s="96"/>
      <c r="AJ9" s="96"/>
      <c r="AK9" s="112"/>
      <c r="AL9" s="96"/>
      <c r="AM9" s="96"/>
      <c r="AN9" s="96"/>
      <c r="AO9" s="96"/>
      <c r="AP9" s="96"/>
      <c r="AQ9" s="96"/>
      <c r="AR9" s="110"/>
      <c r="AS9" s="110"/>
      <c r="AT9" s="110"/>
      <c r="AU9" s="96"/>
      <c r="AV9" s="96"/>
      <c r="AW9" s="96"/>
      <c r="AX9" s="96"/>
      <c r="AY9" s="96"/>
      <c r="AZ9" s="96"/>
      <c r="BA9" s="96"/>
      <c r="BB9" s="96"/>
      <c r="BC9" s="96"/>
      <c r="BD9" s="96"/>
      <c r="BE9" s="96"/>
      <c r="BF9" s="96"/>
      <c r="BG9" s="96"/>
      <c r="BK9" s="99"/>
      <c r="BL9" s="99"/>
      <c r="BM9" s="99"/>
    </row>
    <row r="10" spans="2:65" s="100" customFormat="1" ht="21" customHeight="1" x14ac:dyDescent="0.15">
      <c r="B10" s="111"/>
      <c r="C10" s="114"/>
      <c r="D10" s="114"/>
      <c r="E10" s="114"/>
      <c r="F10" s="114"/>
      <c r="G10" s="114"/>
      <c r="H10" s="114"/>
      <c r="I10" s="114"/>
      <c r="J10" s="114"/>
      <c r="K10" s="114"/>
      <c r="L10" s="114"/>
      <c r="M10" s="114"/>
      <c r="N10" s="114"/>
      <c r="O10" s="114"/>
      <c r="AH10" s="110"/>
      <c r="AI10" s="96"/>
      <c r="AJ10" s="96"/>
      <c r="AK10" s="112"/>
      <c r="AL10" s="96"/>
      <c r="AM10" s="96"/>
      <c r="AN10" s="96" t="s">
        <v>201</v>
      </c>
      <c r="AO10" s="96"/>
      <c r="AP10" s="96"/>
      <c r="AQ10" s="96"/>
      <c r="AR10" s="96"/>
      <c r="AS10" s="96"/>
      <c r="AT10" s="96"/>
      <c r="AU10" s="96"/>
      <c r="AV10" s="110"/>
      <c r="AW10" s="110"/>
      <c r="AX10" s="110"/>
      <c r="AY10" s="96"/>
      <c r="AZ10" s="96"/>
      <c r="BA10" s="105" t="s">
        <v>202</v>
      </c>
      <c r="BB10" s="96"/>
      <c r="BC10" s="837">
        <v>9</v>
      </c>
      <c r="BD10" s="838"/>
      <c r="BE10" s="109" t="s">
        <v>203</v>
      </c>
      <c r="BF10" s="96"/>
      <c r="BG10" s="96"/>
      <c r="BK10" s="99"/>
      <c r="BL10" s="99"/>
      <c r="BM10" s="99"/>
    </row>
    <row r="11" spans="2:65" s="100" customFormat="1" ht="5.0999999999999996" customHeight="1" x14ac:dyDescent="0.15">
      <c r="B11" s="111"/>
      <c r="C11" s="114"/>
      <c r="D11" s="114"/>
      <c r="E11" s="114"/>
      <c r="F11" s="114"/>
      <c r="G11" s="114"/>
      <c r="H11" s="114"/>
      <c r="I11" s="114"/>
      <c r="J11" s="114"/>
      <c r="K11" s="114"/>
      <c r="L11" s="114"/>
      <c r="M11" s="114"/>
      <c r="N11" s="114"/>
      <c r="O11" s="114"/>
      <c r="AH11" s="110"/>
      <c r="AI11" s="96"/>
      <c r="AJ11" s="96"/>
      <c r="AK11" s="112"/>
      <c r="AL11" s="96"/>
      <c r="AM11" s="96"/>
      <c r="AN11" s="96"/>
      <c r="AO11" s="96"/>
      <c r="AP11" s="96"/>
      <c r="AQ11" s="96"/>
      <c r="AR11" s="110"/>
      <c r="AS11" s="110"/>
      <c r="AT11" s="110"/>
      <c r="AU11" s="96"/>
      <c r="AV11" s="96"/>
      <c r="AW11" s="96"/>
      <c r="AX11" s="96"/>
      <c r="AY11" s="96"/>
      <c r="AZ11" s="96"/>
      <c r="BA11" s="96"/>
      <c r="BB11" s="96"/>
      <c r="BC11" s="96"/>
      <c r="BD11" s="96"/>
      <c r="BE11" s="96"/>
      <c r="BF11" s="96"/>
      <c r="BG11" s="96"/>
      <c r="BK11" s="99"/>
      <c r="BL11" s="99"/>
      <c r="BM11" s="99"/>
    </row>
    <row r="12" spans="2:65" s="100" customFormat="1" ht="21" customHeight="1" x14ac:dyDescent="0.15">
      <c r="R12" s="106"/>
      <c r="S12" s="106"/>
      <c r="T12" s="105"/>
      <c r="U12" s="841"/>
      <c r="V12" s="841"/>
      <c r="W12" s="97"/>
      <c r="AA12" s="110"/>
      <c r="AB12" s="113"/>
      <c r="AC12" s="97"/>
      <c r="AD12" s="110"/>
      <c r="AE12" s="110"/>
      <c r="AF12" s="110"/>
      <c r="AH12" s="112"/>
      <c r="AI12" s="112"/>
      <c r="AJ12" s="112"/>
      <c r="AK12" s="96"/>
      <c r="AL12" s="105"/>
      <c r="AM12" s="113"/>
      <c r="AN12" s="96"/>
      <c r="AO12" s="96"/>
      <c r="AP12" s="96"/>
      <c r="AQ12" s="96"/>
      <c r="AR12" s="96"/>
      <c r="AS12" s="97" t="s">
        <v>204</v>
      </c>
      <c r="AT12" s="96"/>
      <c r="AU12" s="96"/>
      <c r="AV12" s="96"/>
      <c r="AW12" s="96"/>
      <c r="AX12" s="96"/>
      <c r="AY12" s="96"/>
      <c r="AZ12" s="96"/>
      <c r="BA12" s="96"/>
      <c r="BB12" s="96"/>
      <c r="BC12" s="110"/>
      <c r="BD12" s="112"/>
      <c r="BE12" s="96"/>
      <c r="BF12" s="96"/>
      <c r="BG12" s="110"/>
      <c r="BH12" s="96"/>
      <c r="BK12" s="99"/>
      <c r="BL12" s="99"/>
      <c r="BM12" s="99"/>
    </row>
    <row r="13" spans="2:65" s="100" customFormat="1" ht="21" customHeight="1" x14ac:dyDescent="0.15">
      <c r="R13" s="96"/>
      <c r="S13" s="96"/>
      <c r="T13" s="96"/>
      <c r="U13" s="96"/>
      <c r="V13" s="96"/>
      <c r="AA13" s="96"/>
      <c r="AB13" s="96"/>
      <c r="AC13" s="96"/>
      <c r="AD13" s="96"/>
      <c r="AE13" s="96"/>
      <c r="AF13" s="96"/>
      <c r="AH13" s="110"/>
      <c r="AI13" s="112"/>
      <c r="AJ13" s="96"/>
      <c r="AK13" s="112"/>
      <c r="AL13" s="96"/>
      <c r="AM13" s="96"/>
      <c r="AN13" s="96"/>
      <c r="AO13" s="110"/>
      <c r="AP13" s="97"/>
      <c r="AQ13" s="110"/>
      <c r="AR13" s="110"/>
      <c r="AS13" s="97" t="s">
        <v>205</v>
      </c>
      <c r="AT13" s="96"/>
      <c r="AU13" s="96"/>
      <c r="AV13" s="96"/>
      <c r="AW13" s="96"/>
      <c r="AX13" s="96"/>
      <c r="AY13" s="96"/>
      <c r="AZ13" s="96"/>
      <c r="BA13" s="96"/>
      <c r="BB13" s="854">
        <v>0.29166666666666669</v>
      </c>
      <c r="BC13" s="855"/>
      <c r="BD13" s="856"/>
      <c r="BE13" s="107" t="s">
        <v>206</v>
      </c>
      <c r="BF13" s="854">
        <v>0.83333333333333337</v>
      </c>
      <c r="BG13" s="855"/>
      <c r="BH13" s="856"/>
      <c r="BK13" s="99"/>
      <c r="BL13" s="99"/>
      <c r="BM13" s="99"/>
    </row>
    <row r="14" spans="2:65" s="100" customFormat="1" ht="21" customHeight="1" x14ac:dyDescent="0.15">
      <c r="R14" s="116"/>
      <c r="S14" s="116"/>
      <c r="T14" s="116"/>
      <c r="U14" s="116"/>
      <c r="V14" s="116"/>
      <c r="W14" s="116"/>
      <c r="AA14" s="107"/>
      <c r="AB14" s="116"/>
      <c r="AC14" s="116"/>
      <c r="AD14" s="107"/>
      <c r="AE14" s="110"/>
      <c r="AF14" s="110"/>
      <c r="AG14" s="104"/>
      <c r="AH14" s="97"/>
      <c r="AI14" s="112"/>
      <c r="AJ14" s="96"/>
      <c r="AK14" s="112"/>
      <c r="AL14" s="96"/>
      <c r="AM14" s="96"/>
      <c r="AN14" s="96"/>
      <c r="AO14" s="107"/>
      <c r="AP14" s="106"/>
      <c r="AQ14" s="106"/>
      <c r="AR14" s="106"/>
      <c r="AS14" s="97" t="s">
        <v>207</v>
      </c>
      <c r="AT14" s="96"/>
      <c r="AU14" s="96"/>
      <c r="AV14" s="96"/>
      <c r="AW14" s="96"/>
      <c r="AX14" s="96"/>
      <c r="AY14" s="96"/>
      <c r="AZ14" s="96"/>
      <c r="BA14" s="96"/>
      <c r="BB14" s="854">
        <v>0.83333333333333337</v>
      </c>
      <c r="BC14" s="855"/>
      <c r="BD14" s="856"/>
      <c r="BE14" s="107" t="s">
        <v>206</v>
      </c>
      <c r="BF14" s="854">
        <v>0.29166666666666669</v>
      </c>
      <c r="BG14" s="855"/>
      <c r="BH14" s="856"/>
      <c r="BK14" s="99"/>
      <c r="BL14" s="99"/>
      <c r="BM14" s="99"/>
    </row>
    <row r="15" spans="2:65" ht="12" customHeight="1" thickBot="1" x14ac:dyDescent="0.2">
      <c r="C15" s="117"/>
      <c r="D15" s="117"/>
      <c r="E15" s="117"/>
      <c r="F15" s="117"/>
      <c r="G15" s="117"/>
      <c r="H15" s="117"/>
      <c r="AA15" s="117"/>
      <c r="AR15" s="117"/>
      <c r="BI15" s="118"/>
      <c r="BJ15" s="118"/>
      <c r="BK15" s="118"/>
    </row>
    <row r="16" spans="2:65" ht="21.6" customHeight="1" x14ac:dyDescent="0.15">
      <c r="B16" s="816" t="s">
        <v>208</v>
      </c>
      <c r="C16" s="819" t="s">
        <v>209</v>
      </c>
      <c r="D16" s="820"/>
      <c r="E16" s="821"/>
      <c r="F16" s="119"/>
      <c r="G16" s="120"/>
      <c r="H16" s="828" t="s">
        <v>210</v>
      </c>
      <c r="I16" s="831" t="s">
        <v>211</v>
      </c>
      <c r="J16" s="820"/>
      <c r="K16" s="820"/>
      <c r="L16" s="821"/>
      <c r="M16" s="831" t="s">
        <v>212</v>
      </c>
      <c r="N16" s="820"/>
      <c r="O16" s="821"/>
      <c r="P16" s="831" t="s">
        <v>213</v>
      </c>
      <c r="Q16" s="820"/>
      <c r="R16" s="820"/>
      <c r="S16" s="820"/>
      <c r="T16" s="834"/>
      <c r="U16" s="121"/>
      <c r="V16" s="122"/>
      <c r="W16" s="122"/>
      <c r="X16" s="122"/>
      <c r="Y16" s="122"/>
      <c r="Z16" s="122"/>
      <c r="AA16" s="122"/>
      <c r="AB16" s="122"/>
      <c r="AC16" s="122"/>
      <c r="AD16" s="122"/>
      <c r="AE16" s="122"/>
      <c r="AF16" s="122"/>
      <c r="AG16" s="122"/>
      <c r="AH16" s="122"/>
      <c r="AI16" s="123" t="s">
        <v>214</v>
      </c>
      <c r="AJ16" s="122"/>
      <c r="AK16" s="122"/>
      <c r="AL16" s="122"/>
      <c r="AM16" s="122"/>
      <c r="AN16" s="122" t="s">
        <v>215</v>
      </c>
      <c r="AO16" s="122"/>
      <c r="AP16" s="124"/>
      <c r="AQ16" s="125"/>
      <c r="AR16" s="122" t="s">
        <v>184</v>
      </c>
      <c r="AS16" s="122"/>
      <c r="AT16" s="122"/>
      <c r="AU16" s="122"/>
      <c r="AV16" s="122"/>
      <c r="AW16" s="122"/>
      <c r="AX16" s="122"/>
      <c r="AY16" s="126"/>
      <c r="AZ16" s="842" t="str">
        <f>IF(BC3="計画","(11)1～4週目の勤務時間数合計","(11)1か月の勤務時間数　合計")</f>
        <v>(11)1か月の勤務時間数　合計</v>
      </c>
      <c r="BA16" s="843"/>
      <c r="BB16" s="848" t="s">
        <v>216</v>
      </c>
      <c r="BC16" s="843"/>
      <c r="BD16" s="819" t="s">
        <v>217</v>
      </c>
      <c r="BE16" s="820"/>
      <c r="BF16" s="820"/>
      <c r="BG16" s="820"/>
      <c r="BH16" s="834"/>
    </row>
    <row r="17" spans="2:60" ht="20.25" customHeight="1" x14ac:dyDescent="0.15">
      <c r="B17" s="817"/>
      <c r="C17" s="822"/>
      <c r="D17" s="823"/>
      <c r="E17" s="824"/>
      <c r="F17" s="127"/>
      <c r="G17" s="128"/>
      <c r="H17" s="829"/>
      <c r="I17" s="832"/>
      <c r="J17" s="823"/>
      <c r="K17" s="823"/>
      <c r="L17" s="824"/>
      <c r="M17" s="832"/>
      <c r="N17" s="823"/>
      <c r="O17" s="824"/>
      <c r="P17" s="832"/>
      <c r="Q17" s="823"/>
      <c r="R17" s="823"/>
      <c r="S17" s="823"/>
      <c r="T17" s="835"/>
      <c r="U17" s="851" t="s">
        <v>218</v>
      </c>
      <c r="V17" s="851"/>
      <c r="W17" s="851"/>
      <c r="X17" s="851"/>
      <c r="Y17" s="851"/>
      <c r="Z17" s="851"/>
      <c r="AA17" s="852"/>
      <c r="AB17" s="853" t="s">
        <v>219</v>
      </c>
      <c r="AC17" s="851"/>
      <c r="AD17" s="851"/>
      <c r="AE17" s="851"/>
      <c r="AF17" s="851"/>
      <c r="AG17" s="851"/>
      <c r="AH17" s="852"/>
      <c r="AI17" s="853" t="s">
        <v>220</v>
      </c>
      <c r="AJ17" s="851"/>
      <c r="AK17" s="851"/>
      <c r="AL17" s="851"/>
      <c r="AM17" s="851"/>
      <c r="AN17" s="851"/>
      <c r="AO17" s="852"/>
      <c r="AP17" s="853" t="s">
        <v>221</v>
      </c>
      <c r="AQ17" s="851"/>
      <c r="AR17" s="851"/>
      <c r="AS17" s="851"/>
      <c r="AT17" s="851"/>
      <c r="AU17" s="851"/>
      <c r="AV17" s="852"/>
      <c r="AW17" s="853" t="s">
        <v>222</v>
      </c>
      <c r="AX17" s="851"/>
      <c r="AY17" s="851"/>
      <c r="AZ17" s="844"/>
      <c r="BA17" s="845"/>
      <c r="BB17" s="849"/>
      <c r="BC17" s="845"/>
      <c r="BD17" s="822"/>
      <c r="BE17" s="823"/>
      <c r="BF17" s="823"/>
      <c r="BG17" s="823"/>
      <c r="BH17" s="835"/>
    </row>
    <row r="18" spans="2:60" ht="20.25" customHeight="1" x14ac:dyDescent="0.15">
      <c r="B18" s="817"/>
      <c r="C18" s="822"/>
      <c r="D18" s="823"/>
      <c r="E18" s="824"/>
      <c r="F18" s="127"/>
      <c r="G18" s="128"/>
      <c r="H18" s="829"/>
      <c r="I18" s="832"/>
      <c r="J18" s="823"/>
      <c r="K18" s="823"/>
      <c r="L18" s="824"/>
      <c r="M18" s="832"/>
      <c r="N18" s="823"/>
      <c r="O18" s="824"/>
      <c r="P18" s="832"/>
      <c r="Q18" s="823"/>
      <c r="R18" s="823"/>
      <c r="S18" s="823"/>
      <c r="T18" s="835"/>
      <c r="U18" s="129">
        <v>1</v>
      </c>
      <c r="V18" s="130">
        <v>2</v>
      </c>
      <c r="W18" s="130">
        <v>3</v>
      </c>
      <c r="X18" s="130">
        <v>4</v>
      </c>
      <c r="Y18" s="130">
        <v>5</v>
      </c>
      <c r="Z18" s="130">
        <v>6</v>
      </c>
      <c r="AA18" s="131">
        <v>7</v>
      </c>
      <c r="AB18" s="132">
        <v>8</v>
      </c>
      <c r="AC18" s="130">
        <v>9</v>
      </c>
      <c r="AD18" s="130">
        <v>10</v>
      </c>
      <c r="AE18" s="130">
        <v>11</v>
      </c>
      <c r="AF18" s="130">
        <v>12</v>
      </c>
      <c r="AG18" s="130">
        <v>13</v>
      </c>
      <c r="AH18" s="131">
        <v>14</v>
      </c>
      <c r="AI18" s="129">
        <v>15</v>
      </c>
      <c r="AJ18" s="130">
        <v>16</v>
      </c>
      <c r="AK18" s="130">
        <v>17</v>
      </c>
      <c r="AL18" s="130">
        <v>18</v>
      </c>
      <c r="AM18" s="130">
        <v>19</v>
      </c>
      <c r="AN18" s="130">
        <v>20</v>
      </c>
      <c r="AO18" s="131">
        <v>21</v>
      </c>
      <c r="AP18" s="132">
        <v>22</v>
      </c>
      <c r="AQ18" s="130">
        <v>23</v>
      </c>
      <c r="AR18" s="130">
        <v>24</v>
      </c>
      <c r="AS18" s="130">
        <v>25</v>
      </c>
      <c r="AT18" s="130">
        <v>26</v>
      </c>
      <c r="AU18" s="130">
        <v>27</v>
      </c>
      <c r="AV18" s="131">
        <v>28</v>
      </c>
      <c r="AW18" s="132" t="str">
        <f>IF($BC$3="暦月",IF(DAY(DATE($AD$2,$AH$2,29))=29,29,""),"")</f>
        <v/>
      </c>
      <c r="AX18" s="130" t="str">
        <f>IF($BC$3="暦月",IF(DAY(DATE($AD$2,$AH$2,30))=30,30,""),"")</f>
        <v/>
      </c>
      <c r="AY18" s="131" t="str">
        <f>IF($BC$3="暦月",IF(DAY(DATE($AD$2,$AH$2,31))=31,31,""),"")</f>
        <v/>
      </c>
      <c r="AZ18" s="844"/>
      <c r="BA18" s="845"/>
      <c r="BB18" s="849"/>
      <c r="BC18" s="845"/>
      <c r="BD18" s="822"/>
      <c r="BE18" s="823"/>
      <c r="BF18" s="823"/>
      <c r="BG18" s="823"/>
      <c r="BH18" s="835"/>
    </row>
    <row r="19" spans="2:60" ht="20.25" hidden="1" customHeight="1" x14ac:dyDescent="0.15">
      <c r="B19" s="817"/>
      <c r="C19" s="822"/>
      <c r="D19" s="823"/>
      <c r="E19" s="824"/>
      <c r="F19" s="127"/>
      <c r="G19" s="128"/>
      <c r="H19" s="829"/>
      <c r="I19" s="832"/>
      <c r="J19" s="823"/>
      <c r="K19" s="823"/>
      <c r="L19" s="824"/>
      <c r="M19" s="832"/>
      <c r="N19" s="823"/>
      <c r="O19" s="824"/>
      <c r="P19" s="832"/>
      <c r="Q19" s="823"/>
      <c r="R19" s="823"/>
      <c r="S19" s="823"/>
      <c r="T19" s="835"/>
      <c r="U19" s="129">
        <f>WEEKDAY(DATE($AD$2,$AH$2,1))</f>
        <v>2</v>
      </c>
      <c r="V19" s="130">
        <f>WEEKDAY(DATE($AD$2,$AH$2,2))</f>
        <v>3</v>
      </c>
      <c r="W19" s="130">
        <f>WEEKDAY(DATE($AD$2,$AH$2,3))</f>
        <v>4</v>
      </c>
      <c r="X19" s="130">
        <f>WEEKDAY(DATE($AD$2,$AH$2,4))</f>
        <v>5</v>
      </c>
      <c r="Y19" s="130">
        <f>WEEKDAY(DATE($AD$2,$AH$2,5))</f>
        <v>6</v>
      </c>
      <c r="Z19" s="130">
        <f>WEEKDAY(DATE($AD$2,$AH$2,6))</f>
        <v>7</v>
      </c>
      <c r="AA19" s="131">
        <f>WEEKDAY(DATE($AD$2,$AH$2,7))</f>
        <v>1</v>
      </c>
      <c r="AB19" s="132">
        <f>WEEKDAY(DATE($AD$2,$AH$2,8))</f>
        <v>2</v>
      </c>
      <c r="AC19" s="130">
        <f>WEEKDAY(DATE($AD$2,$AH$2,9))</f>
        <v>3</v>
      </c>
      <c r="AD19" s="130">
        <f>WEEKDAY(DATE($AD$2,$AH$2,10))</f>
        <v>4</v>
      </c>
      <c r="AE19" s="130">
        <f>WEEKDAY(DATE($AD$2,$AH$2,11))</f>
        <v>5</v>
      </c>
      <c r="AF19" s="130">
        <f>WEEKDAY(DATE($AD$2,$AH$2,12))</f>
        <v>6</v>
      </c>
      <c r="AG19" s="130">
        <f>WEEKDAY(DATE($AD$2,$AH$2,13))</f>
        <v>7</v>
      </c>
      <c r="AH19" s="131">
        <f>WEEKDAY(DATE($AD$2,$AH$2,14))</f>
        <v>1</v>
      </c>
      <c r="AI19" s="132">
        <f>WEEKDAY(DATE($AD$2,$AH$2,15))</f>
        <v>2</v>
      </c>
      <c r="AJ19" s="130">
        <f>WEEKDAY(DATE($AD$2,$AH$2,16))</f>
        <v>3</v>
      </c>
      <c r="AK19" s="130">
        <f>WEEKDAY(DATE($AD$2,$AH$2,17))</f>
        <v>4</v>
      </c>
      <c r="AL19" s="130">
        <f>WEEKDAY(DATE($AD$2,$AH$2,18))</f>
        <v>5</v>
      </c>
      <c r="AM19" s="130">
        <f>WEEKDAY(DATE($AD$2,$AH$2,19))</f>
        <v>6</v>
      </c>
      <c r="AN19" s="130">
        <f>WEEKDAY(DATE($AD$2,$AH$2,20))</f>
        <v>7</v>
      </c>
      <c r="AO19" s="131">
        <f>WEEKDAY(DATE($AD$2,$AH$2,21))</f>
        <v>1</v>
      </c>
      <c r="AP19" s="132">
        <f>WEEKDAY(DATE($AD$2,$AH$2,22))</f>
        <v>2</v>
      </c>
      <c r="AQ19" s="130">
        <f>WEEKDAY(DATE($AD$2,$AH$2,23))</f>
        <v>3</v>
      </c>
      <c r="AR19" s="130">
        <f>WEEKDAY(DATE($AD$2,$AH$2,24))</f>
        <v>4</v>
      </c>
      <c r="AS19" s="130">
        <f>WEEKDAY(DATE($AD$2,$AH$2,25))</f>
        <v>5</v>
      </c>
      <c r="AT19" s="130">
        <f>WEEKDAY(DATE($AD$2,$AH$2,26))</f>
        <v>6</v>
      </c>
      <c r="AU19" s="130">
        <f>WEEKDAY(DATE($AD$2,$AH$2,27))</f>
        <v>7</v>
      </c>
      <c r="AV19" s="131">
        <f>WEEKDAY(DATE($AD$2,$AH$2,28))</f>
        <v>1</v>
      </c>
      <c r="AW19" s="132">
        <f>IF(AW18=29,WEEKDAY(DATE($AD$2,$AH$2,29)),0)</f>
        <v>0</v>
      </c>
      <c r="AX19" s="130">
        <f>IF(AX18=30,WEEKDAY(DATE($AD$2,$AH$2,30)),0)</f>
        <v>0</v>
      </c>
      <c r="AY19" s="131">
        <f>IF(AY18=31,WEEKDAY(DATE($AD$2,$AH$2,31)),0)</f>
        <v>0</v>
      </c>
      <c r="AZ19" s="844"/>
      <c r="BA19" s="845"/>
      <c r="BB19" s="849"/>
      <c r="BC19" s="845"/>
      <c r="BD19" s="822"/>
      <c r="BE19" s="823"/>
      <c r="BF19" s="823"/>
      <c r="BG19" s="823"/>
      <c r="BH19" s="835"/>
    </row>
    <row r="20" spans="2:60" ht="20.25" customHeight="1" thickBot="1" x14ac:dyDescent="0.2">
      <c r="B20" s="818"/>
      <c r="C20" s="825"/>
      <c r="D20" s="826"/>
      <c r="E20" s="827"/>
      <c r="F20" s="133"/>
      <c r="G20" s="134"/>
      <c r="H20" s="830"/>
      <c r="I20" s="833"/>
      <c r="J20" s="826"/>
      <c r="K20" s="826"/>
      <c r="L20" s="827"/>
      <c r="M20" s="833"/>
      <c r="N20" s="826"/>
      <c r="O20" s="827"/>
      <c r="P20" s="833"/>
      <c r="Q20" s="826"/>
      <c r="R20" s="826"/>
      <c r="S20" s="826"/>
      <c r="T20" s="836"/>
      <c r="U20" s="135" t="str">
        <f>IF(U19=1,"日",IF(U19=2,"月",IF(U19=3,"火",IF(U19=4,"水",IF(U19=5,"木",IF(U19=6,"金","土"))))))</f>
        <v>月</v>
      </c>
      <c r="V20" s="136" t="str">
        <f t="shared" ref="V20:AV20" si="0">IF(V19=1,"日",IF(V19=2,"月",IF(V19=3,"火",IF(V19=4,"水",IF(V19=5,"木",IF(V19=6,"金","土"))))))</f>
        <v>火</v>
      </c>
      <c r="W20" s="136" t="str">
        <f t="shared" si="0"/>
        <v>水</v>
      </c>
      <c r="X20" s="136" t="str">
        <f t="shared" si="0"/>
        <v>木</v>
      </c>
      <c r="Y20" s="136" t="str">
        <f t="shared" si="0"/>
        <v>金</v>
      </c>
      <c r="Z20" s="136" t="str">
        <f t="shared" si="0"/>
        <v>土</v>
      </c>
      <c r="AA20" s="137" t="str">
        <f t="shared" si="0"/>
        <v>日</v>
      </c>
      <c r="AB20" s="138" t="str">
        <f>IF(AB19=1,"日",IF(AB19=2,"月",IF(AB19=3,"火",IF(AB19=4,"水",IF(AB19=5,"木",IF(AB19=6,"金","土"))))))</f>
        <v>月</v>
      </c>
      <c r="AC20" s="136" t="str">
        <f t="shared" si="0"/>
        <v>火</v>
      </c>
      <c r="AD20" s="136" t="str">
        <f t="shared" si="0"/>
        <v>水</v>
      </c>
      <c r="AE20" s="136" t="str">
        <f t="shared" si="0"/>
        <v>木</v>
      </c>
      <c r="AF20" s="136" t="str">
        <f t="shared" si="0"/>
        <v>金</v>
      </c>
      <c r="AG20" s="136" t="str">
        <f t="shared" si="0"/>
        <v>土</v>
      </c>
      <c r="AH20" s="137" t="str">
        <f t="shared" si="0"/>
        <v>日</v>
      </c>
      <c r="AI20" s="138" t="str">
        <f>IF(AI19=1,"日",IF(AI19=2,"月",IF(AI19=3,"火",IF(AI19=4,"水",IF(AI19=5,"木",IF(AI19=6,"金","土"))))))</f>
        <v>月</v>
      </c>
      <c r="AJ20" s="136" t="str">
        <f t="shared" si="0"/>
        <v>火</v>
      </c>
      <c r="AK20" s="136" t="str">
        <f t="shared" si="0"/>
        <v>水</v>
      </c>
      <c r="AL20" s="136" t="str">
        <f t="shared" si="0"/>
        <v>木</v>
      </c>
      <c r="AM20" s="136" t="str">
        <f t="shared" si="0"/>
        <v>金</v>
      </c>
      <c r="AN20" s="136" t="str">
        <f t="shared" si="0"/>
        <v>土</v>
      </c>
      <c r="AO20" s="137" t="str">
        <f t="shared" si="0"/>
        <v>日</v>
      </c>
      <c r="AP20" s="138" t="str">
        <f>IF(AP19=1,"日",IF(AP19=2,"月",IF(AP19=3,"火",IF(AP19=4,"水",IF(AP19=5,"木",IF(AP19=6,"金","土"))))))</f>
        <v>月</v>
      </c>
      <c r="AQ20" s="136" t="str">
        <f t="shared" si="0"/>
        <v>火</v>
      </c>
      <c r="AR20" s="136" t="str">
        <f t="shared" si="0"/>
        <v>水</v>
      </c>
      <c r="AS20" s="136" t="str">
        <f t="shared" si="0"/>
        <v>木</v>
      </c>
      <c r="AT20" s="136" t="str">
        <f t="shared" si="0"/>
        <v>金</v>
      </c>
      <c r="AU20" s="136" t="str">
        <f t="shared" si="0"/>
        <v>土</v>
      </c>
      <c r="AV20" s="137" t="str">
        <f t="shared" si="0"/>
        <v>日</v>
      </c>
      <c r="AW20" s="136" t="str">
        <f>IF(AW19=1,"日",IF(AW19=2,"月",IF(AW19=3,"火",IF(AW19=4,"水",IF(AW19=5,"木",IF(AW19=6,"金",IF(AW19=0,"","土")))))))</f>
        <v/>
      </c>
      <c r="AX20" s="136" t="str">
        <f>IF(AX19=1,"日",IF(AX19=2,"月",IF(AX19=3,"火",IF(AX19=4,"水",IF(AX19=5,"木",IF(AX19=6,"金",IF(AX19=0,"","土")))))))</f>
        <v/>
      </c>
      <c r="AY20" s="136" t="str">
        <f>IF(AY19=1,"日",IF(AY19=2,"月",IF(AY19=3,"火",IF(AY19=4,"水",IF(AY19=5,"木",IF(AY19=6,"金",IF(AY19=0,"","土")))))))</f>
        <v/>
      </c>
      <c r="AZ20" s="846"/>
      <c r="BA20" s="847"/>
      <c r="BB20" s="850"/>
      <c r="BC20" s="847"/>
      <c r="BD20" s="825"/>
      <c r="BE20" s="826"/>
      <c r="BF20" s="826"/>
      <c r="BG20" s="826"/>
      <c r="BH20" s="836"/>
    </row>
    <row r="21" spans="2:60" ht="20.25" customHeight="1" x14ac:dyDescent="0.15">
      <c r="B21" s="139"/>
      <c r="C21" s="889" t="s">
        <v>223</v>
      </c>
      <c r="D21" s="890"/>
      <c r="E21" s="891"/>
      <c r="F21" s="140"/>
      <c r="G21" s="140"/>
      <c r="H21" s="892" t="s">
        <v>224</v>
      </c>
      <c r="I21" s="893" t="s">
        <v>225</v>
      </c>
      <c r="J21" s="894"/>
      <c r="K21" s="894"/>
      <c r="L21" s="895"/>
      <c r="M21" s="896" t="s">
        <v>226</v>
      </c>
      <c r="N21" s="897"/>
      <c r="O21" s="898"/>
      <c r="P21" s="141" t="s">
        <v>227</v>
      </c>
      <c r="Q21" s="142"/>
      <c r="R21" s="142"/>
      <c r="S21" s="143"/>
      <c r="T21" s="144"/>
      <c r="U21" s="145" t="s">
        <v>228</v>
      </c>
      <c r="V21" s="145" t="s">
        <v>228</v>
      </c>
      <c r="W21" s="145" t="s">
        <v>228</v>
      </c>
      <c r="X21" s="145"/>
      <c r="Y21" s="145" t="s">
        <v>228</v>
      </c>
      <c r="Z21" s="145" t="s">
        <v>228</v>
      </c>
      <c r="AA21" s="146"/>
      <c r="AB21" s="147" t="s">
        <v>228</v>
      </c>
      <c r="AC21" s="145"/>
      <c r="AD21" s="145" t="s">
        <v>228</v>
      </c>
      <c r="AE21" s="145" t="s">
        <v>228</v>
      </c>
      <c r="AF21" s="145" t="s">
        <v>228</v>
      </c>
      <c r="AG21" s="145"/>
      <c r="AH21" s="146" t="s">
        <v>228</v>
      </c>
      <c r="AI21" s="147"/>
      <c r="AJ21" s="145" t="s">
        <v>228</v>
      </c>
      <c r="AK21" s="145" t="s">
        <v>228</v>
      </c>
      <c r="AL21" s="145" t="s">
        <v>228</v>
      </c>
      <c r="AM21" s="145" t="s">
        <v>228</v>
      </c>
      <c r="AN21" s="145" t="s">
        <v>228</v>
      </c>
      <c r="AO21" s="146"/>
      <c r="AP21" s="147"/>
      <c r="AQ21" s="145" t="s">
        <v>228</v>
      </c>
      <c r="AR21" s="145" t="s">
        <v>228</v>
      </c>
      <c r="AS21" s="145" t="s">
        <v>228</v>
      </c>
      <c r="AT21" s="145" t="s">
        <v>228</v>
      </c>
      <c r="AU21" s="145" t="s">
        <v>229</v>
      </c>
      <c r="AV21" s="146"/>
      <c r="AW21" s="147"/>
      <c r="AX21" s="145"/>
      <c r="AY21" s="145"/>
      <c r="AZ21" s="899"/>
      <c r="BA21" s="900"/>
      <c r="BB21" s="920"/>
      <c r="BC21" s="900"/>
      <c r="BD21" s="917"/>
      <c r="BE21" s="918"/>
      <c r="BF21" s="918"/>
      <c r="BG21" s="918"/>
      <c r="BH21" s="919"/>
    </row>
    <row r="22" spans="2:60" ht="20.25" customHeight="1" x14ac:dyDescent="0.15">
      <c r="B22" s="148">
        <v>1</v>
      </c>
      <c r="C22" s="860"/>
      <c r="D22" s="861"/>
      <c r="E22" s="862"/>
      <c r="F22" s="149" t="str">
        <f>C21</f>
        <v>管理者</v>
      </c>
      <c r="G22" s="149"/>
      <c r="H22" s="867"/>
      <c r="I22" s="872"/>
      <c r="J22" s="873"/>
      <c r="K22" s="873"/>
      <c r="L22" s="874"/>
      <c r="M22" s="881"/>
      <c r="N22" s="882"/>
      <c r="O22" s="883"/>
      <c r="P22" s="150" t="s">
        <v>230</v>
      </c>
      <c r="Q22" s="151"/>
      <c r="R22" s="151"/>
      <c r="S22" s="152"/>
      <c r="T22" s="153"/>
      <c r="U22" s="154">
        <f>IF(U21="","",VLOOKUP(U21,'【記載例】シフト記号表（勤務時間帯）'!$D$6:$X$47,21,FALSE))</f>
        <v>8</v>
      </c>
      <c r="V22" s="155">
        <f>IF(V21="","",VLOOKUP(V21,'【記載例】シフト記号表（勤務時間帯）'!$D$6:$X$47,21,FALSE))</f>
        <v>8</v>
      </c>
      <c r="W22" s="155">
        <f>IF(W21="","",VLOOKUP(W21,'【記載例】シフト記号表（勤務時間帯）'!$D$6:$X$47,21,FALSE))</f>
        <v>8</v>
      </c>
      <c r="X22" s="155" t="str">
        <f>IF(X21="","",VLOOKUP(X21,'【記載例】シフト記号表（勤務時間帯）'!$D$6:$X$47,21,FALSE))</f>
        <v/>
      </c>
      <c r="Y22" s="155">
        <f>IF(Y21="","",VLOOKUP(Y21,'【記載例】シフト記号表（勤務時間帯）'!$D$6:$X$47,21,FALSE))</f>
        <v>8</v>
      </c>
      <c r="Z22" s="155">
        <f>IF(Z21="","",VLOOKUP(Z21,'【記載例】シフト記号表（勤務時間帯）'!$D$6:$X$47,21,FALSE))</f>
        <v>8</v>
      </c>
      <c r="AA22" s="156" t="str">
        <f>IF(AA21="","",VLOOKUP(AA21,'【記載例】シフト記号表（勤務時間帯）'!$D$6:$X$47,21,FALSE))</f>
        <v/>
      </c>
      <c r="AB22" s="154">
        <f>IF(AB21="","",VLOOKUP(AB21,'【記載例】シフト記号表（勤務時間帯）'!$D$6:$X$47,21,FALSE))</f>
        <v>8</v>
      </c>
      <c r="AC22" s="155" t="str">
        <f>IF(AC21="","",VLOOKUP(AC21,'【記載例】シフト記号表（勤務時間帯）'!$D$6:$X$47,21,FALSE))</f>
        <v/>
      </c>
      <c r="AD22" s="155">
        <f>IF(AD21="","",VLOOKUP(AD21,'【記載例】シフト記号表（勤務時間帯）'!$D$6:$X$47,21,FALSE))</f>
        <v>8</v>
      </c>
      <c r="AE22" s="155">
        <f>IF(AE21="","",VLOOKUP(AE21,'【記載例】シフト記号表（勤務時間帯）'!$D$6:$X$47,21,FALSE))</f>
        <v>8</v>
      </c>
      <c r="AF22" s="155">
        <f>IF(AF21="","",VLOOKUP(AF21,'【記載例】シフト記号表（勤務時間帯）'!$D$6:$X$47,21,FALSE))</f>
        <v>8</v>
      </c>
      <c r="AG22" s="155" t="str">
        <f>IF(AG21="","",VLOOKUP(AG21,'【記載例】シフト記号表（勤務時間帯）'!$D$6:$X$47,21,FALSE))</f>
        <v/>
      </c>
      <c r="AH22" s="156">
        <f>IF(AH21="","",VLOOKUP(AH21,'【記載例】シフト記号表（勤務時間帯）'!$D$6:$X$47,21,FALSE))</f>
        <v>8</v>
      </c>
      <c r="AI22" s="154" t="str">
        <f>IF(AI21="","",VLOOKUP(AI21,'【記載例】シフト記号表（勤務時間帯）'!$D$6:$X$47,21,FALSE))</f>
        <v/>
      </c>
      <c r="AJ22" s="155">
        <f>IF(AJ21="","",VLOOKUP(AJ21,'【記載例】シフト記号表（勤務時間帯）'!$D$6:$X$47,21,FALSE))</f>
        <v>8</v>
      </c>
      <c r="AK22" s="155">
        <f>IF(AK21="","",VLOOKUP(AK21,'【記載例】シフト記号表（勤務時間帯）'!$D$6:$X$47,21,FALSE))</f>
        <v>8</v>
      </c>
      <c r="AL22" s="155">
        <f>IF(AL21="","",VLOOKUP(AL21,'【記載例】シフト記号表（勤務時間帯）'!$D$6:$X$47,21,FALSE))</f>
        <v>8</v>
      </c>
      <c r="AM22" s="155">
        <f>IF(AM21="","",VLOOKUP(AM21,'【記載例】シフト記号表（勤務時間帯）'!$D$6:$X$47,21,FALSE))</f>
        <v>8</v>
      </c>
      <c r="AN22" s="155">
        <f>IF(AN21="","",VLOOKUP(AN21,'【記載例】シフト記号表（勤務時間帯）'!$D$6:$X$47,21,FALSE))</f>
        <v>8</v>
      </c>
      <c r="AO22" s="156" t="str">
        <f>IF(AO21="","",VLOOKUP(AO21,'【記載例】シフト記号表（勤務時間帯）'!$D$6:$X$47,21,FALSE))</f>
        <v/>
      </c>
      <c r="AP22" s="154" t="str">
        <f>IF(AP21="","",VLOOKUP(AP21,'【記載例】シフト記号表（勤務時間帯）'!$D$6:$X$47,21,FALSE))</f>
        <v/>
      </c>
      <c r="AQ22" s="155">
        <f>IF(AQ21="","",VLOOKUP(AQ21,'【記載例】シフト記号表（勤務時間帯）'!$D$6:$X$47,21,FALSE))</f>
        <v>8</v>
      </c>
      <c r="AR22" s="155">
        <f>IF(AR21="","",VLOOKUP(AR21,'【記載例】シフト記号表（勤務時間帯）'!$D$6:$X$47,21,FALSE))</f>
        <v>8</v>
      </c>
      <c r="AS22" s="155">
        <f>IF(AS21="","",VLOOKUP(AS21,'【記載例】シフト記号表（勤務時間帯）'!$D$6:$X$47,21,FALSE))</f>
        <v>8</v>
      </c>
      <c r="AT22" s="155">
        <f>IF(AT21="","",VLOOKUP(AT21,'【記載例】シフト記号表（勤務時間帯）'!$D$6:$X$47,21,FALSE))</f>
        <v>8</v>
      </c>
      <c r="AU22" s="155">
        <f>IF(AU21="","",VLOOKUP(AU21,'【記載例】シフト記号表（勤務時間帯）'!$D$6:$X$47,21,FALSE))</f>
        <v>8</v>
      </c>
      <c r="AV22" s="156" t="str">
        <f>IF(AV21="","",VLOOKUP(AV21,'【記載例】シフト記号表（勤務時間帯）'!$D$6:$X$47,21,FALSE))</f>
        <v/>
      </c>
      <c r="AW22" s="154" t="str">
        <f>IF(AW21="","",VLOOKUP(AW21,'【記載例】シフト記号表（勤務時間帯）'!$D$6:$X$47,21,FALSE))</f>
        <v/>
      </c>
      <c r="AX22" s="155" t="str">
        <f>IF(AX21="","",VLOOKUP(AX21,'【記載例】シフト記号表（勤務時間帯）'!$D$6:$X$47,21,FALSE))</f>
        <v/>
      </c>
      <c r="AY22" s="155" t="str">
        <f>IF(AY21="","",VLOOKUP(AY21,'【記載例】シフト記号表（勤務時間帯）'!$D$6:$X$47,21,FALSE))</f>
        <v/>
      </c>
      <c r="AZ22" s="911">
        <f>IF($BC$3="４週",SUM(U22:AV22),IF($BC$3="暦月",SUM(U22:AY22),""))</f>
        <v>160</v>
      </c>
      <c r="BA22" s="912"/>
      <c r="BB22" s="913">
        <f>IF($BC$3="４週",AZ22/4,IF($BC$3="暦月",(AZ22/($BC$8/7)),""))</f>
        <v>40</v>
      </c>
      <c r="BC22" s="912"/>
      <c r="BD22" s="905"/>
      <c r="BE22" s="906"/>
      <c r="BF22" s="906"/>
      <c r="BG22" s="906"/>
      <c r="BH22" s="907"/>
    </row>
    <row r="23" spans="2:60" ht="20.25" customHeight="1" x14ac:dyDescent="0.15">
      <c r="B23" s="157"/>
      <c r="C23" s="863"/>
      <c r="D23" s="864"/>
      <c r="E23" s="865"/>
      <c r="F23" s="158"/>
      <c r="G23" s="158" t="str">
        <f>C21</f>
        <v>管理者</v>
      </c>
      <c r="H23" s="868"/>
      <c r="I23" s="875"/>
      <c r="J23" s="876"/>
      <c r="K23" s="876"/>
      <c r="L23" s="877"/>
      <c r="M23" s="884"/>
      <c r="N23" s="885"/>
      <c r="O23" s="886"/>
      <c r="P23" s="159" t="s">
        <v>231</v>
      </c>
      <c r="Q23" s="160"/>
      <c r="R23" s="160"/>
      <c r="S23" s="161"/>
      <c r="T23" s="162"/>
      <c r="U23" s="163" t="str">
        <f>IF(U21="","",VLOOKUP(U21,'【記載例】シフト記号表（勤務時間帯）'!$D$6:$Z$47,23,FALSE))</f>
        <v>-</v>
      </c>
      <c r="V23" s="164" t="str">
        <f>IF(V21="","",VLOOKUP(V21,'【記載例】シフト記号表（勤務時間帯）'!$D$6:$Z$47,23,FALSE))</f>
        <v>-</v>
      </c>
      <c r="W23" s="164" t="str">
        <f>IF(W21="","",VLOOKUP(W21,'【記載例】シフト記号表（勤務時間帯）'!$D$6:$Z$47,23,FALSE))</f>
        <v>-</v>
      </c>
      <c r="X23" s="164" t="str">
        <f>IF(X21="","",VLOOKUP(X21,'【記載例】シフト記号表（勤務時間帯）'!$D$6:$Z$47,23,FALSE))</f>
        <v/>
      </c>
      <c r="Y23" s="164" t="str">
        <f>IF(Y21="","",VLOOKUP(Y21,'【記載例】シフト記号表（勤務時間帯）'!$D$6:$Z$47,23,FALSE))</f>
        <v>-</v>
      </c>
      <c r="Z23" s="164" t="str">
        <f>IF(Z21="","",VLOOKUP(Z21,'【記載例】シフト記号表（勤務時間帯）'!$D$6:$Z$47,23,FALSE))</f>
        <v>-</v>
      </c>
      <c r="AA23" s="165" t="str">
        <f>IF(AA21="","",VLOOKUP(AA21,'【記載例】シフト記号表（勤務時間帯）'!$D$6:$Z$47,23,FALSE))</f>
        <v/>
      </c>
      <c r="AB23" s="163" t="str">
        <f>IF(AB21="","",VLOOKUP(AB21,'【記載例】シフト記号表（勤務時間帯）'!$D$6:$Z$47,23,FALSE))</f>
        <v>-</v>
      </c>
      <c r="AC23" s="164" t="str">
        <f>IF(AC21="","",VLOOKUP(AC21,'【記載例】シフト記号表（勤務時間帯）'!$D$6:$Z$47,23,FALSE))</f>
        <v/>
      </c>
      <c r="AD23" s="164" t="str">
        <f>IF(AD21="","",VLOOKUP(AD21,'【記載例】シフト記号表（勤務時間帯）'!$D$6:$Z$47,23,FALSE))</f>
        <v>-</v>
      </c>
      <c r="AE23" s="164" t="str">
        <f>IF(AE21="","",VLOOKUP(AE21,'【記載例】シフト記号表（勤務時間帯）'!$D$6:$Z$47,23,FALSE))</f>
        <v>-</v>
      </c>
      <c r="AF23" s="164" t="str">
        <f>IF(AF21="","",VLOOKUP(AF21,'【記載例】シフト記号表（勤務時間帯）'!$D$6:$Z$47,23,FALSE))</f>
        <v>-</v>
      </c>
      <c r="AG23" s="164" t="str">
        <f>IF(AG21="","",VLOOKUP(AG21,'【記載例】シフト記号表（勤務時間帯）'!$D$6:$Z$47,23,FALSE))</f>
        <v/>
      </c>
      <c r="AH23" s="165" t="str">
        <f>IF(AH21="","",VLOOKUP(AH21,'【記載例】シフト記号表（勤務時間帯）'!$D$6:$Z$47,23,FALSE))</f>
        <v>-</v>
      </c>
      <c r="AI23" s="163" t="str">
        <f>IF(AI21="","",VLOOKUP(AI21,'【記載例】シフト記号表（勤務時間帯）'!$D$6:$Z$47,23,FALSE))</f>
        <v/>
      </c>
      <c r="AJ23" s="164" t="str">
        <f>IF(AJ21="","",VLOOKUP(AJ21,'【記載例】シフト記号表（勤務時間帯）'!$D$6:$Z$47,23,FALSE))</f>
        <v>-</v>
      </c>
      <c r="AK23" s="164" t="str">
        <f>IF(AK21="","",VLOOKUP(AK21,'【記載例】シフト記号表（勤務時間帯）'!$D$6:$Z$47,23,FALSE))</f>
        <v>-</v>
      </c>
      <c r="AL23" s="164" t="str">
        <f>IF(AL21="","",VLOOKUP(AL21,'【記載例】シフト記号表（勤務時間帯）'!$D$6:$Z$47,23,FALSE))</f>
        <v>-</v>
      </c>
      <c r="AM23" s="164" t="str">
        <f>IF(AM21="","",VLOOKUP(AM21,'【記載例】シフト記号表（勤務時間帯）'!$D$6:$Z$47,23,FALSE))</f>
        <v>-</v>
      </c>
      <c r="AN23" s="164" t="str">
        <f>IF(AN21="","",VLOOKUP(AN21,'【記載例】シフト記号表（勤務時間帯）'!$D$6:$Z$47,23,FALSE))</f>
        <v>-</v>
      </c>
      <c r="AO23" s="165" t="str">
        <f>IF(AO21="","",VLOOKUP(AO21,'【記載例】シフト記号表（勤務時間帯）'!$D$6:$Z$47,23,FALSE))</f>
        <v/>
      </c>
      <c r="AP23" s="163" t="str">
        <f>IF(AP21="","",VLOOKUP(AP21,'【記載例】シフト記号表（勤務時間帯）'!$D$6:$Z$47,23,FALSE))</f>
        <v/>
      </c>
      <c r="AQ23" s="164" t="str">
        <f>IF(AQ21="","",VLOOKUP(AQ21,'【記載例】シフト記号表（勤務時間帯）'!$D$6:$Z$47,23,FALSE))</f>
        <v>-</v>
      </c>
      <c r="AR23" s="164" t="str">
        <f>IF(AR21="","",VLOOKUP(AR21,'【記載例】シフト記号表（勤務時間帯）'!$D$6:$Z$47,23,FALSE))</f>
        <v>-</v>
      </c>
      <c r="AS23" s="164" t="str">
        <f>IF(AS21="","",VLOOKUP(AS21,'【記載例】シフト記号表（勤務時間帯）'!$D$6:$Z$47,23,FALSE))</f>
        <v>-</v>
      </c>
      <c r="AT23" s="164" t="str">
        <f>IF(AT21="","",VLOOKUP(AT21,'【記載例】シフト記号表（勤務時間帯）'!$D$6:$Z$47,23,FALSE))</f>
        <v>-</v>
      </c>
      <c r="AU23" s="164" t="str">
        <f>IF(AU21="","",VLOOKUP(AU21,'【記載例】シフト記号表（勤務時間帯）'!$D$6:$Z$47,23,FALSE))</f>
        <v>-</v>
      </c>
      <c r="AV23" s="165" t="str">
        <f>IF(AV21="","",VLOOKUP(AV21,'【記載例】シフト記号表（勤務時間帯）'!$D$6:$Z$47,23,FALSE))</f>
        <v/>
      </c>
      <c r="AW23" s="163" t="str">
        <f>IF(AW21="","",VLOOKUP(AW21,'【記載例】シフト記号表（勤務時間帯）'!$D$6:$Z$47,23,FALSE))</f>
        <v/>
      </c>
      <c r="AX23" s="164" t="str">
        <f>IF(AX21="","",VLOOKUP(AX21,'【記載例】シフト記号表（勤務時間帯）'!$D$6:$Z$47,23,FALSE))</f>
        <v/>
      </c>
      <c r="AY23" s="164" t="str">
        <f>IF(AY21="","",VLOOKUP(AY21,'【記載例】シフト記号表（勤務時間帯）'!$D$6:$Z$47,23,FALSE))</f>
        <v/>
      </c>
      <c r="AZ23" s="914">
        <f>IF($BC$3="４週",SUM(U23:AV23),IF($BC$3="暦月",SUM(U23:AY23),""))</f>
        <v>0</v>
      </c>
      <c r="BA23" s="915"/>
      <c r="BB23" s="916">
        <f>IF($BC$3="４週",AZ23/4,IF($BC$3="暦月",(AZ23/($BC$8/7)),""))</f>
        <v>0</v>
      </c>
      <c r="BC23" s="915"/>
      <c r="BD23" s="908"/>
      <c r="BE23" s="909"/>
      <c r="BF23" s="909"/>
      <c r="BG23" s="909"/>
      <c r="BH23" s="910"/>
    </row>
    <row r="24" spans="2:60" ht="20.25" customHeight="1" x14ac:dyDescent="0.15">
      <c r="B24" s="166"/>
      <c r="C24" s="857" t="s">
        <v>232</v>
      </c>
      <c r="D24" s="858"/>
      <c r="E24" s="859"/>
      <c r="F24" s="167"/>
      <c r="G24" s="167"/>
      <c r="H24" s="866" t="s">
        <v>224</v>
      </c>
      <c r="I24" s="869" t="s">
        <v>232</v>
      </c>
      <c r="J24" s="870"/>
      <c r="K24" s="870"/>
      <c r="L24" s="871"/>
      <c r="M24" s="878" t="s">
        <v>233</v>
      </c>
      <c r="N24" s="879"/>
      <c r="O24" s="880"/>
      <c r="P24" s="168" t="s">
        <v>227</v>
      </c>
      <c r="Q24" s="169"/>
      <c r="R24" s="169"/>
      <c r="S24" s="170"/>
      <c r="T24" s="171"/>
      <c r="U24" s="172" t="s">
        <v>234</v>
      </c>
      <c r="V24" s="173" t="s">
        <v>234</v>
      </c>
      <c r="W24" s="173" t="s">
        <v>234</v>
      </c>
      <c r="X24" s="173" t="s">
        <v>234</v>
      </c>
      <c r="Y24" s="173"/>
      <c r="Z24" s="173" t="s">
        <v>234</v>
      </c>
      <c r="AA24" s="174" t="s">
        <v>234</v>
      </c>
      <c r="AB24" s="172"/>
      <c r="AC24" s="173" t="s">
        <v>234</v>
      </c>
      <c r="AD24" s="173" t="s">
        <v>234</v>
      </c>
      <c r="AE24" s="173" t="s">
        <v>234</v>
      </c>
      <c r="AF24" s="173"/>
      <c r="AG24" s="173"/>
      <c r="AH24" s="174" t="s">
        <v>234</v>
      </c>
      <c r="AI24" s="172" t="s">
        <v>234</v>
      </c>
      <c r="AJ24" s="173" t="s">
        <v>234</v>
      </c>
      <c r="AK24" s="173"/>
      <c r="AL24" s="173" t="s">
        <v>234</v>
      </c>
      <c r="AM24" s="173" t="s">
        <v>234</v>
      </c>
      <c r="AN24" s="173" t="s">
        <v>234</v>
      </c>
      <c r="AO24" s="174" t="s">
        <v>234</v>
      </c>
      <c r="AP24" s="172" t="s">
        <v>234</v>
      </c>
      <c r="AQ24" s="173"/>
      <c r="AR24" s="173" t="s">
        <v>234</v>
      </c>
      <c r="AS24" s="173"/>
      <c r="AT24" s="173" t="s">
        <v>234</v>
      </c>
      <c r="AU24" s="173"/>
      <c r="AV24" s="174" t="s">
        <v>234</v>
      </c>
      <c r="AW24" s="172"/>
      <c r="AX24" s="173"/>
      <c r="AY24" s="173"/>
      <c r="AZ24" s="887"/>
      <c r="BA24" s="888"/>
      <c r="BB24" s="901"/>
      <c r="BC24" s="888"/>
      <c r="BD24" s="902"/>
      <c r="BE24" s="903"/>
      <c r="BF24" s="903"/>
      <c r="BG24" s="903"/>
      <c r="BH24" s="904"/>
    </row>
    <row r="25" spans="2:60" ht="20.25" customHeight="1" x14ac:dyDescent="0.15">
      <c r="B25" s="148">
        <f>B22+1</f>
        <v>2</v>
      </c>
      <c r="C25" s="860"/>
      <c r="D25" s="861"/>
      <c r="E25" s="862"/>
      <c r="F25" s="149" t="str">
        <f>C24</f>
        <v>介護支援専門員</v>
      </c>
      <c r="G25" s="149"/>
      <c r="H25" s="867"/>
      <c r="I25" s="872"/>
      <c r="J25" s="873"/>
      <c r="K25" s="873"/>
      <c r="L25" s="874"/>
      <c r="M25" s="881"/>
      <c r="N25" s="882"/>
      <c r="O25" s="883"/>
      <c r="P25" s="150" t="s">
        <v>230</v>
      </c>
      <c r="Q25" s="151"/>
      <c r="R25" s="151"/>
      <c r="S25" s="152"/>
      <c r="T25" s="153"/>
      <c r="U25" s="154">
        <f>IF(U24="","",VLOOKUP(U24,'【記載例】シフト記号表（勤務時間帯）'!$D$6:$X$47,21,FALSE))</f>
        <v>7.9999999999999982</v>
      </c>
      <c r="V25" s="155">
        <f>IF(V24="","",VLOOKUP(V24,'【記載例】シフト記号表（勤務時間帯）'!$D$6:$X$47,21,FALSE))</f>
        <v>7.9999999999999982</v>
      </c>
      <c r="W25" s="155">
        <f>IF(W24="","",VLOOKUP(W24,'【記載例】シフト記号表（勤務時間帯）'!$D$6:$X$47,21,FALSE))</f>
        <v>7.9999999999999982</v>
      </c>
      <c r="X25" s="155">
        <f>IF(X24="","",VLOOKUP(X24,'【記載例】シフト記号表（勤務時間帯）'!$D$6:$X$47,21,FALSE))</f>
        <v>7.9999999999999982</v>
      </c>
      <c r="Y25" s="155" t="str">
        <f>IF(Y24="","",VLOOKUP(Y24,'【記載例】シフト記号表（勤務時間帯）'!$D$6:$X$47,21,FALSE))</f>
        <v/>
      </c>
      <c r="Z25" s="155">
        <f>IF(Z24="","",VLOOKUP(Z24,'【記載例】シフト記号表（勤務時間帯）'!$D$6:$X$47,21,FALSE))</f>
        <v>7.9999999999999982</v>
      </c>
      <c r="AA25" s="156">
        <f>IF(AA24="","",VLOOKUP(AA24,'【記載例】シフト記号表（勤務時間帯）'!$D$6:$X$47,21,FALSE))</f>
        <v>7.9999999999999982</v>
      </c>
      <c r="AB25" s="154" t="str">
        <f>IF(AB24="","",VLOOKUP(AB24,'【記載例】シフト記号表（勤務時間帯）'!$D$6:$X$47,21,FALSE))</f>
        <v/>
      </c>
      <c r="AC25" s="155">
        <f>IF(AC24="","",VLOOKUP(AC24,'【記載例】シフト記号表（勤務時間帯）'!$D$6:$X$47,21,FALSE))</f>
        <v>7.9999999999999982</v>
      </c>
      <c r="AD25" s="155">
        <f>IF(AD24="","",VLOOKUP(AD24,'【記載例】シフト記号表（勤務時間帯）'!$D$6:$X$47,21,FALSE))</f>
        <v>7.9999999999999982</v>
      </c>
      <c r="AE25" s="155">
        <f>IF(AE24="","",VLOOKUP(AE24,'【記載例】シフト記号表（勤務時間帯）'!$D$6:$X$47,21,FALSE))</f>
        <v>7.9999999999999982</v>
      </c>
      <c r="AF25" s="155" t="str">
        <f>IF(AF24="","",VLOOKUP(AF24,'【記載例】シフト記号表（勤務時間帯）'!$D$6:$X$47,21,FALSE))</f>
        <v/>
      </c>
      <c r="AG25" s="155" t="str">
        <f>IF(AG24="","",VLOOKUP(AG24,'【記載例】シフト記号表（勤務時間帯）'!$D$6:$X$47,21,FALSE))</f>
        <v/>
      </c>
      <c r="AH25" s="156">
        <f>IF(AH24="","",VLOOKUP(AH24,'【記載例】シフト記号表（勤務時間帯）'!$D$6:$X$47,21,FALSE))</f>
        <v>7.9999999999999982</v>
      </c>
      <c r="AI25" s="154">
        <f>IF(AI24="","",VLOOKUP(AI24,'【記載例】シフト記号表（勤務時間帯）'!$D$6:$X$47,21,FALSE))</f>
        <v>7.9999999999999982</v>
      </c>
      <c r="AJ25" s="155">
        <f>IF(AJ24="","",VLOOKUP(AJ24,'【記載例】シフト記号表（勤務時間帯）'!$D$6:$X$47,21,FALSE))</f>
        <v>7.9999999999999982</v>
      </c>
      <c r="AK25" s="155" t="str">
        <f>IF(AK24="","",VLOOKUP(AK24,'【記載例】シフト記号表（勤務時間帯）'!$D$6:$X$47,21,FALSE))</f>
        <v/>
      </c>
      <c r="AL25" s="155">
        <f>IF(AL24="","",VLOOKUP(AL24,'【記載例】シフト記号表（勤務時間帯）'!$D$6:$X$47,21,FALSE))</f>
        <v>7.9999999999999982</v>
      </c>
      <c r="AM25" s="155">
        <f>IF(AM24="","",VLOOKUP(AM24,'【記載例】シフト記号表（勤務時間帯）'!$D$6:$X$47,21,FALSE))</f>
        <v>7.9999999999999982</v>
      </c>
      <c r="AN25" s="155">
        <f>IF(AN24="","",VLOOKUP(AN24,'【記載例】シフト記号表（勤務時間帯）'!$D$6:$X$47,21,FALSE))</f>
        <v>7.9999999999999982</v>
      </c>
      <c r="AO25" s="156">
        <f>IF(AO24="","",VLOOKUP(AO24,'【記載例】シフト記号表（勤務時間帯）'!$D$6:$X$47,21,FALSE))</f>
        <v>7.9999999999999982</v>
      </c>
      <c r="AP25" s="154">
        <f>IF(AP24="","",VLOOKUP(AP24,'【記載例】シフト記号表（勤務時間帯）'!$D$6:$X$47,21,FALSE))</f>
        <v>7.9999999999999982</v>
      </c>
      <c r="AQ25" s="155" t="str">
        <f>IF(AQ24="","",VLOOKUP(AQ24,'【記載例】シフト記号表（勤務時間帯）'!$D$6:$X$47,21,FALSE))</f>
        <v/>
      </c>
      <c r="AR25" s="155">
        <f>IF(AR24="","",VLOOKUP(AR24,'【記載例】シフト記号表（勤務時間帯）'!$D$6:$X$47,21,FALSE))</f>
        <v>7.9999999999999982</v>
      </c>
      <c r="AS25" s="155" t="str">
        <f>IF(AS24="","",VLOOKUP(AS24,'【記載例】シフト記号表（勤務時間帯）'!$D$6:$X$47,21,FALSE))</f>
        <v/>
      </c>
      <c r="AT25" s="155">
        <f>IF(AT24="","",VLOOKUP(AT24,'【記載例】シフト記号表（勤務時間帯）'!$D$6:$X$47,21,FALSE))</f>
        <v>7.9999999999999982</v>
      </c>
      <c r="AU25" s="155" t="str">
        <f>IF(AU24="","",VLOOKUP(AU24,'【記載例】シフト記号表（勤務時間帯）'!$D$6:$X$47,21,FALSE))</f>
        <v/>
      </c>
      <c r="AV25" s="156">
        <f>IF(AV24="","",VLOOKUP(AV24,'【記載例】シフト記号表（勤務時間帯）'!$D$6:$X$47,21,FALSE))</f>
        <v>7.9999999999999982</v>
      </c>
      <c r="AW25" s="154" t="str">
        <f>IF(AW24="","",VLOOKUP(AW24,'【記載例】シフト記号表（勤務時間帯）'!$D$6:$X$47,21,FALSE))</f>
        <v/>
      </c>
      <c r="AX25" s="155" t="str">
        <f>IF(AX24="","",VLOOKUP(AX24,'【記載例】シフト記号表（勤務時間帯）'!$D$6:$X$47,21,FALSE))</f>
        <v/>
      </c>
      <c r="AY25" s="155" t="str">
        <f>IF(AY24="","",VLOOKUP(AY24,'【記載例】シフト記号表（勤務時間帯）'!$D$6:$X$47,21,FALSE))</f>
        <v/>
      </c>
      <c r="AZ25" s="911">
        <f>IF($BC$3="４週",SUM(U25:AV25),IF($BC$3="暦月",SUM(U25:AY25),""))</f>
        <v>159.99999999999997</v>
      </c>
      <c r="BA25" s="912"/>
      <c r="BB25" s="913">
        <f>IF($BC$3="４週",AZ25/4,IF($BC$3="暦月",(AZ25/($BC$8/7)),""))</f>
        <v>39.999999999999993</v>
      </c>
      <c r="BC25" s="912"/>
      <c r="BD25" s="905"/>
      <c r="BE25" s="906"/>
      <c r="BF25" s="906"/>
      <c r="BG25" s="906"/>
      <c r="BH25" s="907"/>
    </row>
    <row r="26" spans="2:60" ht="20.25" customHeight="1" x14ac:dyDescent="0.15">
      <c r="B26" s="157"/>
      <c r="C26" s="863"/>
      <c r="D26" s="864"/>
      <c r="E26" s="865"/>
      <c r="F26" s="158"/>
      <c r="G26" s="158" t="str">
        <f>C24</f>
        <v>介護支援専門員</v>
      </c>
      <c r="H26" s="868"/>
      <c r="I26" s="875"/>
      <c r="J26" s="876"/>
      <c r="K26" s="876"/>
      <c r="L26" s="877"/>
      <c r="M26" s="884"/>
      <c r="N26" s="885"/>
      <c r="O26" s="886"/>
      <c r="P26" s="159" t="s">
        <v>231</v>
      </c>
      <c r="Q26" s="160"/>
      <c r="R26" s="160"/>
      <c r="S26" s="161"/>
      <c r="T26" s="162"/>
      <c r="U26" s="163" t="str">
        <f>IF(U24="","",VLOOKUP(U24,'【記載例】シフト記号表（勤務時間帯）'!$D$6:$Z$47,23,FALSE))</f>
        <v>-</v>
      </c>
      <c r="V26" s="164" t="str">
        <f>IF(V24="","",VLOOKUP(V24,'【記載例】シフト記号表（勤務時間帯）'!$D$6:$Z$47,23,FALSE))</f>
        <v>-</v>
      </c>
      <c r="W26" s="164" t="str">
        <f>IF(W24="","",VLOOKUP(W24,'【記載例】シフト記号表（勤務時間帯）'!$D$6:$Z$47,23,FALSE))</f>
        <v>-</v>
      </c>
      <c r="X26" s="164" t="str">
        <f>IF(X24="","",VLOOKUP(X24,'【記載例】シフト記号表（勤務時間帯）'!$D$6:$Z$47,23,FALSE))</f>
        <v>-</v>
      </c>
      <c r="Y26" s="164" t="str">
        <f>IF(Y24="","",VLOOKUP(Y24,'【記載例】シフト記号表（勤務時間帯）'!$D$6:$Z$47,23,FALSE))</f>
        <v/>
      </c>
      <c r="Z26" s="164" t="str">
        <f>IF(Z24="","",VLOOKUP(Z24,'【記載例】シフト記号表（勤務時間帯）'!$D$6:$Z$47,23,FALSE))</f>
        <v>-</v>
      </c>
      <c r="AA26" s="165" t="str">
        <f>IF(AA24="","",VLOOKUP(AA24,'【記載例】シフト記号表（勤務時間帯）'!$D$6:$Z$47,23,FALSE))</f>
        <v>-</v>
      </c>
      <c r="AB26" s="163" t="str">
        <f>IF(AB24="","",VLOOKUP(AB24,'【記載例】シフト記号表（勤務時間帯）'!$D$6:$Z$47,23,FALSE))</f>
        <v/>
      </c>
      <c r="AC26" s="164" t="str">
        <f>IF(AC24="","",VLOOKUP(AC24,'【記載例】シフト記号表（勤務時間帯）'!$D$6:$Z$47,23,FALSE))</f>
        <v>-</v>
      </c>
      <c r="AD26" s="164" t="str">
        <f>IF(AD24="","",VLOOKUP(AD24,'【記載例】シフト記号表（勤務時間帯）'!$D$6:$Z$47,23,FALSE))</f>
        <v>-</v>
      </c>
      <c r="AE26" s="164" t="str">
        <f>IF(AE24="","",VLOOKUP(AE24,'【記載例】シフト記号表（勤務時間帯）'!$D$6:$Z$47,23,FALSE))</f>
        <v>-</v>
      </c>
      <c r="AF26" s="164" t="str">
        <f>IF(AF24="","",VLOOKUP(AF24,'【記載例】シフト記号表（勤務時間帯）'!$D$6:$Z$47,23,FALSE))</f>
        <v/>
      </c>
      <c r="AG26" s="164" t="str">
        <f>IF(AG24="","",VLOOKUP(AG24,'【記載例】シフト記号表（勤務時間帯）'!$D$6:$Z$47,23,FALSE))</f>
        <v/>
      </c>
      <c r="AH26" s="165" t="str">
        <f>IF(AH24="","",VLOOKUP(AH24,'【記載例】シフト記号表（勤務時間帯）'!$D$6:$Z$47,23,FALSE))</f>
        <v>-</v>
      </c>
      <c r="AI26" s="163" t="str">
        <f>IF(AI24="","",VLOOKUP(AI24,'【記載例】シフト記号表（勤務時間帯）'!$D$6:$Z$47,23,FALSE))</f>
        <v>-</v>
      </c>
      <c r="AJ26" s="164" t="str">
        <f>IF(AJ24="","",VLOOKUP(AJ24,'【記載例】シフト記号表（勤務時間帯）'!$D$6:$Z$47,23,FALSE))</f>
        <v>-</v>
      </c>
      <c r="AK26" s="164" t="str">
        <f>IF(AK24="","",VLOOKUP(AK24,'【記載例】シフト記号表（勤務時間帯）'!$D$6:$Z$47,23,FALSE))</f>
        <v/>
      </c>
      <c r="AL26" s="164" t="str">
        <f>IF(AL24="","",VLOOKUP(AL24,'【記載例】シフト記号表（勤務時間帯）'!$D$6:$Z$47,23,FALSE))</f>
        <v>-</v>
      </c>
      <c r="AM26" s="164" t="str">
        <f>IF(AM24="","",VLOOKUP(AM24,'【記載例】シフト記号表（勤務時間帯）'!$D$6:$Z$47,23,FALSE))</f>
        <v>-</v>
      </c>
      <c r="AN26" s="164" t="str">
        <f>IF(AN24="","",VLOOKUP(AN24,'【記載例】シフト記号表（勤務時間帯）'!$D$6:$Z$47,23,FALSE))</f>
        <v>-</v>
      </c>
      <c r="AO26" s="165" t="str">
        <f>IF(AO24="","",VLOOKUP(AO24,'【記載例】シフト記号表（勤務時間帯）'!$D$6:$Z$47,23,FALSE))</f>
        <v>-</v>
      </c>
      <c r="AP26" s="163" t="str">
        <f>IF(AP24="","",VLOOKUP(AP24,'【記載例】シフト記号表（勤務時間帯）'!$D$6:$Z$47,23,FALSE))</f>
        <v>-</v>
      </c>
      <c r="AQ26" s="164" t="str">
        <f>IF(AQ24="","",VLOOKUP(AQ24,'【記載例】シフト記号表（勤務時間帯）'!$D$6:$Z$47,23,FALSE))</f>
        <v/>
      </c>
      <c r="AR26" s="164" t="str">
        <f>IF(AR24="","",VLOOKUP(AR24,'【記載例】シフト記号表（勤務時間帯）'!$D$6:$Z$47,23,FALSE))</f>
        <v>-</v>
      </c>
      <c r="AS26" s="164" t="str">
        <f>IF(AS24="","",VLOOKUP(AS24,'【記載例】シフト記号表（勤務時間帯）'!$D$6:$Z$47,23,FALSE))</f>
        <v/>
      </c>
      <c r="AT26" s="164" t="str">
        <f>IF(AT24="","",VLOOKUP(AT24,'【記載例】シフト記号表（勤務時間帯）'!$D$6:$Z$47,23,FALSE))</f>
        <v>-</v>
      </c>
      <c r="AU26" s="164" t="str">
        <f>IF(AU24="","",VLOOKUP(AU24,'【記載例】シフト記号表（勤務時間帯）'!$D$6:$Z$47,23,FALSE))</f>
        <v/>
      </c>
      <c r="AV26" s="165" t="str">
        <f>IF(AV24="","",VLOOKUP(AV24,'【記載例】シフト記号表（勤務時間帯）'!$D$6:$Z$47,23,FALSE))</f>
        <v>-</v>
      </c>
      <c r="AW26" s="163" t="str">
        <f>IF(AW24="","",VLOOKUP(AW24,'【記載例】シフト記号表（勤務時間帯）'!$D$6:$Z$47,23,FALSE))</f>
        <v/>
      </c>
      <c r="AX26" s="164" t="str">
        <f>IF(AX24="","",VLOOKUP(AX24,'【記載例】シフト記号表（勤務時間帯）'!$D$6:$Z$47,23,FALSE))</f>
        <v/>
      </c>
      <c r="AY26" s="164" t="str">
        <f>IF(AY24="","",VLOOKUP(AY24,'【記載例】シフト記号表（勤務時間帯）'!$D$6:$Z$47,23,FALSE))</f>
        <v/>
      </c>
      <c r="AZ26" s="914">
        <f>IF($BC$3="４週",SUM(U26:AV26),IF($BC$3="暦月",SUM(U26:AY26),""))</f>
        <v>0</v>
      </c>
      <c r="BA26" s="915"/>
      <c r="BB26" s="916">
        <f>IF($BC$3="４週",AZ26/4,IF($BC$3="暦月",(AZ26/($BC$8/7)),""))</f>
        <v>0</v>
      </c>
      <c r="BC26" s="915"/>
      <c r="BD26" s="908"/>
      <c r="BE26" s="909"/>
      <c r="BF26" s="909"/>
      <c r="BG26" s="909"/>
      <c r="BH26" s="910"/>
    </row>
    <row r="27" spans="2:60" ht="20.25" customHeight="1" x14ac:dyDescent="0.15">
      <c r="B27" s="166"/>
      <c r="C27" s="857" t="s">
        <v>235</v>
      </c>
      <c r="D27" s="858"/>
      <c r="E27" s="859"/>
      <c r="F27" s="149"/>
      <c r="G27" s="149"/>
      <c r="H27" s="921" t="s">
        <v>224</v>
      </c>
      <c r="I27" s="869" t="s">
        <v>236</v>
      </c>
      <c r="J27" s="870"/>
      <c r="K27" s="870"/>
      <c r="L27" s="871"/>
      <c r="M27" s="878" t="s">
        <v>237</v>
      </c>
      <c r="N27" s="879"/>
      <c r="O27" s="880"/>
      <c r="P27" s="168" t="s">
        <v>227</v>
      </c>
      <c r="Q27" s="169"/>
      <c r="R27" s="169"/>
      <c r="S27" s="170"/>
      <c r="T27" s="171"/>
      <c r="U27" s="172" t="s">
        <v>238</v>
      </c>
      <c r="V27" s="173" t="s">
        <v>239</v>
      </c>
      <c r="W27" s="173"/>
      <c r="X27" s="173" t="s">
        <v>240</v>
      </c>
      <c r="Y27" s="173" t="s">
        <v>228</v>
      </c>
      <c r="Z27" s="173"/>
      <c r="AA27" s="174" t="s">
        <v>240</v>
      </c>
      <c r="AB27" s="172" t="s">
        <v>238</v>
      </c>
      <c r="AC27" s="173" t="s">
        <v>239</v>
      </c>
      <c r="AD27" s="173" t="s">
        <v>228</v>
      </c>
      <c r="AE27" s="173"/>
      <c r="AF27" s="173" t="s">
        <v>240</v>
      </c>
      <c r="AG27" s="173" t="s">
        <v>228</v>
      </c>
      <c r="AH27" s="174"/>
      <c r="AI27" s="172" t="s">
        <v>228</v>
      </c>
      <c r="AJ27" s="173" t="s">
        <v>238</v>
      </c>
      <c r="AK27" s="173" t="s">
        <v>239</v>
      </c>
      <c r="AL27" s="173"/>
      <c r="AM27" s="173"/>
      <c r="AN27" s="173" t="s">
        <v>238</v>
      </c>
      <c r="AO27" s="174" t="s">
        <v>239</v>
      </c>
      <c r="AP27" s="172"/>
      <c r="AQ27" s="173" t="s">
        <v>240</v>
      </c>
      <c r="AR27" s="173" t="s">
        <v>228</v>
      </c>
      <c r="AS27" s="173" t="s">
        <v>238</v>
      </c>
      <c r="AT27" s="173" t="s">
        <v>239</v>
      </c>
      <c r="AU27" s="173"/>
      <c r="AV27" s="174" t="s">
        <v>241</v>
      </c>
      <c r="AW27" s="172"/>
      <c r="AX27" s="173"/>
      <c r="AY27" s="173"/>
      <c r="AZ27" s="887"/>
      <c r="BA27" s="888"/>
      <c r="BB27" s="901"/>
      <c r="BC27" s="888"/>
      <c r="BD27" s="902"/>
      <c r="BE27" s="903"/>
      <c r="BF27" s="903"/>
      <c r="BG27" s="903"/>
      <c r="BH27" s="904"/>
    </row>
    <row r="28" spans="2:60" ht="20.25" customHeight="1" x14ac:dyDescent="0.15">
      <c r="B28" s="148">
        <f>B25+1</f>
        <v>3</v>
      </c>
      <c r="C28" s="860"/>
      <c r="D28" s="861"/>
      <c r="E28" s="862"/>
      <c r="F28" s="149" t="str">
        <f>C27</f>
        <v>看護職員</v>
      </c>
      <c r="G28" s="149"/>
      <c r="H28" s="867"/>
      <c r="I28" s="872"/>
      <c r="J28" s="873"/>
      <c r="K28" s="873"/>
      <c r="L28" s="874"/>
      <c r="M28" s="881"/>
      <c r="N28" s="882"/>
      <c r="O28" s="883"/>
      <c r="P28" s="150" t="s">
        <v>230</v>
      </c>
      <c r="Q28" s="151"/>
      <c r="R28" s="151"/>
      <c r="S28" s="152"/>
      <c r="T28" s="153"/>
      <c r="U28" s="154">
        <f>IF(U27="","",VLOOKUP(U27,'【記載例】シフト記号表（勤務時間帯）'!$D$6:$X$47,21,FALSE))</f>
        <v>3</v>
      </c>
      <c r="V28" s="155">
        <f>IF(V27="","",VLOOKUP(V27,'【記載例】シフト記号表（勤務時間帯）'!$D$6:$X$47,21,FALSE))</f>
        <v>3</v>
      </c>
      <c r="W28" s="155" t="str">
        <f>IF(W27="","",VLOOKUP(W27,'【記載例】シフト記号表（勤務時間帯）'!$D$6:$X$47,21,FALSE))</f>
        <v/>
      </c>
      <c r="X28" s="155">
        <f>IF(X27="","",VLOOKUP(X27,'【記載例】シフト記号表（勤務時間帯）'!$D$6:$X$47,21,FALSE))</f>
        <v>7.9999999999999982</v>
      </c>
      <c r="Y28" s="155">
        <f>IF(Y27="","",VLOOKUP(Y27,'【記載例】シフト記号表（勤務時間帯）'!$D$6:$X$47,21,FALSE))</f>
        <v>8</v>
      </c>
      <c r="Z28" s="155" t="str">
        <f>IF(Z27="","",VLOOKUP(Z27,'【記載例】シフト記号表（勤務時間帯）'!$D$6:$X$47,21,FALSE))</f>
        <v/>
      </c>
      <c r="AA28" s="156">
        <f>IF(AA27="","",VLOOKUP(AA27,'【記載例】シフト記号表（勤務時間帯）'!$D$6:$X$47,21,FALSE))</f>
        <v>7.9999999999999982</v>
      </c>
      <c r="AB28" s="154">
        <f>IF(AB27="","",VLOOKUP(AB27,'【記載例】シフト記号表（勤務時間帯）'!$D$6:$X$47,21,FALSE))</f>
        <v>3</v>
      </c>
      <c r="AC28" s="155">
        <f>IF(AC27="","",VLOOKUP(AC27,'【記載例】シフト記号表（勤務時間帯）'!$D$6:$X$47,21,FALSE))</f>
        <v>3</v>
      </c>
      <c r="AD28" s="155">
        <f>IF(AD27="","",VLOOKUP(AD27,'【記載例】シフト記号表（勤務時間帯）'!$D$6:$X$47,21,FALSE))</f>
        <v>8</v>
      </c>
      <c r="AE28" s="155" t="str">
        <f>IF(AE27="","",VLOOKUP(AE27,'【記載例】シフト記号表（勤務時間帯）'!$D$6:$X$47,21,FALSE))</f>
        <v/>
      </c>
      <c r="AF28" s="155">
        <f>IF(AF27="","",VLOOKUP(AF27,'【記載例】シフト記号表（勤務時間帯）'!$D$6:$X$47,21,FALSE))</f>
        <v>7.9999999999999982</v>
      </c>
      <c r="AG28" s="155">
        <f>IF(AG27="","",VLOOKUP(AG27,'【記載例】シフト記号表（勤務時間帯）'!$D$6:$X$47,21,FALSE))</f>
        <v>8</v>
      </c>
      <c r="AH28" s="156" t="str">
        <f>IF(AH27="","",VLOOKUP(AH27,'【記載例】シフト記号表（勤務時間帯）'!$D$6:$X$47,21,FALSE))</f>
        <v/>
      </c>
      <c r="AI28" s="154">
        <f>IF(AI27="","",VLOOKUP(AI27,'【記載例】シフト記号表（勤務時間帯）'!$D$6:$X$47,21,FALSE))</f>
        <v>8</v>
      </c>
      <c r="AJ28" s="155">
        <f>IF(AJ27="","",VLOOKUP(AJ27,'【記載例】シフト記号表（勤務時間帯）'!$D$6:$X$47,21,FALSE))</f>
        <v>3</v>
      </c>
      <c r="AK28" s="155">
        <f>IF(AK27="","",VLOOKUP(AK27,'【記載例】シフト記号表（勤務時間帯）'!$D$6:$X$47,21,FALSE))</f>
        <v>3</v>
      </c>
      <c r="AL28" s="155" t="str">
        <f>IF(AL27="","",VLOOKUP(AL27,'【記載例】シフト記号表（勤務時間帯）'!$D$6:$X$47,21,FALSE))</f>
        <v/>
      </c>
      <c r="AM28" s="155" t="str">
        <f>IF(AM27="","",VLOOKUP(AM27,'【記載例】シフト記号表（勤務時間帯）'!$D$6:$X$47,21,FALSE))</f>
        <v/>
      </c>
      <c r="AN28" s="155">
        <f>IF(AN27="","",VLOOKUP(AN27,'【記載例】シフト記号表（勤務時間帯）'!$D$6:$X$47,21,FALSE))</f>
        <v>3</v>
      </c>
      <c r="AO28" s="156">
        <f>IF(AO27="","",VLOOKUP(AO27,'【記載例】シフト記号表（勤務時間帯）'!$D$6:$X$47,21,FALSE))</f>
        <v>3</v>
      </c>
      <c r="AP28" s="154" t="str">
        <f>IF(AP27="","",VLOOKUP(AP27,'【記載例】シフト記号表（勤務時間帯）'!$D$6:$X$47,21,FALSE))</f>
        <v/>
      </c>
      <c r="AQ28" s="155">
        <f>IF(AQ27="","",VLOOKUP(AQ27,'【記載例】シフト記号表（勤務時間帯）'!$D$6:$X$47,21,FALSE))</f>
        <v>7.9999999999999982</v>
      </c>
      <c r="AR28" s="155">
        <f>IF(AR27="","",VLOOKUP(AR27,'【記載例】シフト記号表（勤務時間帯）'!$D$6:$X$47,21,FALSE))</f>
        <v>8</v>
      </c>
      <c r="AS28" s="155">
        <f>IF(AS27="","",VLOOKUP(AS27,'【記載例】シフト記号表（勤務時間帯）'!$D$6:$X$47,21,FALSE))</f>
        <v>3</v>
      </c>
      <c r="AT28" s="155">
        <f>IF(AT27="","",VLOOKUP(AT27,'【記載例】シフト記号表（勤務時間帯）'!$D$6:$X$47,21,FALSE))</f>
        <v>3</v>
      </c>
      <c r="AU28" s="155" t="str">
        <f>IF(AU27="","",VLOOKUP(AU27,'【記載例】シフト記号表（勤務時間帯）'!$D$6:$X$47,21,FALSE))</f>
        <v/>
      </c>
      <c r="AV28" s="156">
        <f>IF(AV27="","",VLOOKUP(AV27,'【記載例】シフト記号表（勤務時間帯）'!$D$6:$X$47,21,FALSE))</f>
        <v>7.9999999999999982</v>
      </c>
      <c r="AW28" s="154" t="str">
        <f>IF(AW27="","",VLOOKUP(AW27,'【記載例】シフト記号表（勤務時間帯）'!$D$6:$X$47,21,FALSE))</f>
        <v/>
      </c>
      <c r="AX28" s="155" t="str">
        <f>IF(AX27="","",VLOOKUP(AX27,'【記載例】シフト記号表（勤務時間帯）'!$D$6:$X$47,21,FALSE))</f>
        <v/>
      </c>
      <c r="AY28" s="155" t="str">
        <f>IF(AY27="","",VLOOKUP(AY27,'【記載例】シフト記号表（勤務時間帯）'!$D$6:$X$47,21,FALSE))</f>
        <v/>
      </c>
      <c r="AZ28" s="911">
        <f>IF($BC$3="４週",SUM(U28:AV28),IF($BC$3="暦月",SUM(U28:AY28),""))</f>
        <v>110</v>
      </c>
      <c r="BA28" s="912"/>
      <c r="BB28" s="913">
        <f>IF($BC$3="４週",AZ28/4,IF($BC$3="暦月",(AZ28/($BC$8/7)),""))</f>
        <v>27.5</v>
      </c>
      <c r="BC28" s="912"/>
      <c r="BD28" s="905"/>
      <c r="BE28" s="906"/>
      <c r="BF28" s="906"/>
      <c r="BG28" s="906"/>
      <c r="BH28" s="907"/>
    </row>
    <row r="29" spans="2:60" ht="20.25" customHeight="1" x14ac:dyDescent="0.15">
      <c r="B29" s="157"/>
      <c r="C29" s="863"/>
      <c r="D29" s="864"/>
      <c r="E29" s="865"/>
      <c r="F29" s="158"/>
      <c r="G29" s="158" t="str">
        <f>C27</f>
        <v>看護職員</v>
      </c>
      <c r="H29" s="868"/>
      <c r="I29" s="875"/>
      <c r="J29" s="876"/>
      <c r="K29" s="876"/>
      <c r="L29" s="877"/>
      <c r="M29" s="884"/>
      <c r="N29" s="885"/>
      <c r="O29" s="886"/>
      <c r="P29" s="159" t="s">
        <v>231</v>
      </c>
      <c r="Q29" s="175"/>
      <c r="R29" s="175"/>
      <c r="S29" s="176"/>
      <c r="T29" s="177"/>
      <c r="U29" s="163">
        <f>IF(U27="","",VLOOKUP(U27,'【記載例】シフト記号表（勤務時間帯）'!$D$6:$Z$47,23,FALSE))</f>
        <v>3.9999999999999991</v>
      </c>
      <c r="V29" s="164">
        <f>IF(V27="","",VLOOKUP(V27,'【記載例】シフト記号表（勤務時間帯）'!$D$6:$Z$47,23,FALSE))</f>
        <v>6</v>
      </c>
      <c r="W29" s="164" t="str">
        <f>IF(W27="","",VLOOKUP(W27,'【記載例】シフト記号表（勤務時間帯）'!$D$6:$Z$47,23,FALSE))</f>
        <v/>
      </c>
      <c r="X29" s="164" t="str">
        <f>IF(X27="","",VLOOKUP(X27,'【記載例】シフト記号表（勤務時間帯）'!$D$6:$Z$47,23,FALSE))</f>
        <v>-</v>
      </c>
      <c r="Y29" s="164" t="str">
        <f>IF(Y27="","",VLOOKUP(Y27,'【記載例】シフト記号表（勤務時間帯）'!$D$6:$Z$47,23,FALSE))</f>
        <v>-</v>
      </c>
      <c r="Z29" s="164" t="str">
        <f>IF(Z27="","",VLOOKUP(Z27,'【記載例】シフト記号表（勤務時間帯）'!$D$6:$Z$47,23,FALSE))</f>
        <v/>
      </c>
      <c r="AA29" s="165" t="str">
        <f>IF(AA27="","",VLOOKUP(AA27,'【記載例】シフト記号表（勤務時間帯）'!$D$6:$Z$47,23,FALSE))</f>
        <v>-</v>
      </c>
      <c r="AB29" s="163">
        <f>IF(AB27="","",VLOOKUP(AB27,'【記載例】シフト記号表（勤務時間帯）'!$D$6:$Z$47,23,FALSE))</f>
        <v>3.9999999999999991</v>
      </c>
      <c r="AC29" s="164">
        <f>IF(AC27="","",VLOOKUP(AC27,'【記載例】シフト記号表（勤務時間帯）'!$D$6:$Z$47,23,FALSE))</f>
        <v>6</v>
      </c>
      <c r="AD29" s="164" t="str">
        <f>IF(AD27="","",VLOOKUP(AD27,'【記載例】シフト記号表（勤務時間帯）'!$D$6:$Z$47,23,FALSE))</f>
        <v>-</v>
      </c>
      <c r="AE29" s="164" t="str">
        <f>IF(AE27="","",VLOOKUP(AE27,'【記載例】シフト記号表（勤務時間帯）'!$D$6:$Z$47,23,FALSE))</f>
        <v/>
      </c>
      <c r="AF29" s="164" t="str">
        <f>IF(AF27="","",VLOOKUP(AF27,'【記載例】シフト記号表（勤務時間帯）'!$D$6:$Z$47,23,FALSE))</f>
        <v>-</v>
      </c>
      <c r="AG29" s="164" t="str">
        <f>IF(AG27="","",VLOOKUP(AG27,'【記載例】シフト記号表（勤務時間帯）'!$D$6:$Z$47,23,FALSE))</f>
        <v>-</v>
      </c>
      <c r="AH29" s="165" t="str">
        <f>IF(AH27="","",VLOOKUP(AH27,'【記載例】シフト記号表（勤務時間帯）'!$D$6:$Z$47,23,FALSE))</f>
        <v/>
      </c>
      <c r="AI29" s="163" t="str">
        <f>IF(AI27="","",VLOOKUP(AI27,'【記載例】シフト記号表（勤務時間帯）'!$D$6:$Z$47,23,FALSE))</f>
        <v>-</v>
      </c>
      <c r="AJ29" s="164">
        <f>IF(AJ27="","",VLOOKUP(AJ27,'【記載例】シフト記号表（勤務時間帯）'!$D$6:$Z$47,23,FALSE))</f>
        <v>3.9999999999999991</v>
      </c>
      <c r="AK29" s="164">
        <f>IF(AK27="","",VLOOKUP(AK27,'【記載例】シフト記号表（勤務時間帯）'!$D$6:$Z$47,23,FALSE))</f>
        <v>6</v>
      </c>
      <c r="AL29" s="164" t="str">
        <f>IF(AL27="","",VLOOKUP(AL27,'【記載例】シフト記号表（勤務時間帯）'!$D$6:$Z$47,23,FALSE))</f>
        <v/>
      </c>
      <c r="AM29" s="164" t="str">
        <f>IF(AM27="","",VLOOKUP(AM27,'【記載例】シフト記号表（勤務時間帯）'!$D$6:$Z$47,23,FALSE))</f>
        <v/>
      </c>
      <c r="AN29" s="164">
        <f>IF(AN27="","",VLOOKUP(AN27,'【記載例】シフト記号表（勤務時間帯）'!$D$6:$Z$47,23,FALSE))</f>
        <v>3.9999999999999991</v>
      </c>
      <c r="AO29" s="165">
        <f>IF(AO27="","",VLOOKUP(AO27,'【記載例】シフト記号表（勤務時間帯）'!$D$6:$Z$47,23,FALSE))</f>
        <v>6</v>
      </c>
      <c r="AP29" s="163" t="str">
        <f>IF(AP27="","",VLOOKUP(AP27,'【記載例】シフト記号表（勤務時間帯）'!$D$6:$Z$47,23,FALSE))</f>
        <v/>
      </c>
      <c r="AQ29" s="164" t="str">
        <f>IF(AQ27="","",VLOOKUP(AQ27,'【記載例】シフト記号表（勤務時間帯）'!$D$6:$Z$47,23,FALSE))</f>
        <v>-</v>
      </c>
      <c r="AR29" s="164" t="str">
        <f>IF(AR27="","",VLOOKUP(AR27,'【記載例】シフト記号表（勤務時間帯）'!$D$6:$Z$47,23,FALSE))</f>
        <v>-</v>
      </c>
      <c r="AS29" s="164">
        <f>IF(AS27="","",VLOOKUP(AS27,'【記載例】シフト記号表（勤務時間帯）'!$D$6:$Z$47,23,FALSE))</f>
        <v>3.9999999999999991</v>
      </c>
      <c r="AT29" s="164">
        <f>IF(AT27="","",VLOOKUP(AT27,'【記載例】シフト記号表（勤務時間帯）'!$D$6:$Z$47,23,FALSE))</f>
        <v>6</v>
      </c>
      <c r="AU29" s="164" t="str">
        <f>IF(AU27="","",VLOOKUP(AU27,'【記載例】シフト記号表（勤務時間帯）'!$D$6:$Z$47,23,FALSE))</f>
        <v/>
      </c>
      <c r="AV29" s="165" t="str">
        <f>IF(AV27="","",VLOOKUP(AV27,'【記載例】シフト記号表（勤務時間帯）'!$D$6:$Z$47,23,FALSE))</f>
        <v>-</v>
      </c>
      <c r="AW29" s="163" t="str">
        <f>IF(AW27="","",VLOOKUP(AW27,'【記載例】シフト記号表（勤務時間帯）'!$D$6:$Z$47,23,FALSE))</f>
        <v/>
      </c>
      <c r="AX29" s="164" t="str">
        <f>IF(AX27="","",VLOOKUP(AX27,'【記載例】シフト記号表（勤務時間帯）'!$D$6:$Z$47,23,FALSE))</f>
        <v/>
      </c>
      <c r="AY29" s="164" t="str">
        <f>IF(AY27="","",VLOOKUP(AY27,'【記載例】シフト記号表（勤務時間帯）'!$D$6:$Z$47,23,FALSE))</f>
        <v/>
      </c>
      <c r="AZ29" s="914">
        <f>IF($BC$3="４週",SUM(U29:AV29),IF($BC$3="暦月",SUM(U29:AY29),""))</f>
        <v>50</v>
      </c>
      <c r="BA29" s="915"/>
      <c r="BB29" s="916">
        <f>IF($BC$3="４週",AZ29/4,IF($BC$3="暦月",(AZ29/($BC$8/7)),""))</f>
        <v>12.5</v>
      </c>
      <c r="BC29" s="915"/>
      <c r="BD29" s="908"/>
      <c r="BE29" s="909"/>
      <c r="BF29" s="909"/>
      <c r="BG29" s="909"/>
      <c r="BH29" s="910"/>
    </row>
    <row r="30" spans="2:60" ht="20.25" customHeight="1" x14ac:dyDescent="0.15">
      <c r="B30" s="166"/>
      <c r="C30" s="857" t="s">
        <v>235</v>
      </c>
      <c r="D30" s="858"/>
      <c r="E30" s="859"/>
      <c r="F30" s="149"/>
      <c r="G30" s="149"/>
      <c r="H30" s="921" t="s">
        <v>224</v>
      </c>
      <c r="I30" s="869" t="s">
        <v>236</v>
      </c>
      <c r="J30" s="870"/>
      <c r="K30" s="870"/>
      <c r="L30" s="871"/>
      <c r="M30" s="878" t="s">
        <v>242</v>
      </c>
      <c r="N30" s="879"/>
      <c r="O30" s="880"/>
      <c r="P30" s="168" t="s">
        <v>227</v>
      </c>
      <c r="Q30" s="169"/>
      <c r="R30" s="169"/>
      <c r="S30" s="170"/>
      <c r="T30" s="171"/>
      <c r="U30" s="172"/>
      <c r="V30" s="173" t="s">
        <v>243</v>
      </c>
      <c r="W30" s="173" t="s">
        <v>244</v>
      </c>
      <c r="X30" s="173" t="s">
        <v>241</v>
      </c>
      <c r="Y30" s="173"/>
      <c r="Z30" s="173" t="s">
        <v>243</v>
      </c>
      <c r="AA30" s="174" t="s">
        <v>244</v>
      </c>
      <c r="AB30" s="172"/>
      <c r="AC30" s="173" t="s">
        <v>241</v>
      </c>
      <c r="AD30" s="173" t="s">
        <v>243</v>
      </c>
      <c r="AE30" s="173" t="s">
        <v>244</v>
      </c>
      <c r="AF30" s="173"/>
      <c r="AG30" s="173" t="s">
        <v>245</v>
      </c>
      <c r="AH30" s="174" t="s">
        <v>241</v>
      </c>
      <c r="AI30" s="172"/>
      <c r="AJ30" s="173" t="s">
        <v>241</v>
      </c>
      <c r="AK30" s="173" t="s">
        <v>229</v>
      </c>
      <c r="AL30" s="173" t="s">
        <v>243</v>
      </c>
      <c r="AM30" s="173" t="s">
        <v>244</v>
      </c>
      <c r="AN30" s="173"/>
      <c r="AO30" s="174" t="s">
        <v>241</v>
      </c>
      <c r="AP30" s="172" t="s">
        <v>245</v>
      </c>
      <c r="AQ30" s="173" t="s">
        <v>229</v>
      </c>
      <c r="AR30" s="173" t="s">
        <v>243</v>
      </c>
      <c r="AS30" s="173" t="s">
        <v>244</v>
      </c>
      <c r="AT30" s="173"/>
      <c r="AU30" s="173"/>
      <c r="AV30" s="174" t="s">
        <v>241</v>
      </c>
      <c r="AW30" s="172"/>
      <c r="AX30" s="173"/>
      <c r="AY30" s="173"/>
      <c r="AZ30" s="887"/>
      <c r="BA30" s="888"/>
      <c r="BB30" s="901"/>
      <c r="BC30" s="888"/>
      <c r="BD30" s="902"/>
      <c r="BE30" s="903"/>
      <c r="BF30" s="903"/>
      <c r="BG30" s="903"/>
      <c r="BH30" s="904"/>
    </row>
    <row r="31" spans="2:60" ht="20.25" customHeight="1" x14ac:dyDescent="0.15">
      <c r="B31" s="148">
        <f>B28+1</f>
        <v>4</v>
      </c>
      <c r="C31" s="860"/>
      <c r="D31" s="861"/>
      <c r="E31" s="862"/>
      <c r="F31" s="149" t="str">
        <f>C30</f>
        <v>看護職員</v>
      </c>
      <c r="G31" s="149"/>
      <c r="H31" s="867"/>
      <c r="I31" s="872"/>
      <c r="J31" s="873"/>
      <c r="K31" s="873"/>
      <c r="L31" s="874"/>
      <c r="M31" s="881"/>
      <c r="N31" s="882"/>
      <c r="O31" s="883"/>
      <c r="P31" s="150" t="s">
        <v>230</v>
      </c>
      <c r="Q31" s="151"/>
      <c r="R31" s="151"/>
      <c r="S31" s="152"/>
      <c r="T31" s="153"/>
      <c r="U31" s="154" t="str">
        <f>IF(U30="","",VLOOKUP(U30,'【記載例】シフト記号表（勤務時間帯）'!$D$6:$X$47,21,FALSE))</f>
        <v/>
      </c>
      <c r="V31" s="155">
        <f>IF(V30="","",VLOOKUP(V30,'【記載例】シフト記号表（勤務時間帯）'!$D$6:$X$47,21,FALSE))</f>
        <v>3</v>
      </c>
      <c r="W31" s="155">
        <f>IF(W30="","",VLOOKUP(W30,'【記載例】シフト記号表（勤務時間帯）'!$D$6:$X$47,21,FALSE))</f>
        <v>3</v>
      </c>
      <c r="X31" s="155">
        <f>IF(X30="","",VLOOKUP(X30,'【記載例】シフト記号表（勤務時間帯）'!$D$6:$X$47,21,FALSE))</f>
        <v>7.9999999999999982</v>
      </c>
      <c r="Y31" s="155" t="str">
        <f>IF(Y30="","",VLOOKUP(Y30,'【記載例】シフト記号表（勤務時間帯）'!$D$6:$X$47,21,FALSE))</f>
        <v/>
      </c>
      <c r="Z31" s="155">
        <f>IF(Z30="","",VLOOKUP(Z30,'【記載例】シフト記号表（勤務時間帯）'!$D$6:$X$47,21,FALSE))</f>
        <v>3</v>
      </c>
      <c r="AA31" s="156">
        <f>IF(AA30="","",VLOOKUP(AA30,'【記載例】シフト記号表（勤務時間帯）'!$D$6:$X$47,21,FALSE))</f>
        <v>3</v>
      </c>
      <c r="AB31" s="154" t="str">
        <f>IF(AB30="","",VLOOKUP(AB30,'【記載例】シフト記号表（勤務時間帯）'!$D$6:$X$47,21,FALSE))</f>
        <v/>
      </c>
      <c r="AC31" s="155">
        <f>IF(AC30="","",VLOOKUP(AC30,'【記載例】シフト記号表（勤務時間帯）'!$D$6:$X$47,21,FALSE))</f>
        <v>7.9999999999999982</v>
      </c>
      <c r="AD31" s="155">
        <f>IF(AD30="","",VLOOKUP(AD30,'【記載例】シフト記号表（勤務時間帯）'!$D$6:$X$47,21,FALSE))</f>
        <v>3</v>
      </c>
      <c r="AE31" s="155">
        <f>IF(AE30="","",VLOOKUP(AE30,'【記載例】シフト記号表（勤務時間帯）'!$D$6:$X$47,21,FALSE))</f>
        <v>3</v>
      </c>
      <c r="AF31" s="155" t="str">
        <f>IF(AF30="","",VLOOKUP(AF30,'【記載例】シフト記号表（勤務時間帯）'!$D$6:$X$47,21,FALSE))</f>
        <v/>
      </c>
      <c r="AG31" s="155">
        <f>IF(AG30="","",VLOOKUP(AG30,'【記載例】シフト記号表（勤務時間帯）'!$D$6:$X$47,21,FALSE))</f>
        <v>8</v>
      </c>
      <c r="AH31" s="156">
        <f>IF(AH30="","",VLOOKUP(AH30,'【記載例】シフト記号表（勤務時間帯）'!$D$6:$X$47,21,FALSE))</f>
        <v>7.9999999999999982</v>
      </c>
      <c r="AI31" s="154" t="str">
        <f>IF(AI30="","",VLOOKUP(AI30,'【記載例】シフト記号表（勤務時間帯）'!$D$6:$X$47,21,FALSE))</f>
        <v/>
      </c>
      <c r="AJ31" s="155">
        <f>IF(AJ30="","",VLOOKUP(AJ30,'【記載例】シフト記号表（勤務時間帯）'!$D$6:$X$47,21,FALSE))</f>
        <v>7.9999999999999982</v>
      </c>
      <c r="AK31" s="155">
        <f>IF(AK30="","",VLOOKUP(AK30,'【記載例】シフト記号表（勤務時間帯）'!$D$6:$X$47,21,FALSE))</f>
        <v>8</v>
      </c>
      <c r="AL31" s="155">
        <f>IF(AL30="","",VLOOKUP(AL30,'【記載例】シフト記号表（勤務時間帯）'!$D$6:$X$47,21,FALSE))</f>
        <v>3</v>
      </c>
      <c r="AM31" s="155">
        <f>IF(AM30="","",VLOOKUP(AM30,'【記載例】シフト記号表（勤務時間帯）'!$D$6:$X$47,21,FALSE))</f>
        <v>3</v>
      </c>
      <c r="AN31" s="155" t="str">
        <f>IF(AN30="","",VLOOKUP(AN30,'【記載例】シフト記号表（勤務時間帯）'!$D$6:$X$47,21,FALSE))</f>
        <v/>
      </c>
      <c r="AO31" s="156">
        <f>IF(AO30="","",VLOOKUP(AO30,'【記載例】シフト記号表（勤務時間帯）'!$D$6:$X$47,21,FALSE))</f>
        <v>7.9999999999999982</v>
      </c>
      <c r="AP31" s="154">
        <f>IF(AP30="","",VLOOKUP(AP30,'【記載例】シフト記号表（勤務時間帯）'!$D$6:$X$47,21,FALSE))</f>
        <v>8</v>
      </c>
      <c r="AQ31" s="155">
        <f>IF(AQ30="","",VLOOKUP(AQ30,'【記載例】シフト記号表（勤務時間帯）'!$D$6:$X$47,21,FALSE))</f>
        <v>8</v>
      </c>
      <c r="AR31" s="155">
        <f>IF(AR30="","",VLOOKUP(AR30,'【記載例】シフト記号表（勤務時間帯）'!$D$6:$X$47,21,FALSE))</f>
        <v>3</v>
      </c>
      <c r="AS31" s="155">
        <f>IF(AS30="","",VLOOKUP(AS30,'【記載例】シフト記号表（勤務時間帯）'!$D$6:$X$47,21,FALSE))</f>
        <v>3</v>
      </c>
      <c r="AT31" s="155" t="str">
        <f>IF(AT30="","",VLOOKUP(AT30,'【記載例】シフト記号表（勤務時間帯）'!$D$6:$X$47,21,FALSE))</f>
        <v/>
      </c>
      <c r="AU31" s="155" t="str">
        <f>IF(AU30="","",VLOOKUP(AU30,'【記載例】シフト記号表（勤務時間帯）'!$D$6:$X$47,21,FALSE))</f>
        <v/>
      </c>
      <c r="AV31" s="156">
        <f>IF(AV30="","",VLOOKUP(AV30,'【記載例】シフト記号表（勤務時間帯）'!$D$6:$X$47,21,FALSE))</f>
        <v>7.9999999999999982</v>
      </c>
      <c r="AW31" s="154" t="str">
        <f>IF(AW30="","",VLOOKUP(AW30,'【記載例】シフト記号表（勤務時間帯）'!$D$6:$X$47,21,FALSE))</f>
        <v/>
      </c>
      <c r="AX31" s="155" t="str">
        <f>IF(AX30="","",VLOOKUP(AX30,'【記載例】シフト記号表（勤務時間帯）'!$D$6:$X$47,21,FALSE))</f>
        <v/>
      </c>
      <c r="AY31" s="155" t="str">
        <f>IF(AY30="","",VLOOKUP(AY30,'【記載例】シフト記号表（勤務時間帯）'!$D$6:$X$47,21,FALSE))</f>
        <v/>
      </c>
      <c r="AZ31" s="911">
        <f>IF($BC$3="４週",SUM(U31:AV31),IF($BC$3="暦月",SUM(U31:AY31),""))</f>
        <v>110</v>
      </c>
      <c r="BA31" s="912"/>
      <c r="BB31" s="913">
        <f>IF($BC$3="４週",AZ31/4,IF($BC$3="暦月",(AZ31/($BC$8/7)),""))</f>
        <v>27.5</v>
      </c>
      <c r="BC31" s="912"/>
      <c r="BD31" s="905"/>
      <c r="BE31" s="906"/>
      <c r="BF31" s="906"/>
      <c r="BG31" s="906"/>
      <c r="BH31" s="907"/>
    </row>
    <row r="32" spans="2:60" ht="20.25" customHeight="1" x14ac:dyDescent="0.15">
      <c r="B32" s="157"/>
      <c r="C32" s="863"/>
      <c r="D32" s="864"/>
      <c r="E32" s="865"/>
      <c r="F32" s="158"/>
      <c r="G32" s="158" t="str">
        <f>C30</f>
        <v>看護職員</v>
      </c>
      <c r="H32" s="868"/>
      <c r="I32" s="875"/>
      <c r="J32" s="876"/>
      <c r="K32" s="876"/>
      <c r="L32" s="877"/>
      <c r="M32" s="884"/>
      <c r="N32" s="885"/>
      <c r="O32" s="886"/>
      <c r="P32" s="159" t="s">
        <v>231</v>
      </c>
      <c r="Q32" s="178"/>
      <c r="R32" s="178"/>
      <c r="S32" s="161"/>
      <c r="T32" s="162"/>
      <c r="U32" s="163" t="str">
        <f>IF(U30="","",VLOOKUP(U30,'【記載例】シフト記号表（勤務時間帯）'!$D$6:$Z$47,23,FALSE))</f>
        <v/>
      </c>
      <c r="V32" s="164">
        <f>IF(V30="","",VLOOKUP(V30,'【記載例】シフト記号表（勤務時間帯）'!$D$6:$Z$47,23,FALSE))</f>
        <v>3.9999999999999991</v>
      </c>
      <c r="W32" s="164">
        <f>IF(W30="","",VLOOKUP(W30,'【記載例】シフト記号表（勤務時間帯）'!$D$6:$Z$47,23,FALSE))</f>
        <v>6</v>
      </c>
      <c r="X32" s="164" t="str">
        <f>IF(X30="","",VLOOKUP(X30,'【記載例】シフト記号表（勤務時間帯）'!$D$6:$Z$47,23,FALSE))</f>
        <v>-</v>
      </c>
      <c r="Y32" s="164" t="str">
        <f>IF(Y30="","",VLOOKUP(Y30,'【記載例】シフト記号表（勤務時間帯）'!$D$6:$Z$47,23,FALSE))</f>
        <v/>
      </c>
      <c r="Z32" s="164">
        <f>IF(Z30="","",VLOOKUP(Z30,'【記載例】シフト記号表（勤務時間帯）'!$D$6:$Z$47,23,FALSE))</f>
        <v>3.9999999999999991</v>
      </c>
      <c r="AA32" s="165">
        <f>IF(AA30="","",VLOOKUP(AA30,'【記載例】シフト記号表（勤務時間帯）'!$D$6:$Z$47,23,FALSE))</f>
        <v>6</v>
      </c>
      <c r="AB32" s="163" t="str">
        <f>IF(AB30="","",VLOOKUP(AB30,'【記載例】シフト記号表（勤務時間帯）'!$D$6:$Z$47,23,FALSE))</f>
        <v/>
      </c>
      <c r="AC32" s="164" t="str">
        <f>IF(AC30="","",VLOOKUP(AC30,'【記載例】シフト記号表（勤務時間帯）'!$D$6:$Z$47,23,FALSE))</f>
        <v>-</v>
      </c>
      <c r="AD32" s="164">
        <f>IF(AD30="","",VLOOKUP(AD30,'【記載例】シフト記号表（勤務時間帯）'!$D$6:$Z$47,23,FALSE))</f>
        <v>3.9999999999999991</v>
      </c>
      <c r="AE32" s="164">
        <f>IF(AE30="","",VLOOKUP(AE30,'【記載例】シフト記号表（勤務時間帯）'!$D$6:$Z$47,23,FALSE))</f>
        <v>6</v>
      </c>
      <c r="AF32" s="164" t="str">
        <f>IF(AF30="","",VLOOKUP(AF30,'【記載例】シフト記号表（勤務時間帯）'!$D$6:$Z$47,23,FALSE))</f>
        <v/>
      </c>
      <c r="AG32" s="164" t="str">
        <f>IF(AG30="","",VLOOKUP(AG30,'【記載例】シフト記号表（勤務時間帯）'!$D$6:$Z$47,23,FALSE))</f>
        <v>-</v>
      </c>
      <c r="AH32" s="165" t="str">
        <f>IF(AH30="","",VLOOKUP(AH30,'【記載例】シフト記号表（勤務時間帯）'!$D$6:$Z$47,23,FALSE))</f>
        <v>-</v>
      </c>
      <c r="AI32" s="163" t="str">
        <f>IF(AI30="","",VLOOKUP(AI30,'【記載例】シフト記号表（勤務時間帯）'!$D$6:$Z$47,23,FALSE))</f>
        <v/>
      </c>
      <c r="AJ32" s="164" t="str">
        <f>IF(AJ30="","",VLOOKUP(AJ30,'【記載例】シフト記号表（勤務時間帯）'!$D$6:$Z$47,23,FALSE))</f>
        <v>-</v>
      </c>
      <c r="AK32" s="164" t="str">
        <f>IF(AK30="","",VLOOKUP(AK30,'【記載例】シフト記号表（勤務時間帯）'!$D$6:$Z$47,23,FALSE))</f>
        <v>-</v>
      </c>
      <c r="AL32" s="164">
        <f>IF(AL30="","",VLOOKUP(AL30,'【記載例】シフト記号表（勤務時間帯）'!$D$6:$Z$47,23,FALSE))</f>
        <v>3.9999999999999991</v>
      </c>
      <c r="AM32" s="164">
        <f>IF(AM30="","",VLOOKUP(AM30,'【記載例】シフト記号表（勤務時間帯）'!$D$6:$Z$47,23,FALSE))</f>
        <v>6</v>
      </c>
      <c r="AN32" s="164" t="str">
        <f>IF(AN30="","",VLOOKUP(AN30,'【記載例】シフト記号表（勤務時間帯）'!$D$6:$Z$47,23,FALSE))</f>
        <v/>
      </c>
      <c r="AO32" s="165" t="str">
        <f>IF(AO30="","",VLOOKUP(AO30,'【記載例】シフト記号表（勤務時間帯）'!$D$6:$Z$47,23,FALSE))</f>
        <v>-</v>
      </c>
      <c r="AP32" s="163" t="str">
        <f>IF(AP30="","",VLOOKUP(AP30,'【記載例】シフト記号表（勤務時間帯）'!$D$6:$Z$47,23,FALSE))</f>
        <v>-</v>
      </c>
      <c r="AQ32" s="164" t="str">
        <f>IF(AQ30="","",VLOOKUP(AQ30,'【記載例】シフト記号表（勤務時間帯）'!$D$6:$Z$47,23,FALSE))</f>
        <v>-</v>
      </c>
      <c r="AR32" s="164">
        <f>IF(AR30="","",VLOOKUP(AR30,'【記載例】シフト記号表（勤務時間帯）'!$D$6:$Z$47,23,FALSE))</f>
        <v>3.9999999999999991</v>
      </c>
      <c r="AS32" s="164">
        <f>IF(AS30="","",VLOOKUP(AS30,'【記載例】シフト記号表（勤務時間帯）'!$D$6:$Z$47,23,FALSE))</f>
        <v>6</v>
      </c>
      <c r="AT32" s="164" t="str">
        <f>IF(AT30="","",VLOOKUP(AT30,'【記載例】シフト記号表（勤務時間帯）'!$D$6:$Z$47,23,FALSE))</f>
        <v/>
      </c>
      <c r="AU32" s="164" t="str">
        <f>IF(AU30="","",VLOOKUP(AU30,'【記載例】シフト記号表（勤務時間帯）'!$D$6:$Z$47,23,FALSE))</f>
        <v/>
      </c>
      <c r="AV32" s="165" t="str">
        <f>IF(AV30="","",VLOOKUP(AV30,'【記載例】シフト記号表（勤務時間帯）'!$D$6:$Z$47,23,FALSE))</f>
        <v>-</v>
      </c>
      <c r="AW32" s="163" t="str">
        <f>IF(AW30="","",VLOOKUP(AW30,'【記載例】シフト記号表（勤務時間帯）'!$D$6:$Z$47,23,FALSE))</f>
        <v/>
      </c>
      <c r="AX32" s="164" t="str">
        <f>IF(AX30="","",VLOOKUP(AX30,'【記載例】シフト記号表（勤務時間帯）'!$D$6:$Z$47,23,FALSE))</f>
        <v/>
      </c>
      <c r="AY32" s="164" t="str">
        <f>IF(AY30="","",VLOOKUP(AY30,'【記載例】シフト記号表（勤務時間帯）'!$D$6:$Z$47,23,FALSE))</f>
        <v/>
      </c>
      <c r="AZ32" s="914">
        <f>IF($BC$3="４週",SUM(U32:AV32),IF($BC$3="暦月",SUM(U32:AY32),""))</f>
        <v>50</v>
      </c>
      <c r="BA32" s="915"/>
      <c r="BB32" s="916">
        <f>IF($BC$3="４週",AZ32/4,IF($BC$3="暦月",(AZ32/($BC$8/7)),""))</f>
        <v>12.5</v>
      </c>
      <c r="BC32" s="915"/>
      <c r="BD32" s="908"/>
      <c r="BE32" s="909"/>
      <c r="BF32" s="909"/>
      <c r="BG32" s="909"/>
      <c r="BH32" s="910"/>
    </row>
    <row r="33" spans="2:60" ht="20.25" customHeight="1" x14ac:dyDescent="0.15">
      <c r="B33" s="166"/>
      <c r="C33" s="857" t="s">
        <v>235</v>
      </c>
      <c r="D33" s="858"/>
      <c r="E33" s="859"/>
      <c r="F33" s="149"/>
      <c r="G33" s="149"/>
      <c r="H33" s="921" t="s">
        <v>224</v>
      </c>
      <c r="I33" s="869" t="s">
        <v>236</v>
      </c>
      <c r="J33" s="870"/>
      <c r="K33" s="870"/>
      <c r="L33" s="871"/>
      <c r="M33" s="878" t="s">
        <v>246</v>
      </c>
      <c r="N33" s="879"/>
      <c r="O33" s="880"/>
      <c r="P33" s="168" t="s">
        <v>227</v>
      </c>
      <c r="Q33" s="169"/>
      <c r="R33" s="169"/>
      <c r="S33" s="170"/>
      <c r="T33" s="171"/>
      <c r="U33" s="172" t="s">
        <v>245</v>
      </c>
      <c r="V33" s="173" t="s">
        <v>241</v>
      </c>
      <c r="W33" s="173"/>
      <c r="X33" s="173" t="s">
        <v>241</v>
      </c>
      <c r="Y33" s="173" t="s">
        <v>247</v>
      </c>
      <c r="Z33" s="173" t="s">
        <v>247</v>
      </c>
      <c r="AA33" s="174"/>
      <c r="AB33" s="172" t="s">
        <v>247</v>
      </c>
      <c r="AC33" s="173" t="s">
        <v>247</v>
      </c>
      <c r="AD33" s="173" t="s">
        <v>247</v>
      </c>
      <c r="AE33" s="173" t="s">
        <v>247</v>
      </c>
      <c r="AF33" s="173" t="s">
        <v>247</v>
      </c>
      <c r="AG33" s="173"/>
      <c r="AH33" s="174"/>
      <c r="AI33" s="172" t="s">
        <v>247</v>
      </c>
      <c r="AJ33" s="173"/>
      <c r="AK33" s="173" t="s">
        <v>241</v>
      </c>
      <c r="AL33" s="173"/>
      <c r="AM33" s="173" t="s">
        <v>247</v>
      </c>
      <c r="AN33" s="173" t="s">
        <v>247</v>
      </c>
      <c r="AO33" s="174" t="s">
        <v>247</v>
      </c>
      <c r="AP33" s="172" t="s">
        <v>247</v>
      </c>
      <c r="AQ33" s="173"/>
      <c r="AR33" s="173"/>
      <c r="AS33" s="173" t="s">
        <v>247</v>
      </c>
      <c r="AT33" s="173" t="s">
        <v>247</v>
      </c>
      <c r="AU33" s="173" t="s">
        <v>247</v>
      </c>
      <c r="AV33" s="174" t="s">
        <v>247</v>
      </c>
      <c r="AW33" s="172"/>
      <c r="AX33" s="173"/>
      <c r="AY33" s="173"/>
      <c r="AZ33" s="887"/>
      <c r="BA33" s="888"/>
      <c r="BB33" s="901"/>
      <c r="BC33" s="888"/>
      <c r="BD33" s="902"/>
      <c r="BE33" s="903"/>
      <c r="BF33" s="903"/>
      <c r="BG33" s="903"/>
      <c r="BH33" s="904"/>
    </row>
    <row r="34" spans="2:60" ht="20.25" customHeight="1" x14ac:dyDescent="0.15">
      <c r="B34" s="148">
        <f>B31+1</f>
        <v>5</v>
      </c>
      <c r="C34" s="860"/>
      <c r="D34" s="861"/>
      <c r="E34" s="862"/>
      <c r="F34" s="149" t="str">
        <f>C33</f>
        <v>看護職員</v>
      </c>
      <c r="G34" s="149"/>
      <c r="H34" s="867"/>
      <c r="I34" s="872"/>
      <c r="J34" s="873"/>
      <c r="K34" s="873"/>
      <c r="L34" s="874"/>
      <c r="M34" s="881"/>
      <c r="N34" s="882"/>
      <c r="O34" s="883"/>
      <c r="P34" s="150" t="s">
        <v>230</v>
      </c>
      <c r="Q34" s="151"/>
      <c r="R34" s="151"/>
      <c r="S34" s="152"/>
      <c r="T34" s="153"/>
      <c r="U34" s="154">
        <f>IF(U33="","",VLOOKUP(U33,'【記載例】シフト記号表（勤務時間帯）'!$D$6:$X$47,21,FALSE))</f>
        <v>8</v>
      </c>
      <c r="V34" s="155">
        <f>IF(V33="","",VLOOKUP(V33,'【記載例】シフト記号表（勤務時間帯）'!$D$6:$X$47,21,FALSE))</f>
        <v>7.9999999999999982</v>
      </c>
      <c r="W34" s="155" t="str">
        <f>IF(W33="","",VLOOKUP(W33,'【記載例】シフト記号表（勤務時間帯）'!$D$6:$X$47,21,FALSE))</f>
        <v/>
      </c>
      <c r="X34" s="155">
        <f>IF(X33="","",VLOOKUP(X33,'【記載例】シフト記号表（勤務時間帯）'!$D$6:$X$47,21,FALSE))</f>
        <v>7.9999999999999982</v>
      </c>
      <c r="Y34" s="155">
        <f>IF(Y33="","",VLOOKUP(Y33,'【記載例】シフト記号表（勤務時間帯）'!$D$6:$X$47,21,FALSE))</f>
        <v>8</v>
      </c>
      <c r="Z34" s="155">
        <f>IF(Z33="","",VLOOKUP(Z33,'【記載例】シフト記号表（勤務時間帯）'!$D$6:$X$47,21,FALSE))</f>
        <v>8</v>
      </c>
      <c r="AA34" s="156" t="str">
        <f>IF(AA33="","",VLOOKUP(AA33,'【記載例】シフト記号表（勤務時間帯）'!$D$6:$X$47,21,FALSE))</f>
        <v/>
      </c>
      <c r="AB34" s="154">
        <f>IF(AB33="","",VLOOKUP(AB33,'【記載例】シフト記号表（勤務時間帯）'!$D$6:$X$47,21,FALSE))</f>
        <v>8</v>
      </c>
      <c r="AC34" s="155">
        <f>IF(AC33="","",VLOOKUP(AC33,'【記載例】シフト記号表（勤務時間帯）'!$D$6:$X$47,21,FALSE))</f>
        <v>8</v>
      </c>
      <c r="AD34" s="155">
        <f>IF(AD33="","",VLOOKUP(AD33,'【記載例】シフト記号表（勤務時間帯）'!$D$6:$X$47,21,FALSE))</f>
        <v>8</v>
      </c>
      <c r="AE34" s="155">
        <f>IF(AE33="","",VLOOKUP(AE33,'【記載例】シフト記号表（勤務時間帯）'!$D$6:$X$47,21,FALSE))</f>
        <v>8</v>
      </c>
      <c r="AF34" s="155">
        <f>IF(AF33="","",VLOOKUP(AF33,'【記載例】シフト記号表（勤務時間帯）'!$D$6:$X$47,21,FALSE))</f>
        <v>8</v>
      </c>
      <c r="AG34" s="155" t="str">
        <f>IF(AG33="","",VLOOKUP(AG33,'【記載例】シフト記号表（勤務時間帯）'!$D$6:$X$47,21,FALSE))</f>
        <v/>
      </c>
      <c r="AH34" s="156" t="str">
        <f>IF(AH33="","",VLOOKUP(AH33,'【記載例】シフト記号表（勤務時間帯）'!$D$6:$X$47,21,FALSE))</f>
        <v/>
      </c>
      <c r="AI34" s="154">
        <f>IF(AI33="","",VLOOKUP(AI33,'【記載例】シフト記号表（勤務時間帯）'!$D$6:$X$47,21,FALSE))</f>
        <v>8</v>
      </c>
      <c r="AJ34" s="155" t="str">
        <f>IF(AJ33="","",VLOOKUP(AJ33,'【記載例】シフト記号表（勤務時間帯）'!$D$6:$X$47,21,FALSE))</f>
        <v/>
      </c>
      <c r="AK34" s="155">
        <f>IF(AK33="","",VLOOKUP(AK33,'【記載例】シフト記号表（勤務時間帯）'!$D$6:$X$47,21,FALSE))</f>
        <v>7.9999999999999982</v>
      </c>
      <c r="AL34" s="155" t="str">
        <f>IF(AL33="","",VLOOKUP(AL33,'【記載例】シフト記号表（勤務時間帯）'!$D$6:$X$47,21,FALSE))</f>
        <v/>
      </c>
      <c r="AM34" s="155">
        <f>IF(AM33="","",VLOOKUP(AM33,'【記載例】シフト記号表（勤務時間帯）'!$D$6:$X$47,21,FALSE))</f>
        <v>8</v>
      </c>
      <c r="AN34" s="155">
        <f>IF(AN33="","",VLOOKUP(AN33,'【記載例】シフト記号表（勤務時間帯）'!$D$6:$X$47,21,FALSE))</f>
        <v>8</v>
      </c>
      <c r="AO34" s="156">
        <f>IF(AO33="","",VLOOKUP(AO33,'【記載例】シフト記号表（勤務時間帯）'!$D$6:$X$47,21,FALSE))</f>
        <v>8</v>
      </c>
      <c r="AP34" s="154">
        <f>IF(AP33="","",VLOOKUP(AP33,'【記載例】シフト記号表（勤務時間帯）'!$D$6:$X$47,21,FALSE))</f>
        <v>8</v>
      </c>
      <c r="AQ34" s="155" t="str">
        <f>IF(AQ33="","",VLOOKUP(AQ33,'【記載例】シフト記号表（勤務時間帯）'!$D$6:$X$47,21,FALSE))</f>
        <v/>
      </c>
      <c r="AR34" s="155" t="str">
        <f>IF(AR33="","",VLOOKUP(AR33,'【記載例】シフト記号表（勤務時間帯）'!$D$6:$X$47,21,FALSE))</f>
        <v/>
      </c>
      <c r="AS34" s="155">
        <f>IF(AS33="","",VLOOKUP(AS33,'【記載例】シフト記号表（勤務時間帯）'!$D$6:$X$47,21,FALSE))</f>
        <v>8</v>
      </c>
      <c r="AT34" s="155">
        <f>IF(AT33="","",VLOOKUP(AT33,'【記載例】シフト記号表（勤務時間帯）'!$D$6:$X$47,21,FALSE))</f>
        <v>8</v>
      </c>
      <c r="AU34" s="155">
        <f>IF(AU33="","",VLOOKUP(AU33,'【記載例】シフト記号表（勤務時間帯）'!$D$6:$X$47,21,FALSE))</f>
        <v>8</v>
      </c>
      <c r="AV34" s="156">
        <f>IF(AV33="","",VLOOKUP(AV33,'【記載例】シフト記号表（勤務時間帯）'!$D$6:$X$47,21,FALSE))</f>
        <v>8</v>
      </c>
      <c r="AW34" s="154" t="str">
        <f>IF(AW33="","",VLOOKUP(AW33,'【記載例】シフト記号表（勤務時間帯）'!$D$6:$X$47,21,FALSE))</f>
        <v/>
      </c>
      <c r="AX34" s="155" t="str">
        <f>IF(AX33="","",VLOOKUP(AX33,'【記載例】シフト記号表（勤務時間帯）'!$D$6:$X$47,21,FALSE))</f>
        <v/>
      </c>
      <c r="AY34" s="155" t="str">
        <f>IF(AY33="","",VLOOKUP(AY33,'【記載例】シフト記号表（勤務時間帯）'!$D$6:$X$47,21,FALSE))</f>
        <v/>
      </c>
      <c r="AZ34" s="911">
        <f>IF($BC$3="４週",SUM(U34:AV34),IF($BC$3="暦月",SUM(U34:AY34),""))</f>
        <v>160</v>
      </c>
      <c r="BA34" s="912"/>
      <c r="BB34" s="913">
        <f>IF($BC$3="４週",AZ34/4,IF($BC$3="暦月",(AZ34/($BC$8/7)),""))</f>
        <v>40</v>
      </c>
      <c r="BC34" s="912"/>
      <c r="BD34" s="905"/>
      <c r="BE34" s="906"/>
      <c r="BF34" s="906"/>
      <c r="BG34" s="906"/>
      <c r="BH34" s="907"/>
    </row>
    <row r="35" spans="2:60" ht="20.25" customHeight="1" x14ac:dyDescent="0.15">
      <c r="B35" s="157"/>
      <c r="C35" s="863"/>
      <c r="D35" s="864"/>
      <c r="E35" s="865"/>
      <c r="F35" s="158"/>
      <c r="G35" s="158" t="str">
        <f>C33</f>
        <v>看護職員</v>
      </c>
      <c r="H35" s="868"/>
      <c r="I35" s="875"/>
      <c r="J35" s="876"/>
      <c r="K35" s="876"/>
      <c r="L35" s="877"/>
      <c r="M35" s="884"/>
      <c r="N35" s="885"/>
      <c r="O35" s="886"/>
      <c r="P35" s="159" t="s">
        <v>231</v>
      </c>
      <c r="Q35" s="160"/>
      <c r="R35" s="160"/>
      <c r="S35" s="179"/>
      <c r="T35" s="180"/>
      <c r="U35" s="163" t="str">
        <f>IF(U33="","",VLOOKUP(U33,'【記載例】シフト記号表（勤務時間帯）'!$D$6:$Z$47,23,FALSE))</f>
        <v>-</v>
      </c>
      <c r="V35" s="164" t="str">
        <f>IF(V33="","",VLOOKUP(V33,'【記載例】シフト記号表（勤務時間帯）'!$D$6:$Z$47,23,FALSE))</f>
        <v>-</v>
      </c>
      <c r="W35" s="164" t="str">
        <f>IF(W33="","",VLOOKUP(W33,'【記載例】シフト記号表（勤務時間帯）'!$D$6:$Z$47,23,FALSE))</f>
        <v/>
      </c>
      <c r="X35" s="164" t="str">
        <f>IF(X33="","",VLOOKUP(X33,'【記載例】シフト記号表（勤務時間帯）'!$D$6:$Z$47,23,FALSE))</f>
        <v>-</v>
      </c>
      <c r="Y35" s="164" t="str">
        <f>IF(Y33="","",VLOOKUP(Y33,'【記載例】シフト記号表（勤務時間帯）'!$D$6:$Z$47,23,FALSE))</f>
        <v>-</v>
      </c>
      <c r="Z35" s="164" t="str">
        <f>IF(Z33="","",VLOOKUP(Z33,'【記載例】シフト記号表（勤務時間帯）'!$D$6:$Z$47,23,FALSE))</f>
        <v>-</v>
      </c>
      <c r="AA35" s="165" t="str">
        <f>IF(AA33="","",VLOOKUP(AA33,'【記載例】シフト記号表（勤務時間帯）'!$D$6:$Z$47,23,FALSE))</f>
        <v/>
      </c>
      <c r="AB35" s="163" t="str">
        <f>IF(AB33="","",VLOOKUP(AB33,'【記載例】シフト記号表（勤務時間帯）'!$D$6:$Z$47,23,FALSE))</f>
        <v>-</v>
      </c>
      <c r="AC35" s="164" t="str">
        <f>IF(AC33="","",VLOOKUP(AC33,'【記載例】シフト記号表（勤務時間帯）'!$D$6:$Z$47,23,FALSE))</f>
        <v>-</v>
      </c>
      <c r="AD35" s="164" t="str">
        <f>IF(AD33="","",VLOOKUP(AD33,'【記載例】シフト記号表（勤務時間帯）'!$D$6:$Z$47,23,FALSE))</f>
        <v>-</v>
      </c>
      <c r="AE35" s="164" t="str">
        <f>IF(AE33="","",VLOOKUP(AE33,'【記載例】シフト記号表（勤務時間帯）'!$D$6:$Z$47,23,FALSE))</f>
        <v>-</v>
      </c>
      <c r="AF35" s="164" t="str">
        <f>IF(AF33="","",VLOOKUP(AF33,'【記載例】シフト記号表（勤務時間帯）'!$D$6:$Z$47,23,FALSE))</f>
        <v>-</v>
      </c>
      <c r="AG35" s="164" t="str">
        <f>IF(AG33="","",VLOOKUP(AG33,'【記載例】シフト記号表（勤務時間帯）'!$D$6:$Z$47,23,FALSE))</f>
        <v/>
      </c>
      <c r="AH35" s="165" t="str">
        <f>IF(AH33="","",VLOOKUP(AH33,'【記載例】シフト記号表（勤務時間帯）'!$D$6:$Z$47,23,FALSE))</f>
        <v/>
      </c>
      <c r="AI35" s="163" t="str">
        <f>IF(AI33="","",VLOOKUP(AI33,'【記載例】シフト記号表（勤務時間帯）'!$D$6:$Z$47,23,FALSE))</f>
        <v>-</v>
      </c>
      <c r="AJ35" s="164" t="str">
        <f>IF(AJ33="","",VLOOKUP(AJ33,'【記載例】シフト記号表（勤務時間帯）'!$D$6:$Z$47,23,FALSE))</f>
        <v/>
      </c>
      <c r="AK35" s="164" t="str">
        <f>IF(AK33="","",VLOOKUP(AK33,'【記載例】シフト記号表（勤務時間帯）'!$D$6:$Z$47,23,FALSE))</f>
        <v>-</v>
      </c>
      <c r="AL35" s="164" t="str">
        <f>IF(AL33="","",VLOOKUP(AL33,'【記載例】シフト記号表（勤務時間帯）'!$D$6:$Z$47,23,FALSE))</f>
        <v/>
      </c>
      <c r="AM35" s="164" t="str">
        <f>IF(AM33="","",VLOOKUP(AM33,'【記載例】シフト記号表（勤務時間帯）'!$D$6:$Z$47,23,FALSE))</f>
        <v>-</v>
      </c>
      <c r="AN35" s="164" t="str">
        <f>IF(AN33="","",VLOOKUP(AN33,'【記載例】シフト記号表（勤務時間帯）'!$D$6:$Z$47,23,FALSE))</f>
        <v>-</v>
      </c>
      <c r="AO35" s="165" t="str">
        <f>IF(AO33="","",VLOOKUP(AO33,'【記載例】シフト記号表（勤務時間帯）'!$D$6:$Z$47,23,FALSE))</f>
        <v>-</v>
      </c>
      <c r="AP35" s="163" t="str">
        <f>IF(AP33="","",VLOOKUP(AP33,'【記載例】シフト記号表（勤務時間帯）'!$D$6:$Z$47,23,FALSE))</f>
        <v>-</v>
      </c>
      <c r="AQ35" s="164" t="str">
        <f>IF(AQ33="","",VLOOKUP(AQ33,'【記載例】シフト記号表（勤務時間帯）'!$D$6:$Z$47,23,FALSE))</f>
        <v/>
      </c>
      <c r="AR35" s="164" t="str">
        <f>IF(AR33="","",VLOOKUP(AR33,'【記載例】シフト記号表（勤務時間帯）'!$D$6:$Z$47,23,FALSE))</f>
        <v/>
      </c>
      <c r="AS35" s="164" t="str">
        <f>IF(AS33="","",VLOOKUP(AS33,'【記載例】シフト記号表（勤務時間帯）'!$D$6:$Z$47,23,FALSE))</f>
        <v>-</v>
      </c>
      <c r="AT35" s="164" t="str">
        <f>IF(AT33="","",VLOOKUP(AT33,'【記載例】シフト記号表（勤務時間帯）'!$D$6:$Z$47,23,FALSE))</f>
        <v>-</v>
      </c>
      <c r="AU35" s="164" t="str">
        <f>IF(AU33="","",VLOOKUP(AU33,'【記載例】シフト記号表（勤務時間帯）'!$D$6:$Z$47,23,FALSE))</f>
        <v>-</v>
      </c>
      <c r="AV35" s="165" t="str">
        <f>IF(AV33="","",VLOOKUP(AV33,'【記載例】シフト記号表（勤務時間帯）'!$D$6:$Z$47,23,FALSE))</f>
        <v>-</v>
      </c>
      <c r="AW35" s="163" t="str">
        <f>IF(AW33="","",VLOOKUP(AW33,'【記載例】シフト記号表（勤務時間帯）'!$D$6:$Z$47,23,FALSE))</f>
        <v/>
      </c>
      <c r="AX35" s="164" t="str">
        <f>IF(AX33="","",VLOOKUP(AX33,'【記載例】シフト記号表（勤務時間帯）'!$D$6:$Z$47,23,FALSE))</f>
        <v/>
      </c>
      <c r="AY35" s="164" t="str">
        <f>IF(AY33="","",VLOOKUP(AY33,'【記載例】シフト記号表（勤務時間帯）'!$D$6:$Z$47,23,FALSE))</f>
        <v/>
      </c>
      <c r="AZ35" s="914">
        <f>IF($BC$3="４週",SUM(U35:AV35),IF($BC$3="暦月",SUM(U35:AY35),""))</f>
        <v>0</v>
      </c>
      <c r="BA35" s="915"/>
      <c r="BB35" s="916">
        <f>IF($BC$3="４週",AZ35/4,IF($BC$3="暦月",(AZ35/($BC$8/7)),""))</f>
        <v>0</v>
      </c>
      <c r="BC35" s="915"/>
      <c r="BD35" s="908"/>
      <c r="BE35" s="909"/>
      <c r="BF35" s="909"/>
      <c r="BG35" s="909"/>
      <c r="BH35" s="910"/>
    </row>
    <row r="36" spans="2:60" ht="20.25" customHeight="1" x14ac:dyDescent="0.15">
      <c r="B36" s="166"/>
      <c r="C36" s="857" t="s">
        <v>235</v>
      </c>
      <c r="D36" s="858"/>
      <c r="E36" s="859"/>
      <c r="F36" s="149"/>
      <c r="G36" s="149"/>
      <c r="H36" s="921" t="s">
        <v>224</v>
      </c>
      <c r="I36" s="869" t="s">
        <v>236</v>
      </c>
      <c r="J36" s="870"/>
      <c r="K36" s="870"/>
      <c r="L36" s="871"/>
      <c r="M36" s="878" t="s">
        <v>248</v>
      </c>
      <c r="N36" s="879"/>
      <c r="O36" s="880"/>
      <c r="P36" s="168" t="s">
        <v>227</v>
      </c>
      <c r="Q36" s="175"/>
      <c r="R36" s="175"/>
      <c r="S36" s="176"/>
      <c r="T36" s="181"/>
      <c r="U36" s="172" t="s">
        <v>240</v>
      </c>
      <c r="V36" s="173"/>
      <c r="W36" s="173" t="s">
        <v>241</v>
      </c>
      <c r="X36" s="173"/>
      <c r="Y36" s="173" t="s">
        <v>243</v>
      </c>
      <c r="Z36" s="173" t="s">
        <v>244</v>
      </c>
      <c r="AA36" s="174" t="s">
        <v>247</v>
      </c>
      <c r="AB36" s="172"/>
      <c r="AC36" s="173" t="s">
        <v>243</v>
      </c>
      <c r="AD36" s="173" t="s">
        <v>244</v>
      </c>
      <c r="AE36" s="173" t="s">
        <v>247</v>
      </c>
      <c r="AF36" s="173"/>
      <c r="AG36" s="173" t="s">
        <v>243</v>
      </c>
      <c r="AH36" s="174" t="s">
        <v>244</v>
      </c>
      <c r="AI36" s="172"/>
      <c r="AJ36" s="173" t="s">
        <v>229</v>
      </c>
      <c r="AK36" s="173" t="s">
        <v>229</v>
      </c>
      <c r="AL36" s="173" t="s">
        <v>247</v>
      </c>
      <c r="AM36" s="173" t="s">
        <v>229</v>
      </c>
      <c r="AN36" s="173"/>
      <c r="AO36" s="174" t="s">
        <v>243</v>
      </c>
      <c r="AP36" s="172" t="s">
        <v>244</v>
      </c>
      <c r="AQ36" s="173" t="s">
        <v>247</v>
      </c>
      <c r="AR36" s="173" t="s">
        <v>229</v>
      </c>
      <c r="AS36" s="173"/>
      <c r="AT36" s="173" t="s">
        <v>229</v>
      </c>
      <c r="AU36" s="173" t="s">
        <v>247</v>
      </c>
      <c r="AV36" s="174"/>
      <c r="AW36" s="172"/>
      <c r="AX36" s="173"/>
      <c r="AY36" s="173"/>
      <c r="AZ36" s="887"/>
      <c r="BA36" s="888"/>
      <c r="BB36" s="901"/>
      <c r="BC36" s="888"/>
      <c r="BD36" s="902"/>
      <c r="BE36" s="903"/>
      <c r="BF36" s="903"/>
      <c r="BG36" s="903"/>
      <c r="BH36" s="904"/>
    </row>
    <row r="37" spans="2:60" ht="20.25" customHeight="1" x14ac:dyDescent="0.15">
      <c r="B37" s="148">
        <f>B34+1</f>
        <v>6</v>
      </c>
      <c r="C37" s="860"/>
      <c r="D37" s="861"/>
      <c r="E37" s="862"/>
      <c r="F37" s="149" t="str">
        <f>C36</f>
        <v>看護職員</v>
      </c>
      <c r="G37" s="149"/>
      <c r="H37" s="867"/>
      <c r="I37" s="872"/>
      <c r="J37" s="873"/>
      <c r="K37" s="873"/>
      <c r="L37" s="874"/>
      <c r="M37" s="881"/>
      <c r="N37" s="882"/>
      <c r="O37" s="883"/>
      <c r="P37" s="150" t="s">
        <v>230</v>
      </c>
      <c r="Q37" s="151"/>
      <c r="R37" s="151"/>
      <c r="S37" s="152"/>
      <c r="T37" s="153"/>
      <c r="U37" s="154">
        <f>IF(U36="","",VLOOKUP(U36,'【記載例】シフト記号表（勤務時間帯）'!$D$6:$X$47,21,FALSE))</f>
        <v>7.9999999999999982</v>
      </c>
      <c r="V37" s="155" t="str">
        <f>IF(V36="","",VLOOKUP(V36,'【記載例】シフト記号表（勤務時間帯）'!$D$6:$X$47,21,FALSE))</f>
        <v/>
      </c>
      <c r="W37" s="155">
        <f>IF(W36="","",VLOOKUP(W36,'【記載例】シフト記号表（勤務時間帯）'!$D$6:$X$47,21,FALSE))</f>
        <v>7.9999999999999982</v>
      </c>
      <c r="X37" s="155" t="str">
        <f>IF(X36="","",VLOOKUP(X36,'【記載例】シフト記号表（勤務時間帯）'!$D$6:$X$47,21,FALSE))</f>
        <v/>
      </c>
      <c r="Y37" s="155">
        <f>IF(Y36="","",VLOOKUP(Y36,'【記載例】シフト記号表（勤務時間帯）'!$D$6:$X$47,21,FALSE))</f>
        <v>3</v>
      </c>
      <c r="Z37" s="155">
        <f>IF(Z36="","",VLOOKUP(Z36,'【記載例】シフト記号表（勤務時間帯）'!$D$6:$X$47,21,FALSE))</f>
        <v>3</v>
      </c>
      <c r="AA37" s="156">
        <f>IF(AA36="","",VLOOKUP(AA36,'【記載例】シフト記号表（勤務時間帯）'!$D$6:$X$47,21,FALSE))</f>
        <v>8</v>
      </c>
      <c r="AB37" s="154" t="str">
        <f>IF(AB36="","",VLOOKUP(AB36,'【記載例】シフト記号表（勤務時間帯）'!$D$6:$X$47,21,FALSE))</f>
        <v/>
      </c>
      <c r="AC37" s="155">
        <f>IF(AC36="","",VLOOKUP(AC36,'【記載例】シフト記号表（勤務時間帯）'!$D$6:$X$47,21,FALSE))</f>
        <v>3</v>
      </c>
      <c r="AD37" s="155">
        <f>IF(AD36="","",VLOOKUP(AD36,'【記載例】シフト記号表（勤務時間帯）'!$D$6:$X$47,21,FALSE))</f>
        <v>3</v>
      </c>
      <c r="AE37" s="155">
        <f>IF(AE36="","",VLOOKUP(AE36,'【記載例】シフト記号表（勤務時間帯）'!$D$6:$X$47,21,FALSE))</f>
        <v>8</v>
      </c>
      <c r="AF37" s="155" t="str">
        <f>IF(AF36="","",VLOOKUP(AF36,'【記載例】シフト記号表（勤務時間帯）'!$D$6:$X$47,21,FALSE))</f>
        <v/>
      </c>
      <c r="AG37" s="155">
        <f>IF(AG36="","",VLOOKUP(AG36,'【記載例】シフト記号表（勤務時間帯）'!$D$6:$X$47,21,FALSE))</f>
        <v>3</v>
      </c>
      <c r="AH37" s="156">
        <f>IF(AH36="","",VLOOKUP(AH36,'【記載例】シフト記号表（勤務時間帯）'!$D$6:$X$47,21,FALSE))</f>
        <v>3</v>
      </c>
      <c r="AI37" s="154" t="str">
        <f>IF(AI36="","",VLOOKUP(AI36,'【記載例】シフト記号表（勤務時間帯）'!$D$6:$X$47,21,FALSE))</f>
        <v/>
      </c>
      <c r="AJ37" s="155">
        <f>IF(AJ36="","",VLOOKUP(AJ36,'【記載例】シフト記号表（勤務時間帯）'!$D$6:$X$47,21,FALSE))</f>
        <v>8</v>
      </c>
      <c r="AK37" s="155">
        <f>IF(AK36="","",VLOOKUP(AK36,'【記載例】シフト記号表（勤務時間帯）'!$D$6:$X$47,21,FALSE))</f>
        <v>8</v>
      </c>
      <c r="AL37" s="155">
        <f>IF(AL36="","",VLOOKUP(AL36,'【記載例】シフト記号表（勤務時間帯）'!$D$6:$X$47,21,FALSE))</f>
        <v>8</v>
      </c>
      <c r="AM37" s="155">
        <f>IF(AM36="","",VLOOKUP(AM36,'【記載例】シフト記号表（勤務時間帯）'!$D$6:$X$47,21,FALSE))</f>
        <v>8</v>
      </c>
      <c r="AN37" s="155" t="str">
        <f>IF(AN36="","",VLOOKUP(AN36,'【記載例】シフト記号表（勤務時間帯）'!$D$6:$X$47,21,FALSE))</f>
        <v/>
      </c>
      <c r="AO37" s="156">
        <f>IF(AO36="","",VLOOKUP(AO36,'【記載例】シフト記号表（勤務時間帯）'!$D$6:$X$47,21,FALSE))</f>
        <v>3</v>
      </c>
      <c r="AP37" s="154">
        <f>IF(AP36="","",VLOOKUP(AP36,'【記載例】シフト記号表（勤務時間帯）'!$D$6:$X$47,21,FALSE))</f>
        <v>3</v>
      </c>
      <c r="AQ37" s="155">
        <f>IF(AQ36="","",VLOOKUP(AQ36,'【記載例】シフト記号表（勤務時間帯）'!$D$6:$X$47,21,FALSE))</f>
        <v>8</v>
      </c>
      <c r="AR37" s="155">
        <f>IF(AR36="","",VLOOKUP(AR36,'【記載例】シフト記号表（勤務時間帯）'!$D$6:$X$47,21,FALSE))</f>
        <v>8</v>
      </c>
      <c r="AS37" s="155" t="str">
        <f>IF(AS36="","",VLOOKUP(AS36,'【記載例】シフト記号表（勤務時間帯）'!$D$6:$X$47,21,FALSE))</f>
        <v/>
      </c>
      <c r="AT37" s="155">
        <f>IF(AT36="","",VLOOKUP(AT36,'【記載例】シフト記号表（勤務時間帯）'!$D$6:$X$47,21,FALSE))</f>
        <v>8</v>
      </c>
      <c r="AU37" s="155">
        <f>IF(AU36="","",VLOOKUP(AU36,'【記載例】シフト記号表（勤務時間帯）'!$D$6:$X$47,21,FALSE))</f>
        <v>8</v>
      </c>
      <c r="AV37" s="156" t="str">
        <f>IF(AV36="","",VLOOKUP(AV36,'【記載例】シフト記号表（勤務時間帯）'!$D$6:$X$47,21,FALSE))</f>
        <v/>
      </c>
      <c r="AW37" s="154" t="str">
        <f>IF(AW36="","",VLOOKUP(AW36,'【記載例】シフト記号表（勤務時間帯）'!$D$6:$X$47,21,FALSE))</f>
        <v/>
      </c>
      <c r="AX37" s="155" t="str">
        <f>IF(AX36="","",VLOOKUP(AX36,'【記載例】シフト記号表（勤務時間帯）'!$D$6:$X$47,21,FALSE))</f>
        <v/>
      </c>
      <c r="AY37" s="155" t="str">
        <f>IF(AY36="","",VLOOKUP(AY36,'【記載例】シフト記号表（勤務時間帯）'!$D$6:$X$47,21,FALSE))</f>
        <v/>
      </c>
      <c r="AZ37" s="911">
        <f>IF($BC$3="４週",SUM(U37:AV37),IF($BC$3="暦月",SUM(U37:AY37),""))</f>
        <v>120</v>
      </c>
      <c r="BA37" s="912"/>
      <c r="BB37" s="913">
        <f>IF($BC$3="４週",AZ37/4,IF($BC$3="暦月",(AZ37/($BC$8/7)),""))</f>
        <v>30</v>
      </c>
      <c r="BC37" s="912"/>
      <c r="BD37" s="905"/>
      <c r="BE37" s="906"/>
      <c r="BF37" s="906"/>
      <c r="BG37" s="906"/>
      <c r="BH37" s="907"/>
    </row>
    <row r="38" spans="2:60" ht="20.25" customHeight="1" x14ac:dyDescent="0.15">
      <c r="B38" s="157"/>
      <c r="C38" s="863"/>
      <c r="D38" s="864"/>
      <c r="E38" s="865"/>
      <c r="F38" s="158"/>
      <c r="G38" s="158" t="str">
        <f>C36</f>
        <v>看護職員</v>
      </c>
      <c r="H38" s="868"/>
      <c r="I38" s="875"/>
      <c r="J38" s="876"/>
      <c r="K38" s="876"/>
      <c r="L38" s="877"/>
      <c r="M38" s="884"/>
      <c r="N38" s="885"/>
      <c r="O38" s="886"/>
      <c r="P38" s="159" t="s">
        <v>231</v>
      </c>
      <c r="Q38" s="178"/>
      <c r="R38" s="178"/>
      <c r="S38" s="161"/>
      <c r="T38" s="162"/>
      <c r="U38" s="163" t="str">
        <f>IF(U36="","",VLOOKUP(U36,'【記載例】シフト記号表（勤務時間帯）'!$D$6:$Z$47,23,FALSE))</f>
        <v>-</v>
      </c>
      <c r="V38" s="164" t="str">
        <f>IF(V36="","",VLOOKUP(V36,'【記載例】シフト記号表（勤務時間帯）'!$D$6:$Z$47,23,FALSE))</f>
        <v/>
      </c>
      <c r="W38" s="164" t="str">
        <f>IF(W36="","",VLOOKUP(W36,'【記載例】シフト記号表（勤務時間帯）'!$D$6:$Z$47,23,FALSE))</f>
        <v>-</v>
      </c>
      <c r="X38" s="164" t="str">
        <f>IF(X36="","",VLOOKUP(X36,'【記載例】シフト記号表（勤務時間帯）'!$D$6:$Z$47,23,FALSE))</f>
        <v/>
      </c>
      <c r="Y38" s="164">
        <f>IF(Y36="","",VLOOKUP(Y36,'【記載例】シフト記号表（勤務時間帯）'!$D$6:$Z$47,23,FALSE))</f>
        <v>3.9999999999999991</v>
      </c>
      <c r="Z38" s="164">
        <f>IF(Z36="","",VLOOKUP(Z36,'【記載例】シフト記号表（勤務時間帯）'!$D$6:$Z$47,23,FALSE))</f>
        <v>6</v>
      </c>
      <c r="AA38" s="165" t="str">
        <f>IF(AA36="","",VLOOKUP(AA36,'【記載例】シフト記号表（勤務時間帯）'!$D$6:$Z$47,23,FALSE))</f>
        <v>-</v>
      </c>
      <c r="AB38" s="163" t="str">
        <f>IF(AB36="","",VLOOKUP(AB36,'【記載例】シフト記号表（勤務時間帯）'!$D$6:$Z$47,23,FALSE))</f>
        <v/>
      </c>
      <c r="AC38" s="164">
        <f>IF(AC36="","",VLOOKUP(AC36,'【記載例】シフト記号表（勤務時間帯）'!$D$6:$Z$47,23,FALSE))</f>
        <v>3.9999999999999991</v>
      </c>
      <c r="AD38" s="164">
        <f>IF(AD36="","",VLOOKUP(AD36,'【記載例】シフト記号表（勤務時間帯）'!$D$6:$Z$47,23,FALSE))</f>
        <v>6</v>
      </c>
      <c r="AE38" s="164" t="str">
        <f>IF(AE36="","",VLOOKUP(AE36,'【記載例】シフト記号表（勤務時間帯）'!$D$6:$Z$47,23,FALSE))</f>
        <v>-</v>
      </c>
      <c r="AF38" s="164" t="str">
        <f>IF(AF36="","",VLOOKUP(AF36,'【記載例】シフト記号表（勤務時間帯）'!$D$6:$Z$47,23,FALSE))</f>
        <v/>
      </c>
      <c r="AG38" s="164">
        <f>IF(AG36="","",VLOOKUP(AG36,'【記載例】シフト記号表（勤務時間帯）'!$D$6:$Z$47,23,FALSE))</f>
        <v>3.9999999999999991</v>
      </c>
      <c r="AH38" s="165">
        <f>IF(AH36="","",VLOOKUP(AH36,'【記載例】シフト記号表（勤務時間帯）'!$D$6:$Z$47,23,FALSE))</f>
        <v>6</v>
      </c>
      <c r="AI38" s="163" t="str">
        <f>IF(AI36="","",VLOOKUP(AI36,'【記載例】シフト記号表（勤務時間帯）'!$D$6:$Z$47,23,FALSE))</f>
        <v/>
      </c>
      <c r="AJ38" s="164" t="str">
        <f>IF(AJ36="","",VLOOKUP(AJ36,'【記載例】シフト記号表（勤務時間帯）'!$D$6:$Z$47,23,FALSE))</f>
        <v>-</v>
      </c>
      <c r="AK38" s="164" t="str">
        <f>IF(AK36="","",VLOOKUP(AK36,'【記載例】シフト記号表（勤務時間帯）'!$D$6:$Z$47,23,FALSE))</f>
        <v>-</v>
      </c>
      <c r="AL38" s="164" t="str">
        <f>IF(AL36="","",VLOOKUP(AL36,'【記載例】シフト記号表（勤務時間帯）'!$D$6:$Z$47,23,FALSE))</f>
        <v>-</v>
      </c>
      <c r="AM38" s="164" t="str">
        <f>IF(AM36="","",VLOOKUP(AM36,'【記載例】シフト記号表（勤務時間帯）'!$D$6:$Z$47,23,FALSE))</f>
        <v>-</v>
      </c>
      <c r="AN38" s="164" t="str">
        <f>IF(AN36="","",VLOOKUP(AN36,'【記載例】シフト記号表（勤務時間帯）'!$D$6:$Z$47,23,FALSE))</f>
        <v/>
      </c>
      <c r="AO38" s="165">
        <f>IF(AO36="","",VLOOKUP(AO36,'【記載例】シフト記号表（勤務時間帯）'!$D$6:$Z$47,23,FALSE))</f>
        <v>3.9999999999999991</v>
      </c>
      <c r="AP38" s="163">
        <f>IF(AP36="","",VLOOKUP(AP36,'【記載例】シフト記号表（勤務時間帯）'!$D$6:$Z$47,23,FALSE))</f>
        <v>6</v>
      </c>
      <c r="AQ38" s="164" t="str">
        <f>IF(AQ36="","",VLOOKUP(AQ36,'【記載例】シフト記号表（勤務時間帯）'!$D$6:$Z$47,23,FALSE))</f>
        <v>-</v>
      </c>
      <c r="AR38" s="164" t="str">
        <f>IF(AR36="","",VLOOKUP(AR36,'【記載例】シフト記号表（勤務時間帯）'!$D$6:$Z$47,23,FALSE))</f>
        <v>-</v>
      </c>
      <c r="AS38" s="164" t="str">
        <f>IF(AS36="","",VLOOKUP(AS36,'【記載例】シフト記号表（勤務時間帯）'!$D$6:$Z$47,23,FALSE))</f>
        <v/>
      </c>
      <c r="AT38" s="164" t="str">
        <f>IF(AT36="","",VLOOKUP(AT36,'【記載例】シフト記号表（勤務時間帯）'!$D$6:$Z$47,23,FALSE))</f>
        <v>-</v>
      </c>
      <c r="AU38" s="164" t="str">
        <f>IF(AU36="","",VLOOKUP(AU36,'【記載例】シフト記号表（勤務時間帯）'!$D$6:$Z$47,23,FALSE))</f>
        <v>-</v>
      </c>
      <c r="AV38" s="165" t="str">
        <f>IF(AV36="","",VLOOKUP(AV36,'【記載例】シフト記号表（勤務時間帯）'!$D$6:$Z$47,23,FALSE))</f>
        <v/>
      </c>
      <c r="AW38" s="163" t="str">
        <f>IF(AW36="","",VLOOKUP(AW36,'【記載例】シフト記号表（勤務時間帯）'!$D$6:$Z$47,23,FALSE))</f>
        <v/>
      </c>
      <c r="AX38" s="164" t="str">
        <f>IF(AX36="","",VLOOKUP(AX36,'【記載例】シフト記号表（勤務時間帯）'!$D$6:$Z$47,23,FALSE))</f>
        <v/>
      </c>
      <c r="AY38" s="164" t="str">
        <f>IF(AY36="","",VLOOKUP(AY36,'【記載例】シフト記号表（勤務時間帯）'!$D$6:$Z$47,23,FALSE))</f>
        <v/>
      </c>
      <c r="AZ38" s="914">
        <f>IF($BC$3="４週",SUM(U38:AV38),IF($BC$3="暦月",SUM(U38:AY38),""))</f>
        <v>40</v>
      </c>
      <c r="BA38" s="915"/>
      <c r="BB38" s="916">
        <f>IF($BC$3="４週",AZ38/4,IF($BC$3="暦月",(AZ38/($BC$8/7)),""))</f>
        <v>10</v>
      </c>
      <c r="BC38" s="915"/>
      <c r="BD38" s="908"/>
      <c r="BE38" s="909"/>
      <c r="BF38" s="909"/>
      <c r="BG38" s="909"/>
      <c r="BH38" s="910"/>
    </row>
    <row r="39" spans="2:60" ht="20.25" customHeight="1" x14ac:dyDescent="0.15">
      <c r="B39" s="166"/>
      <c r="C39" s="857" t="s">
        <v>235</v>
      </c>
      <c r="D39" s="858"/>
      <c r="E39" s="859"/>
      <c r="F39" s="149"/>
      <c r="G39" s="149"/>
      <c r="H39" s="921" t="s">
        <v>224</v>
      </c>
      <c r="I39" s="869" t="s">
        <v>236</v>
      </c>
      <c r="J39" s="870"/>
      <c r="K39" s="870"/>
      <c r="L39" s="871"/>
      <c r="M39" s="878" t="s">
        <v>249</v>
      </c>
      <c r="N39" s="879"/>
      <c r="O39" s="880"/>
      <c r="P39" s="168" t="s">
        <v>227</v>
      </c>
      <c r="Q39" s="169"/>
      <c r="R39" s="169"/>
      <c r="S39" s="170"/>
      <c r="T39" s="171"/>
      <c r="U39" s="172"/>
      <c r="V39" s="173" t="s">
        <v>241</v>
      </c>
      <c r="W39" s="173" t="s">
        <v>243</v>
      </c>
      <c r="X39" s="173" t="s">
        <v>244</v>
      </c>
      <c r="Y39" s="173" t="s">
        <v>240</v>
      </c>
      <c r="Z39" s="173"/>
      <c r="AA39" s="174" t="s">
        <v>241</v>
      </c>
      <c r="AB39" s="172" t="s">
        <v>245</v>
      </c>
      <c r="AC39" s="173" t="s">
        <v>245</v>
      </c>
      <c r="AD39" s="173"/>
      <c r="AE39" s="173"/>
      <c r="AF39" s="173" t="s">
        <v>243</v>
      </c>
      <c r="AG39" s="173" t="s">
        <v>244</v>
      </c>
      <c r="AH39" s="174" t="s">
        <v>245</v>
      </c>
      <c r="AI39" s="172" t="s">
        <v>241</v>
      </c>
      <c r="AJ39" s="173"/>
      <c r="AK39" s="173" t="s">
        <v>243</v>
      </c>
      <c r="AL39" s="173" t="s">
        <v>244</v>
      </c>
      <c r="AM39" s="173"/>
      <c r="AN39" s="173" t="s">
        <v>241</v>
      </c>
      <c r="AO39" s="174" t="s">
        <v>241</v>
      </c>
      <c r="AP39" s="172" t="s">
        <v>229</v>
      </c>
      <c r="AQ39" s="173"/>
      <c r="AR39" s="173" t="s">
        <v>241</v>
      </c>
      <c r="AS39" s="173" t="s">
        <v>245</v>
      </c>
      <c r="AT39" s="173" t="s">
        <v>243</v>
      </c>
      <c r="AU39" s="173" t="s">
        <v>244</v>
      </c>
      <c r="AV39" s="174"/>
      <c r="AW39" s="172"/>
      <c r="AX39" s="173"/>
      <c r="AY39" s="173"/>
      <c r="AZ39" s="887"/>
      <c r="BA39" s="888"/>
      <c r="BB39" s="901"/>
      <c r="BC39" s="888"/>
      <c r="BD39" s="902"/>
      <c r="BE39" s="903"/>
      <c r="BF39" s="903"/>
      <c r="BG39" s="903"/>
      <c r="BH39" s="904"/>
    </row>
    <row r="40" spans="2:60" ht="20.25" customHeight="1" x14ac:dyDescent="0.15">
      <c r="B40" s="148">
        <f>B37+1</f>
        <v>7</v>
      </c>
      <c r="C40" s="860"/>
      <c r="D40" s="861"/>
      <c r="E40" s="862"/>
      <c r="F40" s="149" t="str">
        <f>C39</f>
        <v>看護職員</v>
      </c>
      <c r="G40" s="149"/>
      <c r="H40" s="867"/>
      <c r="I40" s="872"/>
      <c r="J40" s="873"/>
      <c r="K40" s="873"/>
      <c r="L40" s="874"/>
      <c r="M40" s="881"/>
      <c r="N40" s="882"/>
      <c r="O40" s="883"/>
      <c r="P40" s="150" t="s">
        <v>230</v>
      </c>
      <c r="Q40" s="151"/>
      <c r="R40" s="151"/>
      <c r="S40" s="152"/>
      <c r="T40" s="153"/>
      <c r="U40" s="154" t="str">
        <f>IF(U39="","",VLOOKUP(U39,'【記載例】シフト記号表（勤務時間帯）'!$D$6:$X$47,21,FALSE))</f>
        <v/>
      </c>
      <c r="V40" s="155">
        <f>IF(V39="","",VLOOKUP(V39,'【記載例】シフト記号表（勤務時間帯）'!$D$6:$X$47,21,FALSE))</f>
        <v>7.9999999999999982</v>
      </c>
      <c r="W40" s="155">
        <f>IF(W39="","",VLOOKUP(W39,'【記載例】シフト記号表（勤務時間帯）'!$D$6:$X$47,21,FALSE))</f>
        <v>3</v>
      </c>
      <c r="X40" s="155">
        <f>IF(X39="","",VLOOKUP(X39,'【記載例】シフト記号表（勤務時間帯）'!$D$6:$X$47,21,FALSE))</f>
        <v>3</v>
      </c>
      <c r="Y40" s="155">
        <f>IF(Y39="","",VLOOKUP(Y39,'【記載例】シフト記号表（勤務時間帯）'!$D$6:$X$47,21,FALSE))</f>
        <v>7.9999999999999982</v>
      </c>
      <c r="Z40" s="155" t="str">
        <f>IF(Z39="","",VLOOKUP(Z39,'【記載例】シフト記号表（勤務時間帯）'!$D$6:$X$47,21,FALSE))</f>
        <v/>
      </c>
      <c r="AA40" s="156">
        <f>IF(AA39="","",VLOOKUP(AA39,'【記載例】シフト記号表（勤務時間帯）'!$D$6:$X$47,21,FALSE))</f>
        <v>7.9999999999999982</v>
      </c>
      <c r="AB40" s="154">
        <f>IF(AB39="","",VLOOKUP(AB39,'【記載例】シフト記号表（勤務時間帯）'!$D$6:$X$47,21,FALSE))</f>
        <v>8</v>
      </c>
      <c r="AC40" s="155">
        <f>IF(AC39="","",VLOOKUP(AC39,'【記載例】シフト記号表（勤務時間帯）'!$D$6:$X$47,21,FALSE))</f>
        <v>8</v>
      </c>
      <c r="AD40" s="155" t="str">
        <f>IF(AD39="","",VLOOKUP(AD39,'【記載例】シフト記号表（勤務時間帯）'!$D$6:$X$47,21,FALSE))</f>
        <v/>
      </c>
      <c r="AE40" s="155" t="str">
        <f>IF(AE39="","",VLOOKUP(AE39,'【記載例】シフト記号表（勤務時間帯）'!$D$6:$X$47,21,FALSE))</f>
        <v/>
      </c>
      <c r="AF40" s="155">
        <f>IF(AF39="","",VLOOKUP(AF39,'【記載例】シフト記号表（勤務時間帯）'!$D$6:$X$47,21,FALSE))</f>
        <v>3</v>
      </c>
      <c r="AG40" s="155">
        <f>IF(AG39="","",VLOOKUP(AG39,'【記載例】シフト記号表（勤務時間帯）'!$D$6:$X$47,21,FALSE))</f>
        <v>3</v>
      </c>
      <c r="AH40" s="156">
        <f>IF(AH39="","",VLOOKUP(AH39,'【記載例】シフト記号表（勤務時間帯）'!$D$6:$X$47,21,FALSE))</f>
        <v>8</v>
      </c>
      <c r="AI40" s="154">
        <f>IF(AI39="","",VLOOKUP(AI39,'【記載例】シフト記号表（勤務時間帯）'!$D$6:$X$47,21,FALSE))</f>
        <v>7.9999999999999982</v>
      </c>
      <c r="AJ40" s="155" t="str">
        <f>IF(AJ39="","",VLOOKUP(AJ39,'【記載例】シフト記号表（勤務時間帯）'!$D$6:$X$47,21,FALSE))</f>
        <v/>
      </c>
      <c r="AK40" s="155">
        <f>IF(AK39="","",VLOOKUP(AK39,'【記載例】シフト記号表（勤務時間帯）'!$D$6:$X$47,21,FALSE))</f>
        <v>3</v>
      </c>
      <c r="AL40" s="155">
        <f>IF(AL39="","",VLOOKUP(AL39,'【記載例】シフト記号表（勤務時間帯）'!$D$6:$X$47,21,FALSE))</f>
        <v>3</v>
      </c>
      <c r="AM40" s="155" t="str">
        <f>IF(AM39="","",VLOOKUP(AM39,'【記載例】シフト記号表（勤務時間帯）'!$D$6:$X$47,21,FALSE))</f>
        <v/>
      </c>
      <c r="AN40" s="155">
        <f>IF(AN39="","",VLOOKUP(AN39,'【記載例】シフト記号表（勤務時間帯）'!$D$6:$X$47,21,FALSE))</f>
        <v>7.9999999999999982</v>
      </c>
      <c r="AO40" s="156">
        <f>IF(AO39="","",VLOOKUP(AO39,'【記載例】シフト記号表（勤務時間帯）'!$D$6:$X$47,21,FALSE))</f>
        <v>7.9999999999999982</v>
      </c>
      <c r="AP40" s="154">
        <f>IF(AP39="","",VLOOKUP(AP39,'【記載例】シフト記号表（勤務時間帯）'!$D$6:$X$47,21,FALSE))</f>
        <v>8</v>
      </c>
      <c r="AQ40" s="155" t="str">
        <f>IF(AQ39="","",VLOOKUP(AQ39,'【記載例】シフト記号表（勤務時間帯）'!$D$6:$X$47,21,FALSE))</f>
        <v/>
      </c>
      <c r="AR40" s="155">
        <f>IF(AR39="","",VLOOKUP(AR39,'【記載例】シフト記号表（勤務時間帯）'!$D$6:$X$47,21,FALSE))</f>
        <v>7.9999999999999982</v>
      </c>
      <c r="AS40" s="155">
        <f>IF(AS39="","",VLOOKUP(AS39,'【記載例】シフト記号表（勤務時間帯）'!$D$6:$X$47,21,FALSE))</f>
        <v>8</v>
      </c>
      <c r="AT40" s="155">
        <f>IF(AT39="","",VLOOKUP(AT39,'【記載例】シフト記号表（勤務時間帯）'!$D$6:$X$47,21,FALSE))</f>
        <v>3</v>
      </c>
      <c r="AU40" s="155">
        <f>IF(AU39="","",VLOOKUP(AU39,'【記載例】シフト記号表（勤務時間帯）'!$D$6:$X$47,21,FALSE))</f>
        <v>3</v>
      </c>
      <c r="AV40" s="156" t="str">
        <f>IF(AV39="","",VLOOKUP(AV39,'【記載例】シフト記号表（勤務時間帯）'!$D$6:$X$47,21,FALSE))</f>
        <v/>
      </c>
      <c r="AW40" s="154" t="str">
        <f>IF(AW39="","",VLOOKUP(AW39,'【記載例】シフト記号表（勤務時間帯）'!$D$6:$X$47,21,FALSE))</f>
        <v/>
      </c>
      <c r="AX40" s="155" t="str">
        <f>IF(AX39="","",VLOOKUP(AX39,'【記載例】シフト記号表（勤務時間帯）'!$D$6:$X$47,21,FALSE))</f>
        <v/>
      </c>
      <c r="AY40" s="155" t="str">
        <f>IF(AY39="","",VLOOKUP(AY39,'【記載例】シフト記号表（勤務時間帯）'!$D$6:$X$47,21,FALSE))</f>
        <v/>
      </c>
      <c r="AZ40" s="911">
        <f>IF($BC$3="４週",SUM(U40:AV40),IF($BC$3="暦月",SUM(U40:AY40),""))</f>
        <v>119.99999999999999</v>
      </c>
      <c r="BA40" s="912"/>
      <c r="BB40" s="913">
        <f>IF($BC$3="４週",AZ40/4,IF($BC$3="暦月",(AZ40/($BC$8/7)),""))</f>
        <v>29.999999999999996</v>
      </c>
      <c r="BC40" s="912"/>
      <c r="BD40" s="905"/>
      <c r="BE40" s="906"/>
      <c r="BF40" s="906"/>
      <c r="BG40" s="906"/>
      <c r="BH40" s="907"/>
    </row>
    <row r="41" spans="2:60" ht="20.25" customHeight="1" x14ac:dyDescent="0.15">
      <c r="B41" s="157"/>
      <c r="C41" s="863"/>
      <c r="D41" s="864"/>
      <c r="E41" s="865"/>
      <c r="F41" s="158"/>
      <c r="G41" s="158" t="str">
        <f>C39</f>
        <v>看護職員</v>
      </c>
      <c r="H41" s="868"/>
      <c r="I41" s="875"/>
      <c r="J41" s="876"/>
      <c r="K41" s="876"/>
      <c r="L41" s="877"/>
      <c r="M41" s="884"/>
      <c r="N41" s="885"/>
      <c r="O41" s="886"/>
      <c r="P41" s="159" t="s">
        <v>231</v>
      </c>
      <c r="Q41" s="175"/>
      <c r="R41" s="175"/>
      <c r="S41" s="176"/>
      <c r="T41" s="177"/>
      <c r="U41" s="163" t="str">
        <f>IF(U39="","",VLOOKUP(U39,'【記載例】シフト記号表（勤務時間帯）'!$D$6:$Z$47,23,FALSE))</f>
        <v/>
      </c>
      <c r="V41" s="164" t="str">
        <f>IF(V39="","",VLOOKUP(V39,'【記載例】シフト記号表（勤務時間帯）'!$D$6:$Z$47,23,FALSE))</f>
        <v>-</v>
      </c>
      <c r="W41" s="164">
        <f>IF(W39="","",VLOOKUP(W39,'【記載例】シフト記号表（勤務時間帯）'!$D$6:$Z$47,23,FALSE))</f>
        <v>3.9999999999999991</v>
      </c>
      <c r="X41" s="164">
        <f>IF(X39="","",VLOOKUP(X39,'【記載例】シフト記号表（勤務時間帯）'!$D$6:$Z$47,23,FALSE))</f>
        <v>6</v>
      </c>
      <c r="Y41" s="164" t="str">
        <f>IF(Y39="","",VLOOKUP(Y39,'【記載例】シフト記号表（勤務時間帯）'!$D$6:$Z$47,23,FALSE))</f>
        <v>-</v>
      </c>
      <c r="Z41" s="164" t="str">
        <f>IF(Z39="","",VLOOKUP(Z39,'【記載例】シフト記号表（勤務時間帯）'!$D$6:$Z$47,23,FALSE))</f>
        <v/>
      </c>
      <c r="AA41" s="165" t="str">
        <f>IF(AA39="","",VLOOKUP(AA39,'【記載例】シフト記号表（勤務時間帯）'!$D$6:$Z$47,23,FALSE))</f>
        <v>-</v>
      </c>
      <c r="AB41" s="163" t="str">
        <f>IF(AB39="","",VLOOKUP(AB39,'【記載例】シフト記号表（勤務時間帯）'!$D$6:$Z$47,23,FALSE))</f>
        <v>-</v>
      </c>
      <c r="AC41" s="164" t="str">
        <f>IF(AC39="","",VLOOKUP(AC39,'【記載例】シフト記号表（勤務時間帯）'!$D$6:$Z$47,23,FALSE))</f>
        <v>-</v>
      </c>
      <c r="AD41" s="164" t="str">
        <f>IF(AD39="","",VLOOKUP(AD39,'【記載例】シフト記号表（勤務時間帯）'!$D$6:$Z$47,23,FALSE))</f>
        <v/>
      </c>
      <c r="AE41" s="164" t="str">
        <f>IF(AE39="","",VLOOKUP(AE39,'【記載例】シフト記号表（勤務時間帯）'!$D$6:$Z$47,23,FALSE))</f>
        <v/>
      </c>
      <c r="AF41" s="164">
        <f>IF(AF39="","",VLOOKUP(AF39,'【記載例】シフト記号表（勤務時間帯）'!$D$6:$Z$47,23,FALSE))</f>
        <v>3.9999999999999991</v>
      </c>
      <c r="AG41" s="164">
        <f>IF(AG39="","",VLOOKUP(AG39,'【記載例】シフト記号表（勤務時間帯）'!$D$6:$Z$47,23,FALSE))</f>
        <v>6</v>
      </c>
      <c r="AH41" s="165" t="str">
        <f>IF(AH39="","",VLOOKUP(AH39,'【記載例】シフト記号表（勤務時間帯）'!$D$6:$Z$47,23,FALSE))</f>
        <v>-</v>
      </c>
      <c r="AI41" s="163" t="str">
        <f>IF(AI39="","",VLOOKUP(AI39,'【記載例】シフト記号表（勤務時間帯）'!$D$6:$Z$47,23,FALSE))</f>
        <v>-</v>
      </c>
      <c r="AJ41" s="164" t="str">
        <f>IF(AJ39="","",VLOOKUP(AJ39,'【記載例】シフト記号表（勤務時間帯）'!$D$6:$Z$47,23,FALSE))</f>
        <v/>
      </c>
      <c r="AK41" s="164">
        <f>IF(AK39="","",VLOOKUP(AK39,'【記載例】シフト記号表（勤務時間帯）'!$D$6:$Z$47,23,FALSE))</f>
        <v>3.9999999999999991</v>
      </c>
      <c r="AL41" s="164">
        <f>IF(AL39="","",VLOOKUP(AL39,'【記載例】シフト記号表（勤務時間帯）'!$D$6:$Z$47,23,FALSE))</f>
        <v>6</v>
      </c>
      <c r="AM41" s="164" t="str">
        <f>IF(AM39="","",VLOOKUP(AM39,'【記載例】シフト記号表（勤務時間帯）'!$D$6:$Z$47,23,FALSE))</f>
        <v/>
      </c>
      <c r="AN41" s="164" t="str">
        <f>IF(AN39="","",VLOOKUP(AN39,'【記載例】シフト記号表（勤務時間帯）'!$D$6:$Z$47,23,FALSE))</f>
        <v>-</v>
      </c>
      <c r="AO41" s="165" t="str">
        <f>IF(AO39="","",VLOOKUP(AO39,'【記載例】シフト記号表（勤務時間帯）'!$D$6:$Z$47,23,FALSE))</f>
        <v>-</v>
      </c>
      <c r="AP41" s="163" t="str">
        <f>IF(AP39="","",VLOOKUP(AP39,'【記載例】シフト記号表（勤務時間帯）'!$D$6:$Z$47,23,FALSE))</f>
        <v>-</v>
      </c>
      <c r="AQ41" s="164" t="str">
        <f>IF(AQ39="","",VLOOKUP(AQ39,'【記載例】シフト記号表（勤務時間帯）'!$D$6:$Z$47,23,FALSE))</f>
        <v/>
      </c>
      <c r="AR41" s="164" t="str">
        <f>IF(AR39="","",VLOOKUP(AR39,'【記載例】シフト記号表（勤務時間帯）'!$D$6:$Z$47,23,FALSE))</f>
        <v>-</v>
      </c>
      <c r="AS41" s="164" t="str">
        <f>IF(AS39="","",VLOOKUP(AS39,'【記載例】シフト記号表（勤務時間帯）'!$D$6:$Z$47,23,FALSE))</f>
        <v>-</v>
      </c>
      <c r="AT41" s="164">
        <f>IF(AT39="","",VLOOKUP(AT39,'【記載例】シフト記号表（勤務時間帯）'!$D$6:$Z$47,23,FALSE))</f>
        <v>3.9999999999999991</v>
      </c>
      <c r="AU41" s="164">
        <f>IF(AU39="","",VLOOKUP(AU39,'【記載例】シフト記号表（勤務時間帯）'!$D$6:$Z$47,23,FALSE))</f>
        <v>6</v>
      </c>
      <c r="AV41" s="165" t="str">
        <f>IF(AV39="","",VLOOKUP(AV39,'【記載例】シフト記号表（勤務時間帯）'!$D$6:$Z$47,23,FALSE))</f>
        <v/>
      </c>
      <c r="AW41" s="163" t="str">
        <f>IF(AW39="","",VLOOKUP(AW39,'【記載例】シフト記号表（勤務時間帯）'!$D$6:$Z$47,23,FALSE))</f>
        <v/>
      </c>
      <c r="AX41" s="164" t="str">
        <f>IF(AX39="","",VLOOKUP(AX39,'【記載例】シフト記号表（勤務時間帯）'!$D$6:$Z$47,23,FALSE))</f>
        <v/>
      </c>
      <c r="AY41" s="164" t="str">
        <f>IF(AY39="","",VLOOKUP(AY39,'【記載例】シフト記号表（勤務時間帯）'!$D$6:$Z$47,23,FALSE))</f>
        <v/>
      </c>
      <c r="AZ41" s="914">
        <f>IF($BC$3="４週",SUM(U41:AV41),IF($BC$3="暦月",SUM(U41:AY41),""))</f>
        <v>40</v>
      </c>
      <c r="BA41" s="915"/>
      <c r="BB41" s="916">
        <f>IF($BC$3="４週",AZ41/4,IF($BC$3="暦月",(AZ41/($BC$8/7)),""))</f>
        <v>10</v>
      </c>
      <c r="BC41" s="915"/>
      <c r="BD41" s="908"/>
      <c r="BE41" s="909"/>
      <c r="BF41" s="909"/>
      <c r="BG41" s="909"/>
      <c r="BH41" s="910"/>
    </row>
    <row r="42" spans="2:60" ht="20.25" customHeight="1" x14ac:dyDescent="0.15">
      <c r="B42" s="166"/>
      <c r="C42" s="857" t="s">
        <v>235</v>
      </c>
      <c r="D42" s="858"/>
      <c r="E42" s="859"/>
      <c r="F42" s="149"/>
      <c r="G42" s="149"/>
      <c r="H42" s="921" t="s">
        <v>224</v>
      </c>
      <c r="I42" s="869" t="s">
        <v>236</v>
      </c>
      <c r="J42" s="870"/>
      <c r="K42" s="870"/>
      <c r="L42" s="871"/>
      <c r="M42" s="878" t="s">
        <v>250</v>
      </c>
      <c r="N42" s="879"/>
      <c r="O42" s="880"/>
      <c r="P42" s="168" t="s">
        <v>227</v>
      </c>
      <c r="Q42" s="169"/>
      <c r="R42" s="169"/>
      <c r="S42" s="170"/>
      <c r="T42" s="171"/>
      <c r="U42" s="172" t="s">
        <v>241</v>
      </c>
      <c r="V42" s="173"/>
      <c r="W42" s="173" t="s">
        <v>245</v>
      </c>
      <c r="X42" s="173" t="s">
        <v>243</v>
      </c>
      <c r="Y42" s="173" t="s">
        <v>244</v>
      </c>
      <c r="Z42" s="173" t="s">
        <v>240</v>
      </c>
      <c r="AA42" s="174"/>
      <c r="AB42" s="172" t="s">
        <v>241</v>
      </c>
      <c r="AC42" s="173"/>
      <c r="AD42" s="173" t="s">
        <v>229</v>
      </c>
      <c r="AE42" s="173" t="s">
        <v>243</v>
      </c>
      <c r="AF42" s="173" t="s">
        <v>244</v>
      </c>
      <c r="AG42" s="173"/>
      <c r="AH42" s="174" t="s">
        <v>241</v>
      </c>
      <c r="AI42" s="172" t="s">
        <v>243</v>
      </c>
      <c r="AJ42" s="173" t="s">
        <v>244</v>
      </c>
      <c r="AK42" s="173"/>
      <c r="AL42" s="173" t="s">
        <v>241</v>
      </c>
      <c r="AM42" s="173" t="s">
        <v>241</v>
      </c>
      <c r="AN42" s="173" t="s">
        <v>247</v>
      </c>
      <c r="AO42" s="174"/>
      <c r="AP42" s="172" t="s">
        <v>243</v>
      </c>
      <c r="AQ42" s="173" t="s">
        <v>244</v>
      </c>
      <c r="AR42" s="173"/>
      <c r="AS42" s="173" t="s">
        <v>241</v>
      </c>
      <c r="AT42" s="173"/>
      <c r="AU42" s="173" t="s">
        <v>243</v>
      </c>
      <c r="AV42" s="174" t="s">
        <v>244</v>
      </c>
      <c r="AW42" s="172"/>
      <c r="AX42" s="173"/>
      <c r="AY42" s="173"/>
      <c r="AZ42" s="887"/>
      <c r="BA42" s="888"/>
      <c r="BB42" s="901"/>
      <c r="BC42" s="888"/>
      <c r="BD42" s="902"/>
      <c r="BE42" s="903"/>
      <c r="BF42" s="903"/>
      <c r="BG42" s="903"/>
      <c r="BH42" s="904"/>
    </row>
    <row r="43" spans="2:60" ht="20.25" customHeight="1" x14ac:dyDescent="0.15">
      <c r="B43" s="148">
        <f>B40+1</f>
        <v>8</v>
      </c>
      <c r="C43" s="860"/>
      <c r="D43" s="861"/>
      <c r="E43" s="862"/>
      <c r="F43" s="149" t="str">
        <f>C42</f>
        <v>看護職員</v>
      </c>
      <c r="G43" s="149"/>
      <c r="H43" s="867"/>
      <c r="I43" s="872"/>
      <c r="J43" s="873"/>
      <c r="K43" s="873"/>
      <c r="L43" s="874"/>
      <c r="M43" s="881"/>
      <c r="N43" s="882"/>
      <c r="O43" s="883"/>
      <c r="P43" s="150" t="s">
        <v>230</v>
      </c>
      <c r="Q43" s="151"/>
      <c r="R43" s="151"/>
      <c r="S43" s="152"/>
      <c r="T43" s="153"/>
      <c r="U43" s="154">
        <f>IF(U42="","",VLOOKUP(U42,'【記載例】シフト記号表（勤務時間帯）'!$D$6:$X$47,21,FALSE))</f>
        <v>7.9999999999999982</v>
      </c>
      <c r="V43" s="155" t="str">
        <f>IF(V42="","",VLOOKUP(V42,'【記載例】シフト記号表（勤務時間帯）'!$D$6:$X$47,21,FALSE))</f>
        <v/>
      </c>
      <c r="W43" s="155">
        <f>IF(W42="","",VLOOKUP(W42,'【記載例】シフト記号表（勤務時間帯）'!$D$6:$X$47,21,FALSE))</f>
        <v>8</v>
      </c>
      <c r="X43" s="155">
        <f>IF(X42="","",VLOOKUP(X42,'【記載例】シフト記号表（勤務時間帯）'!$D$6:$X$47,21,FALSE))</f>
        <v>3</v>
      </c>
      <c r="Y43" s="155">
        <f>IF(Y42="","",VLOOKUP(Y42,'【記載例】シフト記号表（勤務時間帯）'!$D$6:$X$47,21,FALSE))</f>
        <v>3</v>
      </c>
      <c r="Z43" s="155">
        <f>IF(Z42="","",VLOOKUP(Z42,'【記載例】シフト記号表（勤務時間帯）'!$D$6:$X$47,21,FALSE))</f>
        <v>7.9999999999999982</v>
      </c>
      <c r="AA43" s="156" t="str">
        <f>IF(AA42="","",VLOOKUP(AA42,'【記載例】シフト記号表（勤務時間帯）'!$D$6:$X$47,21,FALSE))</f>
        <v/>
      </c>
      <c r="AB43" s="154">
        <f>IF(AB42="","",VLOOKUP(AB42,'【記載例】シフト記号表（勤務時間帯）'!$D$6:$X$47,21,FALSE))</f>
        <v>7.9999999999999982</v>
      </c>
      <c r="AC43" s="155" t="str">
        <f>IF(AC42="","",VLOOKUP(AC42,'【記載例】シフト記号表（勤務時間帯）'!$D$6:$X$47,21,FALSE))</f>
        <v/>
      </c>
      <c r="AD43" s="155">
        <f>IF(AD42="","",VLOOKUP(AD42,'【記載例】シフト記号表（勤務時間帯）'!$D$6:$X$47,21,FALSE))</f>
        <v>8</v>
      </c>
      <c r="AE43" s="155">
        <f>IF(AE42="","",VLOOKUP(AE42,'【記載例】シフト記号表（勤務時間帯）'!$D$6:$X$47,21,FALSE))</f>
        <v>3</v>
      </c>
      <c r="AF43" s="155">
        <f>IF(AF42="","",VLOOKUP(AF42,'【記載例】シフト記号表（勤務時間帯）'!$D$6:$X$47,21,FALSE))</f>
        <v>3</v>
      </c>
      <c r="AG43" s="155" t="str">
        <f>IF(AG42="","",VLOOKUP(AG42,'【記載例】シフト記号表（勤務時間帯）'!$D$6:$X$47,21,FALSE))</f>
        <v/>
      </c>
      <c r="AH43" s="156">
        <f>IF(AH42="","",VLOOKUP(AH42,'【記載例】シフト記号表（勤務時間帯）'!$D$6:$X$47,21,FALSE))</f>
        <v>7.9999999999999982</v>
      </c>
      <c r="AI43" s="154">
        <f>IF(AI42="","",VLOOKUP(AI42,'【記載例】シフト記号表（勤務時間帯）'!$D$6:$X$47,21,FALSE))</f>
        <v>3</v>
      </c>
      <c r="AJ43" s="155">
        <f>IF(AJ42="","",VLOOKUP(AJ42,'【記載例】シフト記号表（勤務時間帯）'!$D$6:$X$47,21,FALSE))</f>
        <v>3</v>
      </c>
      <c r="AK43" s="155" t="str">
        <f>IF(AK42="","",VLOOKUP(AK42,'【記載例】シフト記号表（勤務時間帯）'!$D$6:$X$47,21,FALSE))</f>
        <v/>
      </c>
      <c r="AL43" s="155">
        <f>IF(AL42="","",VLOOKUP(AL42,'【記載例】シフト記号表（勤務時間帯）'!$D$6:$X$47,21,FALSE))</f>
        <v>7.9999999999999982</v>
      </c>
      <c r="AM43" s="155">
        <f>IF(AM42="","",VLOOKUP(AM42,'【記載例】シフト記号表（勤務時間帯）'!$D$6:$X$47,21,FALSE))</f>
        <v>7.9999999999999982</v>
      </c>
      <c r="AN43" s="155">
        <f>IF(AN42="","",VLOOKUP(AN42,'【記載例】シフト記号表（勤務時間帯）'!$D$6:$X$47,21,FALSE))</f>
        <v>8</v>
      </c>
      <c r="AO43" s="156" t="str">
        <f>IF(AO42="","",VLOOKUP(AO42,'【記載例】シフト記号表（勤務時間帯）'!$D$6:$X$47,21,FALSE))</f>
        <v/>
      </c>
      <c r="AP43" s="154">
        <f>IF(AP42="","",VLOOKUP(AP42,'【記載例】シフト記号表（勤務時間帯）'!$D$6:$X$47,21,FALSE))</f>
        <v>3</v>
      </c>
      <c r="AQ43" s="155">
        <f>IF(AQ42="","",VLOOKUP(AQ42,'【記載例】シフト記号表（勤務時間帯）'!$D$6:$X$47,21,FALSE))</f>
        <v>3</v>
      </c>
      <c r="AR43" s="155" t="str">
        <f>IF(AR42="","",VLOOKUP(AR42,'【記載例】シフト記号表（勤務時間帯）'!$D$6:$X$47,21,FALSE))</f>
        <v/>
      </c>
      <c r="AS43" s="155">
        <f>IF(AS42="","",VLOOKUP(AS42,'【記載例】シフト記号表（勤務時間帯）'!$D$6:$X$47,21,FALSE))</f>
        <v>7.9999999999999982</v>
      </c>
      <c r="AT43" s="155" t="str">
        <f>IF(AT42="","",VLOOKUP(AT42,'【記載例】シフト記号表（勤務時間帯）'!$D$6:$X$47,21,FALSE))</f>
        <v/>
      </c>
      <c r="AU43" s="155">
        <f>IF(AU42="","",VLOOKUP(AU42,'【記載例】シフト記号表（勤務時間帯）'!$D$6:$X$47,21,FALSE))</f>
        <v>3</v>
      </c>
      <c r="AV43" s="156">
        <f>IF(AV42="","",VLOOKUP(AV42,'【記載例】シフト記号表（勤務時間帯）'!$D$6:$X$47,21,FALSE))</f>
        <v>3</v>
      </c>
      <c r="AW43" s="154" t="str">
        <f>IF(AW42="","",VLOOKUP(AW42,'【記載例】シフト記号表（勤務時間帯）'!$D$6:$X$47,21,FALSE))</f>
        <v/>
      </c>
      <c r="AX43" s="155" t="str">
        <f>IF(AX42="","",VLOOKUP(AX42,'【記載例】シフト記号表（勤務時間帯）'!$D$6:$X$47,21,FALSE))</f>
        <v/>
      </c>
      <c r="AY43" s="155" t="str">
        <f>IF(AY42="","",VLOOKUP(AY42,'【記載例】シフト記号表（勤務時間帯）'!$D$6:$X$47,21,FALSE))</f>
        <v/>
      </c>
      <c r="AZ43" s="911">
        <f>IF($BC$3="４週",SUM(U43:AV43),IF($BC$3="暦月",SUM(U43:AY43),""))</f>
        <v>110</v>
      </c>
      <c r="BA43" s="912"/>
      <c r="BB43" s="913">
        <f>IF($BC$3="４週",AZ43/4,IF($BC$3="暦月",(AZ43/($BC$8/7)),""))</f>
        <v>27.5</v>
      </c>
      <c r="BC43" s="912"/>
      <c r="BD43" s="905"/>
      <c r="BE43" s="906"/>
      <c r="BF43" s="906"/>
      <c r="BG43" s="906"/>
      <c r="BH43" s="907"/>
    </row>
    <row r="44" spans="2:60" ht="20.25" customHeight="1" x14ac:dyDescent="0.15">
      <c r="B44" s="157"/>
      <c r="C44" s="863"/>
      <c r="D44" s="864"/>
      <c r="E44" s="865"/>
      <c r="F44" s="158"/>
      <c r="G44" s="158" t="str">
        <f>C42</f>
        <v>看護職員</v>
      </c>
      <c r="H44" s="868"/>
      <c r="I44" s="875"/>
      <c r="J44" s="876"/>
      <c r="K44" s="876"/>
      <c r="L44" s="877"/>
      <c r="M44" s="884"/>
      <c r="N44" s="885"/>
      <c r="O44" s="886"/>
      <c r="P44" s="159" t="s">
        <v>231</v>
      </c>
      <c r="Q44" s="178"/>
      <c r="R44" s="178"/>
      <c r="S44" s="161"/>
      <c r="T44" s="162"/>
      <c r="U44" s="163" t="str">
        <f>IF(U42="","",VLOOKUP(U42,'【記載例】シフト記号表（勤務時間帯）'!$D$6:$Z$47,23,FALSE))</f>
        <v>-</v>
      </c>
      <c r="V44" s="164" t="str">
        <f>IF(V42="","",VLOOKUP(V42,'【記載例】シフト記号表（勤務時間帯）'!$D$6:$Z$47,23,FALSE))</f>
        <v/>
      </c>
      <c r="W44" s="164" t="str">
        <f>IF(W42="","",VLOOKUP(W42,'【記載例】シフト記号表（勤務時間帯）'!$D$6:$Z$47,23,FALSE))</f>
        <v>-</v>
      </c>
      <c r="X44" s="164">
        <f>IF(X42="","",VLOOKUP(X42,'【記載例】シフト記号表（勤務時間帯）'!$D$6:$Z$47,23,FALSE))</f>
        <v>3.9999999999999991</v>
      </c>
      <c r="Y44" s="164">
        <f>IF(Y42="","",VLOOKUP(Y42,'【記載例】シフト記号表（勤務時間帯）'!$D$6:$Z$47,23,FALSE))</f>
        <v>6</v>
      </c>
      <c r="Z44" s="164" t="str">
        <f>IF(Z42="","",VLOOKUP(Z42,'【記載例】シフト記号表（勤務時間帯）'!$D$6:$Z$47,23,FALSE))</f>
        <v>-</v>
      </c>
      <c r="AA44" s="165" t="str">
        <f>IF(AA42="","",VLOOKUP(AA42,'【記載例】シフト記号表（勤務時間帯）'!$D$6:$Z$47,23,FALSE))</f>
        <v/>
      </c>
      <c r="AB44" s="163" t="str">
        <f>IF(AB42="","",VLOOKUP(AB42,'【記載例】シフト記号表（勤務時間帯）'!$D$6:$Z$47,23,FALSE))</f>
        <v>-</v>
      </c>
      <c r="AC44" s="164" t="str">
        <f>IF(AC42="","",VLOOKUP(AC42,'【記載例】シフト記号表（勤務時間帯）'!$D$6:$Z$47,23,FALSE))</f>
        <v/>
      </c>
      <c r="AD44" s="164" t="str">
        <f>IF(AD42="","",VLOOKUP(AD42,'【記載例】シフト記号表（勤務時間帯）'!$D$6:$Z$47,23,FALSE))</f>
        <v>-</v>
      </c>
      <c r="AE44" s="164">
        <f>IF(AE42="","",VLOOKUP(AE42,'【記載例】シフト記号表（勤務時間帯）'!$D$6:$Z$47,23,FALSE))</f>
        <v>3.9999999999999991</v>
      </c>
      <c r="AF44" s="164">
        <f>IF(AF42="","",VLOOKUP(AF42,'【記載例】シフト記号表（勤務時間帯）'!$D$6:$Z$47,23,FALSE))</f>
        <v>6</v>
      </c>
      <c r="AG44" s="164" t="str">
        <f>IF(AG42="","",VLOOKUP(AG42,'【記載例】シフト記号表（勤務時間帯）'!$D$6:$Z$47,23,FALSE))</f>
        <v/>
      </c>
      <c r="AH44" s="165" t="str">
        <f>IF(AH42="","",VLOOKUP(AH42,'【記載例】シフト記号表（勤務時間帯）'!$D$6:$Z$47,23,FALSE))</f>
        <v>-</v>
      </c>
      <c r="AI44" s="163">
        <f>IF(AI42="","",VLOOKUP(AI42,'【記載例】シフト記号表（勤務時間帯）'!$D$6:$Z$47,23,FALSE))</f>
        <v>3.9999999999999991</v>
      </c>
      <c r="AJ44" s="164">
        <f>IF(AJ42="","",VLOOKUP(AJ42,'【記載例】シフト記号表（勤務時間帯）'!$D$6:$Z$47,23,FALSE))</f>
        <v>6</v>
      </c>
      <c r="AK44" s="164" t="str">
        <f>IF(AK42="","",VLOOKUP(AK42,'【記載例】シフト記号表（勤務時間帯）'!$D$6:$Z$47,23,FALSE))</f>
        <v/>
      </c>
      <c r="AL44" s="164" t="str">
        <f>IF(AL42="","",VLOOKUP(AL42,'【記載例】シフト記号表（勤務時間帯）'!$D$6:$Z$47,23,FALSE))</f>
        <v>-</v>
      </c>
      <c r="AM44" s="164" t="str">
        <f>IF(AM42="","",VLOOKUP(AM42,'【記載例】シフト記号表（勤務時間帯）'!$D$6:$Z$47,23,FALSE))</f>
        <v>-</v>
      </c>
      <c r="AN44" s="164" t="str">
        <f>IF(AN42="","",VLOOKUP(AN42,'【記載例】シフト記号表（勤務時間帯）'!$D$6:$Z$47,23,FALSE))</f>
        <v>-</v>
      </c>
      <c r="AO44" s="165" t="str">
        <f>IF(AO42="","",VLOOKUP(AO42,'【記載例】シフト記号表（勤務時間帯）'!$D$6:$Z$47,23,FALSE))</f>
        <v/>
      </c>
      <c r="AP44" s="163">
        <f>IF(AP42="","",VLOOKUP(AP42,'【記載例】シフト記号表（勤務時間帯）'!$D$6:$Z$47,23,FALSE))</f>
        <v>3.9999999999999991</v>
      </c>
      <c r="AQ44" s="164">
        <f>IF(AQ42="","",VLOOKUP(AQ42,'【記載例】シフト記号表（勤務時間帯）'!$D$6:$Z$47,23,FALSE))</f>
        <v>6</v>
      </c>
      <c r="AR44" s="164" t="str">
        <f>IF(AR42="","",VLOOKUP(AR42,'【記載例】シフト記号表（勤務時間帯）'!$D$6:$Z$47,23,FALSE))</f>
        <v/>
      </c>
      <c r="AS44" s="164" t="str">
        <f>IF(AS42="","",VLOOKUP(AS42,'【記載例】シフト記号表（勤務時間帯）'!$D$6:$Z$47,23,FALSE))</f>
        <v>-</v>
      </c>
      <c r="AT44" s="164" t="str">
        <f>IF(AT42="","",VLOOKUP(AT42,'【記載例】シフト記号表（勤務時間帯）'!$D$6:$Z$47,23,FALSE))</f>
        <v/>
      </c>
      <c r="AU44" s="164">
        <f>IF(AU42="","",VLOOKUP(AU42,'【記載例】シフト記号表（勤務時間帯）'!$D$6:$Z$47,23,FALSE))</f>
        <v>3.9999999999999991</v>
      </c>
      <c r="AV44" s="165">
        <f>IF(AV42="","",VLOOKUP(AV42,'【記載例】シフト記号表（勤務時間帯）'!$D$6:$Z$47,23,FALSE))</f>
        <v>6</v>
      </c>
      <c r="AW44" s="163" t="str">
        <f>IF(AW42="","",VLOOKUP(AW42,'【記載例】シフト記号表（勤務時間帯）'!$D$6:$Z$47,23,FALSE))</f>
        <v/>
      </c>
      <c r="AX44" s="164" t="str">
        <f>IF(AX42="","",VLOOKUP(AX42,'【記載例】シフト記号表（勤務時間帯）'!$D$6:$Z$47,23,FALSE))</f>
        <v/>
      </c>
      <c r="AY44" s="164" t="str">
        <f>IF(AY42="","",VLOOKUP(AY42,'【記載例】シフト記号表（勤務時間帯）'!$D$6:$Z$47,23,FALSE))</f>
        <v/>
      </c>
      <c r="AZ44" s="914">
        <f>IF($BC$3="４週",SUM(U44:AV44),IF($BC$3="暦月",SUM(U44:AY44),""))</f>
        <v>50</v>
      </c>
      <c r="BA44" s="915"/>
      <c r="BB44" s="916">
        <f>IF($BC$3="４週",AZ44/4,IF($BC$3="暦月",(AZ44/($BC$8/7)),""))</f>
        <v>12.5</v>
      </c>
      <c r="BC44" s="915"/>
      <c r="BD44" s="908"/>
      <c r="BE44" s="909"/>
      <c r="BF44" s="909"/>
      <c r="BG44" s="909"/>
      <c r="BH44" s="910"/>
    </row>
    <row r="45" spans="2:60" ht="20.25" customHeight="1" x14ac:dyDescent="0.15">
      <c r="B45" s="166"/>
      <c r="C45" s="857" t="s">
        <v>235</v>
      </c>
      <c r="D45" s="858"/>
      <c r="E45" s="859"/>
      <c r="F45" s="149"/>
      <c r="G45" s="149"/>
      <c r="H45" s="921" t="s">
        <v>224</v>
      </c>
      <c r="I45" s="869" t="s">
        <v>236</v>
      </c>
      <c r="J45" s="870"/>
      <c r="K45" s="870"/>
      <c r="L45" s="871"/>
      <c r="M45" s="878" t="s">
        <v>251</v>
      </c>
      <c r="N45" s="879"/>
      <c r="O45" s="880"/>
      <c r="P45" s="168" t="s">
        <v>227</v>
      </c>
      <c r="Q45" s="169"/>
      <c r="R45" s="169"/>
      <c r="S45" s="170"/>
      <c r="T45" s="171"/>
      <c r="U45" s="172" t="s">
        <v>244</v>
      </c>
      <c r="V45" s="173" t="s">
        <v>229</v>
      </c>
      <c r="W45" s="173" t="s">
        <v>229</v>
      </c>
      <c r="X45" s="173"/>
      <c r="Y45" s="173"/>
      <c r="Z45" s="173" t="s">
        <v>247</v>
      </c>
      <c r="AA45" s="174" t="s">
        <v>243</v>
      </c>
      <c r="AB45" s="172" t="s">
        <v>244</v>
      </c>
      <c r="AC45" s="173"/>
      <c r="AD45" s="173"/>
      <c r="AE45" s="173" t="s">
        <v>241</v>
      </c>
      <c r="AF45" s="173" t="s">
        <v>229</v>
      </c>
      <c r="AG45" s="173" t="s">
        <v>229</v>
      </c>
      <c r="AH45" s="174" t="s">
        <v>243</v>
      </c>
      <c r="AI45" s="172" t="s">
        <v>244</v>
      </c>
      <c r="AJ45" s="173" t="s">
        <v>229</v>
      </c>
      <c r="AK45" s="173"/>
      <c r="AL45" s="173" t="s">
        <v>245</v>
      </c>
      <c r="AM45" s="173" t="s">
        <v>243</v>
      </c>
      <c r="AN45" s="173" t="s">
        <v>244</v>
      </c>
      <c r="AO45" s="174"/>
      <c r="AP45" s="172"/>
      <c r="AQ45" s="173" t="s">
        <v>243</v>
      </c>
      <c r="AR45" s="173" t="s">
        <v>244</v>
      </c>
      <c r="AS45" s="173"/>
      <c r="AT45" s="173" t="s">
        <v>241</v>
      </c>
      <c r="AU45" s="173" t="s">
        <v>245</v>
      </c>
      <c r="AV45" s="174" t="s">
        <v>243</v>
      </c>
      <c r="AW45" s="172"/>
      <c r="AX45" s="173"/>
      <c r="AY45" s="173"/>
      <c r="AZ45" s="887"/>
      <c r="BA45" s="888"/>
      <c r="BB45" s="901"/>
      <c r="BC45" s="888"/>
      <c r="BD45" s="902"/>
      <c r="BE45" s="903"/>
      <c r="BF45" s="903"/>
      <c r="BG45" s="903"/>
      <c r="BH45" s="904"/>
    </row>
    <row r="46" spans="2:60" ht="20.25" customHeight="1" x14ac:dyDescent="0.15">
      <c r="B46" s="148">
        <f>B43+1</f>
        <v>9</v>
      </c>
      <c r="C46" s="860"/>
      <c r="D46" s="861"/>
      <c r="E46" s="862"/>
      <c r="F46" s="149" t="str">
        <f>C45</f>
        <v>看護職員</v>
      </c>
      <c r="G46" s="149"/>
      <c r="H46" s="867"/>
      <c r="I46" s="872"/>
      <c r="J46" s="873"/>
      <c r="K46" s="873"/>
      <c r="L46" s="874"/>
      <c r="M46" s="881"/>
      <c r="N46" s="882"/>
      <c r="O46" s="883"/>
      <c r="P46" s="150" t="s">
        <v>230</v>
      </c>
      <c r="Q46" s="151"/>
      <c r="R46" s="151"/>
      <c r="S46" s="152"/>
      <c r="T46" s="153"/>
      <c r="U46" s="154">
        <f>IF(U45="","",VLOOKUP(U45,'【記載例】シフト記号表（勤務時間帯）'!$D$6:$X$47,21,FALSE))</f>
        <v>3</v>
      </c>
      <c r="V46" s="155">
        <f>IF(V45="","",VLOOKUP(V45,'【記載例】シフト記号表（勤務時間帯）'!$D$6:$X$47,21,FALSE))</f>
        <v>8</v>
      </c>
      <c r="W46" s="155">
        <f>IF(W45="","",VLOOKUP(W45,'【記載例】シフト記号表（勤務時間帯）'!$D$6:$X$47,21,FALSE))</f>
        <v>8</v>
      </c>
      <c r="X46" s="155" t="str">
        <f>IF(X45="","",VLOOKUP(X45,'【記載例】シフト記号表（勤務時間帯）'!$D$6:$X$47,21,FALSE))</f>
        <v/>
      </c>
      <c r="Y46" s="155" t="str">
        <f>IF(Y45="","",VLOOKUP(Y45,'【記載例】シフト記号表（勤務時間帯）'!$D$6:$X$47,21,FALSE))</f>
        <v/>
      </c>
      <c r="Z46" s="155">
        <f>IF(Z45="","",VLOOKUP(Z45,'【記載例】シフト記号表（勤務時間帯）'!$D$6:$X$47,21,FALSE))</f>
        <v>8</v>
      </c>
      <c r="AA46" s="156">
        <f>IF(AA45="","",VLOOKUP(AA45,'【記載例】シフト記号表（勤務時間帯）'!$D$6:$X$47,21,FALSE))</f>
        <v>3</v>
      </c>
      <c r="AB46" s="154">
        <f>IF(AB45="","",VLOOKUP(AB45,'【記載例】シフト記号表（勤務時間帯）'!$D$6:$X$47,21,FALSE))</f>
        <v>3</v>
      </c>
      <c r="AC46" s="155" t="str">
        <f>IF(AC45="","",VLOOKUP(AC45,'【記載例】シフト記号表（勤務時間帯）'!$D$6:$X$47,21,FALSE))</f>
        <v/>
      </c>
      <c r="AD46" s="155" t="str">
        <f>IF(AD45="","",VLOOKUP(AD45,'【記載例】シフト記号表（勤務時間帯）'!$D$6:$X$47,21,FALSE))</f>
        <v/>
      </c>
      <c r="AE46" s="155">
        <f>IF(AE45="","",VLOOKUP(AE45,'【記載例】シフト記号表（勤務時間帯）'!$D$6:$X$47,21,FALSE))</f>
        <v>7.9999999999999982</v>
      </c>
      <c r="AF46" s="155">
        <f>IF(AF45="","",VLOOKUP(AF45,'【記載例】シフト記号表（勤務時間帯）'!$D$6:$X$47,21,FALSE))</f>
        <v>8</v>
      </c>
      <c r="AG46" s="155">
        <f>IF(AG45="","",VLOOKUP(AG45,'【記載例】シフト記号表（勤務時間帯）'!$D$6:$X$47,21,FALSE))</f>
        <v>8</v>
      </c>
      <c r="AH46" s="156">
        <f>IF(AH45="","",VLOOKUP(AH45,'【記載例】シフト記号表（勤務時間帯）'!$D$6:$X$47,21,FALSE))</f>
        <v>3</v>
      </c>
      <c r="AI46" s="154">
        <f>IF(AI45="","",VLOOKUP(AI45,'【記載例】シフト記号表（勤務時間帯）'!$D$6:$X$47,21,FALSE))</f>
        <v>3</v>
      </c>
      <c r="AJ46" s="155">
        <f>IF(AJ45="","",VLOOKUP(AJ45,'【記載例】シフト記号表（勤務時間帯）'!$D$6:$X$47,21,FALSE))</f>
        <v>8</v>
      </c>
      <c r="AK46" s="155" t="str">
        <f>IF(AK45="","",VLOOKUP(AK45,'【記載例】シフト記号表（勤務時間帯）'!$D$6:$X$47,21,FALSE))</f>
        <v/>
      </c>
      <c r="AL46" s="155">
        <f>IF(AL45="","",VLOOKUP(AL45,'【記載例】シフト記号表（勤務時間帯）'!$D$6:$X$47,21,FALSE))</f>
        <v>8</v>
      </c>
      <c r="AM46" s="155">
        <f>IF(AM45="","",VLOOKUP(AM45,'【記載例】シフト記号表（勤務時間帯）'!$D$6:$X$47,21,FALSE))</f>
        <v>3</v>
      </c>
      <c r="AN46" s="155">
        <f>IF(AN45="","",VLOOKUP(AN45,'【記載例】シフト記号表（勤務時間帯）'!$D$6:$X$47,21,FALSE))</f>
        <v>3</v>
      </c>
      <c r="AO46" s="156" t="str">
        <f>IF(AO45="","",VLOOKUP(AO45,'【記載例】シフト記号表（勤務時間帯）'!$D$6:$X$47,21,FALSE))</f>
        <v/>
      </c>
      <c r="AP46" s="154" t="str">
        <f>IF(AP45="","",VLOOKUP(AP45,'【記載例】シフト記号表（勤務時間帯）'!$D$6:$X$47,21,FALSE))</f>
        <v/>
      </c>
      <c r="AQ46" s="155">
        <f>IF(AQ45="","",VLOOKUP(AQ45,'【記載例】シフト記号表（勤務時間帯）'!$D$6:$X$47,21,FALSE))</f>
        <v>3</v>
      </c>
      <c r="AR46" s="155">
        <f>IF(AR45="","",VLOOKUP(AR45,'【記載例】シフト記号表（勤務時間帯）'!$D$6:$X$47,21,FALSE))</f>
        <v>3</v>
      </c>
      <c r="AS46" s="155" t="str">
        <f>IF(AS45="","",VLOOKUP(AS45,'【記載例】シフト記号表（勤務時間帯）'!$D$6:$X$47,21,FALSE))</f>
        <v/>
      </c>
      <c r="AT46" s="155">
        <f>IF(AT45="","",VLOOKUP(AT45,'【記載例】シフト記号表（勤務時間帯）'!$D$6:$X$47,21,FALSE))</f>
        <v>7.9999999999999982</v>
      </c>
      <c r="AU46" s="155">
        <f>IF(AU45="","",VLOOKUP(AU45,'【記載例】シフト記号表（勤務時間帯）'!$D$6:$X$47,21,FALSE))</f>
        <v>8</v>
      </c>
      <c r="AV46" s="156">
        <f>IF(AV45="","",VLOOKUP(AV45,'【記載例】シフト記号表（勤務時間帯）'!$D$6:$X$47,21,FALSE))</f>
        <v>3</v>
      </c>
      <c r="AW46" s="154" t="str">
        <f>IF(AW45="","",VLOOKUP(AW45,'【記載例】シフト記号表（勤務時間帯）'!$D$6:$X$47,21,FALSE))</f>
        <v/>
      </c>
      <c r="AX46" s="155" t="str">
        <f>IF(AX45="","",VLOOKUP(AX45,'【記載例】シフト記号表（勤務時間帯）'!$D$6:$X$47,21,FALSE))</f>
        <v/>
      </c>
      <c r="AY46" s="155" t="str">
        <f>IF(AY45="","",VLOOKUP(AY45,'【記載例】シフト記号表（勤務時間帯）'!$D$6:$X$47,21,FALSE))</f>
        <v/>
      </c>
      <c r="AZ46" s="911">
        <f>IF($BC$3="４週",SUM(U46:AV46),IF($BC$3="暦月",SUM(U46:AY46),""))</f>
        <v>110</v>
      </c>
      <c r="BA46" s="912"/>
      <c r="BB46" s="913">
        <f>IF($BC$3="４週",AZ46/4,IF($BC$3="暦月",(AZ46/($BC$8/7)),""))</f>
        <v>27.5</v>
      </c>
      <c r="BC46" s="912"/>
      <c r="BD46" s="905"/>
      <c r="BE46" s="906"/>
      <c r="BF46" s="906"/>
      <c r="BG46" s="906"/>
      <c r="BH46" s="907"/>
    </row>
    <row r="47" spans="2:60" ht="20.25" customHeight="1" x14ac:dyDescent="0.15">
      <c r="B47" s="157"/>
      <c r="C47" s="863"/>
      <c r="D47" s="864"/>
      <c r="E47" s="865"/>
      <c r="F47" s="158"/>
      <c r="G47" s="158" t="str">
        <f>C45</f>
        <v>看護職員</v>
      </c>
      <c r="H47" s="868"/>
      <c r="I47" s="875"/>
      <c r="J47" s="876"/>
      <c r="K47" s="876"/>
      <c r="L47" s="877"/>
      <c r="M47" s="884"/>
      <c r="N47" s="885"/>
      <c r="O47" s="886"/>
      <c r="P47" s="159" t="s">
        <v>231</v>
      </c>
      <c r="Q47" s="160"/>
      <c r="R47" s="160"/>
      <c r="S47" s="179"/>
      <c r="T47" s="180"/>
      <c r="U47" s="163">
        <f>IF(U45="","",VLOOKUP(U45,'【記載例】シフト記号表（勤務時間帯）'!$D$6:$Z$47,23,FALSE))</f>
        <v>6</v>
      </c>
      <c r="V47" s="164" t="str">
        <f>IF(V45="","",VLOOKUP(V45,'【記載例】シフト記号表（勤務時間帯）'!$D$6:$Z$47,23,FALSE))</f>
        <v>-</v>
      </c>
      <c r="W47" s="164" t="str">
        <f>IF(W45="","",VLOOKUP(W45,'【記載例】シフト記号表（勤務時間帯）'!$D$6:$Z$47,23,FALSE))</f>
        <v>-</v>
      </c>
      <c r="X47" s="164" t="str">
        <f>IF(X45="","",VLOOKUP(X45,'【記載例】シフト記号表（勤務時間帯）'!$D$6:$Z$47,23,FALSE))</f>
        <v/>
      </c>
      <c r="Y47" s="164" t="str">
        <f>IF(Y45="","",VLOOKUP(Y45,'【記載例】シフト記号表（勤務時間帯）'!$D$6:$Z$47,23,FALSE))</f>
        <v/>
      </c>
      <c r="Z47" s="164" t="str">
        <f>IF(Z45="","",VLOOKUP(Z45,'【記載例】シフト記号表（勤務時間帯）'!$D$6:$Z$47,23,FALSE))</f>
        <v>-</v>
      </c>
      <c r="AA47" s="165">
        <f>IF(AA45="","",VLOOKUP(AA45,'【記載例】シフト記号表（勤務時間帯）'!$D$6:$Z$47,23,FALSE))</f>
        <v>3.9999999999999991</v>
      </c>
      <c r="AB47" s="163">
        <f>IF(AB45="","",VLOOKUP(AB45,'【記載例】シフト記号表（勤務時間帯）'!$D$6:$Z$47,23,FALSE))</f>
        <v>6</v>
      </c>
      <c r="AC47" s="164" t="str">
        <f>IF(AC45="","",VLOOKUP(AC45,'【記載例】シフト記号表（勤務時間帯）'!$D$6:$Z$47,23,FALSE))</f>
        <v/>
      </c>
      <c r="AD47" s="164" t="str">
        <f>IF(AD45="","",VLOOKUP(AD45,'【記載例】シフト記号表（勤務時間帯）'!$D$6:$Z$47,23,FALSE))</f>
        <v/>
      </c>
      <c r="AE47" s="164" t="str">
        <f>IF(AE45="","",VLOOKUP(AE45,'【記載例】シフト記号表（勤務時間帯）'!$D$6:$Z$47,23,FALSE))</f>
        <v>-</v>
      </c>
      <c r="AF47" s="164" t="str">
        <f>IF(AF45="","",VLOOKUP(AF45,'【記載例】シフト記号表（勤務時間帯）'!$D$6:$Z$47,23,FALSE))</f>
        <v>-</v>
      </c>
      <c r="AG47" s="164" t="str">
        <f>IF(AG45="","",VLOOKUP(AG45,'【記載例】シフト記号表（勤務時間帯）'!$D$6:$Z$47,23,FALSE))</f>
        <v>-</v>
      </c>
      <c r="AH47" s="165">
        <f>IF(AH45="","",VLOOKUP(AH45,'【記載例】シフト記号表（勤務時間帯）'!$D$6:$Z$47,23,FALSE))</f>
        <v>3.9999999999999991</v>
      </c>
      <c r="AI47" s="163">
        <f>IF(AI45="","",VLOOKUP(AI45,'【記載例】シフト記号表（勤務時間帯）'!$D$6:$Z$47,23,FALSE))</f>
        <v>6</v>
      </c>
      <c r="AJ47" s="164" t="str">
        <f>IF(AJ45="","",VLOOKUP(AJ45,'【記載例】シフト記号表（勤務時間帯）'!$D$6:$Z$47,23,FALSE))</f>
        <v>-</v>
      </c>
      <c r="AK47" s="164" t="str">
        <f>IF(AK45="","",VLOOKUP(AK45,'【記載例】シフト記号表（勤務時間帯）'!$D$6:$Z$47,23,FALSE))</f>
        <v/>
      </c>
      <c r="AL47" s="164" t="str">
        <f>IF(AL45="","",VLOOKUP(AL45,'【記載例】シフト記号表（勤務時間帯）'!$D$6:$Z$47,23,FALSE))</f>
        <v>-</v>
      </c>
      <c r="AM47" s="164">
        <f>IF(AM45="","",VLOOKUP(AM45,'【記載例】シフト記号表（勤務時間帯）'!$D$6:$Z$47,23,FALSE))</f>
        <v>3.9999999999999991</v>
      </c>
      <c r="AN47" s="164">
        <f>IF(AN45="","",VLOOKUP(AN45,'【記載例】シフト記号表（勤務時間帯）'!$D$6:$Z$47,23,FALSE))</f>
        <v>6</v>
      </c>
      <c r="AO47" s="165" t="str">
        <f>IF(AO45="","",VLOOKUP(AO45,'【記載例】シフト記号表（勤務時間帯）'!$D$6:$Z$47,23,FALSE))</f>
        <v/>
      </c>
      <c r="AP47" s="163" t="str">
        <f>IF(AP45="","",VLOOKUP(AP45,'【記載例】シフト記号表（勤務時間帯）'!$D$6:$Z$47,23,FALSE))</f>
        <v/>
      </c>
      <c r="AQ47" s="164">
        <f>IF(AQ45="","",VLOOKUP(AQ45,'【記載例】シフト記号表（勤務時間帯）'!$D$6:$Z$47,23,FALSE))</f>
        <v>3.9999999999999991</v>
      </c>
      <c r="AR47" s="164">
        <f>IF(AR45="","",VLOOKUP(AR45,'【記載例】シフト記号表（勤務時間帯）'!$D$6:$Z$47,23,FALSE))</f>
        <v>6</v>
      </c>
      <c r="AS47" s="164" t="str">
        <f>IF(AS45="","",VLOOKUP(AS45,'【記載例】シフト記号表（勤務時間帯）'!$D$6:$Z$47,23,FALSE))</f>
        <v/>
      </c>
      <c r="AT47" s="164" t="str">
        <f>IF(AT45="","",VLOOKUP(AT45,'【記載例】シフト記号表（勤務時間帯）'!$D$6:$Z$47,23,FALSE))</f>
        <v>-</v>
      </c>
      <c r="AU47" s="164" t="str">
        <f>IF(AU45="","",VLOOKUP(AU45,'【記載例】シフト記号表（勤務時間帯）'!$D$6:$Z$47,23,FALSE))</f>
        <v>-</v>
      </c>
      <c r="AV47" s="165">
        <f>IF(AV45="","",VLOOKUP(AV45,'【記載例】シフト記号表（勤務時間帯）'!$D$6:$Z$47,23,FALSE))</f>
        <v>3.9999999999999991</v>
      </c>
      <c r="AW47" s="163" t="str">
        <f>IF(AW45="","",VLOOKUP(AW45,'【記載例】シフト記号表（勤務時間帯）'!$D$6:$Z$47,23,FALSE))</f>
        <v/>
      </c>
      <c r="AX47" s="164" t="str">
        <f>IF(AX45="","",VLOOKUP(AX45,'【記載例】シフト記号表（勤務時間帯）'!$D$6:$Z$47,23,FALSE))</f>
        <v/>
      </c>
      <c r="AY47" s="164" t="str">
        <f>IF(AY45="","",VLOOKUP(AY45,'【記載例】シフト記号表（勤務時間帯）'!$D$6:$Z$47,23,FALSE))</f>
        <v/>
      </c>
      <c r="AZ47" s="914">
        <f>IF($BC$3="４週",SUM(U47:AV47),IF($BC$3="暦月",SUM(U47:AY47),""))</f>
        <v>50</v>
      </c>
      <c r="BA47" s="915"/>
      <c r="BB47" s="916">
        <f>IF($BC$3="４週",AZ47/4,IF($BC$3="暦月",(AZ47/($BC$8/7)),""))</f>
        <v>12.5</v>
      </c>
      <c r="BC47" s="915"/>
      <c r="BD47" s="908"/>
      <c r="BE47" s="909"/>
      <c r="BF47" s="909"/>
      <c r="BG47" s="909"/>
      <c r="BH47" s="910"/>
    </row>
    <row r="48" spans="2:60" ht="20.25" customHeight="1" x14ac:dyDescent="0.15">
      <c r="B48" s="166"/>
      <c r="C48" s="857" t="s">
        <v>252</v>
      </c>
      <c r="D48" s="858"/>
      <c r="E48" s="859"/>
      <c r="F48" s="149"/>
      <c r="G48" s="149"/>
      <c r="H48" s="921" t="s">
        <v>253</v>
      </c>
      <c r="I48" s="869" t="s">
        <v>254</v>
      </c>
      <c r="J48" s="870"/>
      <c r="K48" s="870"/>
      <c r="L48" s="871"/>
      <c r="M48" s="878" t="s">
        <v>255</v>
      </c>
      <c r="N48" s="879"/>
      <c r="O48" s="880"/>
      <c r="P48" s="168" t="s">
        <v>227</v>
      </c>
      <c r="Q48" s="175"/>
      <c r="R48" s="175"/>
      <c r="S48" s="176"/>
      <c r="T48" s="181"/>
      <c r="U48" s="172"/>
      <c r="V48" s="173"/>
      <c r="W48" s="173"/>
      <c r="X48" s="173" t="s">
        <v>240</v>
      </c>
      <c r="Y48" s="173" t="s">
        <v>241</v>
      </c>
      <c r="Z48" s="173"/>
      <c r="AA48" s="174"/>
      <c r="AB48" s="172"/>
      <c r="AC48" s="173"/>
      <c r="AD48" s="173"/>
      <c r="AE48" s="173" t="s">
        <v>241</v>
      </c>
      <c r="AF48" s="173" t="s">
        <v>240</v>
      </c>
      <c r="AG48" s="173"/>
      <c r="AH48" s="174"/>
      <c r="AI48" s="172"/>
      <c r="AJ48" s="173"/>
      <c r="AK48" s="173"/>
      <c r="AL48" s="173" t="s">
        <v>241</v>
      </c>
      <c r="AM48" s="173" t="s">
        <v>240</v>
      </c>
      <c r="AN48" s="173"/>
      <c r="AO48" s="174"/>
      <c r="AP48" s="172"/>
      <c r="AQ48" s="173"/>
      <c r="AR48" s="173"/>
      <c r="AS48" s="173" t="s">
        <v>240</v>
      </c>
      <c r="AT48" s="173" t="s">
        <v>241</v>
      </c>
      <c r="AU48" s="173"/>
      <c r="AV48" s="174"/>
      <c r="AW48" s="172"/>
      <c r="AX48" s="173"/>
      <c r="AY48" s="173"/>
      <c r="AZ48" s="887"/>
      <c r="BA48" s="888"/>
      <c r="BB48" s="901"/>
      <c r="BC48" s="888"/>
      <c r="BD48" s="902"/>
      <c r="BE48" s="903"/>
      <c r="BF48" s="903"/>
      <c r="BG48" s="903"/>
      <c r="BH48" s="904"/>
    </row>
    <row r="49" spans="2:60" ht="20.25" customHeight="1" x14ac:dyDescent="0.15">
      <c r="B49" s="148">
        <f>B46+1</f>
        <v>10</v>
      </c>
      <c r="C49" s="860"/>
      <c r="D49" s="861"/>
      <c r="E49" s="862"/>
      <c r="F49" s="149" t="str">
        <f>C48</f>
        <v>介護従業者</v>
      </c>
      <c r="G49" s="149"/>
      <c r="H49" s="867"/>
      <c r="I49" s="872"/>
      <c r="J49" s="873"/>
      <c r="K49" s="873"/>
      <c r="L49" s="874"/>
      <c r="M49" s="881"/>
      <c r="N49" s="882"/>
      <c r="O49" s="883"/>
      <c r="P49" s="150" t="s">
        <v>230</v>
      </c>
      <c r="Q49" s="151"/>
      <c r="R49" s="151"/>
      <c r="S49" s="152"/>
      <c r="T49" s="153"/>
      <c r="U49" s="154" t="str">
        <f>IF(U48="","",VLOOKUP(U48,'【記載例】シフト記号表（勤務時間帯）'!$D$6:$X$47,21,FALSE))</f>
        <v/>
      </c>
      <c r="V49" s="155" t="str">
        <f>IF(V48="","",VLOOKUP(V48,'【記載例】シフト記号表（勤務時間帯）'!$D$6:$X$47,21,FALSE))</f>
        <v/>
      </c>
      <c r="W49" s="155" t="str">
        <f>IF(W48="","",VLOOKUP(W48,'【記載例】シフト記号表（勤務時間帯）'!$D$6:$X$47,21,FALSE))</f>
        <v/>
      </c>
      <c r="X49" s="155">
        <f>IF(X48="","",VLOOKUP(X48,'【記載例】シフト記号表（勤務時間帯）'!$D$6:$X$47,21,FALSE))</f>
        <v>7.9999999999999982</v>
      </c>
      <c r="Y49" s="155">
        <f>IF(Y48="","",VLOOKUP(Y48,'【記載例】シフト記号表（勤務時間帯）'!$D$6:$X$47,21,FALSE))</f>
        <v>7.9999999999999982</v>
      </c>
      <c r="Z49" s="155" t="str">
        <f>IF(Z48="","",VLOOKUP(Z48,'【記載例】シフト記号表（勤務時間帯）'!$D$6:$X$47,21,FALSE))</f>
        <v/>
      </c>
      <c r="AA49" s="156" t="str">
        <f>IF(AA48="","",VLOOKUP(AA48,'【記載例】シフト記号表（勤務時間帯）'!$D$6:$X$47,21,FALSE))</f>
        <v/>
      </c>
      <c r="AB49" s="154" t="str">
        <f>IF(AB48="","",VLOOKUP(AB48,'【記載例】シフト記号表（勤務時間帯）'!$D$6:$X$47,21,FALSE))</f>
        <v/>
      </c>
      <c r="AC49" s="155" t="str">
        <f>IF(AC48="","",VLOOKUP(AC48,'【記載例】シフト記号表（勤務時間帯）'!$D$6:$X$47,21,FALSE))</f>
        <v/>
      </c>
      <c r="AD49" s="155" t="str">
        <f>IF(AD48="","",VLOOKUP(AD48,'【記載例】シフト記号表（勤務時間帯）'!$D$6:$X$47,21,FALSE))</f>
        <v/>
      </c>
      <c r="AE49" s="155">
        <f>IF(AE48="","",VLOOKUP(AE48,'【記載例】シフト記号表（勤務時間帯）'!$D$6:$X$47,21,FALSE))</f>
        <v>7.9999999999999982</v>
      </c>
      <c r="AF49" s="155">
        <f>IF(AF48="","",VLOOKUP(AF48,'【記載例】シフト記号表（勤務時間帯）'!$D$6:$X$47,21,FALSE))</f>
        <v>7.9999999999999982</v>
      </c>
      <c r="AG49" s="155" t="str">
        <f>IF(AG48="","",VLOOKUP(AG48,'【記載例】シフト記号表（勤務時間帯）'!$D$6:$X$47,21,FALSE))</f>
        <v/>
      </c>
      <c r="AH49" s="156" t="str">
        <f>IF(AH48="","",VLOOKUP(AH48,'【記載例】シフト記号表（勤務時間帯）'!$D$6:$X$47,21,FALSE))</f>
        <v/>
      </c>
      <c r="AI49" s="154" t="str">
        <f>IF(AI48="","",VLOOKUP(AI48,'【記載例】シフト記号表（勤務時間帯）'!$D$6:$X$47,21,FALSE))</f>
        <v/>
      </c>
      <c r="AJ49" s="155" t="str">
        <f>IF(AJ48="","",VLOOKUP(AJ48,'【記載例】シフト記号表（勤務時間帯）'!$D$6:$X$47,21,FALSE))</f>
        <v/>
      </c>
      <c r="AK49" s="155" t="str">
        <f>IF(AK48="","",VLOOKUP(AK48,'【記載例】シフト記号表（勤務時間帯）'!$D$6:$X$47,21,FALSE))</f>
        <v/>
      </c>
      <c r="AL49" s="155">
        <f>IF(AL48="","",VLOOKUP(AL48,'【記載例】シフト記号表（勤務時間帯）'!$D$6:$X$47,21,FALSE))</f>
        <v>7.9999999999999982</v>
      </c>
      <c r="AM49" s="155">
        <f>IF(AM48="","",VLOOKUP(AM48,'【記載例】シフト記号表（勤務時間帯）'!$D$6:$X$47,21,FALSE))</f>
        <v>7.9999999999999982</v>
      </c>
      <c r="AN49" s="155" t="str">
        <f>IF(AN48="","",VLOOKUP(AN48,'【記載例】シフト記号表（勤務時間帯）'!$D$6:$X$47,21,FALSE))</f>
        <v/>
      </c>
      <c r="AO49" s="156" t="str">
        <f>IF(AO48="","",VLOOKUP(AO48,'【記載例】シフト記号表（勤務時間帯）'!$D$6:$X$47,21,FALSE))</f>
        <v/>
      </c>
      <c r="AP49" s="154" t="str">
        <f>IF(AP48="","",VLOOKUP(AP48,'【記載例】シフト記号表（勤務時間帯）'!$D$6:$X$47,21,FALSE))</f>
        <v/>
      </c>
      <c r="AQ49" s="155" t="str">
        <f>IF(AQ48="","",VLOOKUP(AQ48,'【記載例】シフト記号表（勤務時間帯）'!$D$6:$X$47,21,FALSE))</f>
        <v/>
      </c>
      <c r="AR49" s="155" t="str">
        <f>IF(AR48="","",VLOOKUP(AR48,'【記載例】シフト記号表（勤務時間帯）'!$D$6:$X$47,21,FALSE))</f>
        <v/>
      </c>
      <c r="AS49" s="155">
        <f>IF(AS48="","",VLOOKUP(AS48,'【記載例】シフト記号表（勤務時間帯）'!$D$6:$X$47,21,FALSE))</f>
        <v>7.9999999999999982</v>
      </c>
      <c r="AT49" s="155">
        <f>IF(AT48="","",VLOOKUP(AT48,'【記載例】シフト記号表（勤務時間帯）'!$D$6:$X$47,21,FALSE))</f>
        <v>7.9999999999999982</v>
      </c>
      <c r="AU49" s="155" t="str">
        <f>IF(AU48="","",VLOOKUP(AU48,'【記載例】シフト記号表（勤務時間帯）'!$D$6:$X$47,21,FALSE))</f>
        <v/>
      </c>
      <c r="AV49" s="156" t="str">
        <f>IF(AV48="","",VLOOKUP(AV48,'【記載例】シフト記号表（勤務時間帯）'!$D$6:$X$47,21,FALSE))</f>
        <v/>
      </c>
      <c r="AW49" s="154" t="str">
        <f>IF(AW48="","",VLOOKUP(AW48,'【記載例】シフト記号表（勤務時間帯）'!$D$6:$X$47,21,FALSE))</f>
        <v/>
      </c>
      <c r="AX49" s="155" t="str">
        <f>IF(AX48="","",VLOOKUP(AX48,'【記載例】シフト記号表（勤務時間帯）'!$D$6:$X$47,21,FALSE))</f>
        <v/>
      </c>
      <c r="AY49" s="155" t="str">
        <f>IF(AY48="","",VLOOKUP(AY48,'【記載例】シフト記号表（勤務時間帯）'!$D$6:$X$47,21,FALSE))</f>
        <v/>
      </c>
      <c r="AZ49" s="911">
        <f>IF($BC$3="４週",SUM(U49:AV49),IF($BC$3="暦月",SUM(U49:AY49),""))</f>
        <v>63.999999999999993</v>
      </c>
      <c r="BA49" s="912"/>
      <c r="BB49" s="913">
        <f>IF($BC$3="４週",AZ49/4,IF($BC$3="暦月",(AZ49/($BC$8/7)),""))</f>
        <v>15.999999999999998</v>
      </c>
      <c r="BC49" s="912"/>
      <c r="BD49" s="905"/>
      <c r="BE49" s="906"/>
      <c r="BF49" s="906"/>
      <c r="BG49" s="906"/>
      <c r="BH49" s="907"/>
    </row>
    <row r="50" spans="2:60" ht="20.25" customHeight="1" x14ac:dyDescent="0.15">
      <c r="B50" s="157"/>
      <c r="C50" s="863"/>
      <c r="D50" s="864"/>
      <c r="E50" s="865"/>
      <c r="F50" s="158"/>
      <c r="G50" s="158" t="str">
        <f>C48</f>
        <v>介護従業者</v>
      </c>
      <c r="H50" s="868"/>
      <c r="I50" s="875"/>
      <c r="J50" s="876"/>
      <c r="K50" s="876"/>
      <c r="L50" s="877"/>
      <c r="M50" s="884"/>
      <c r="N50" s="885"/>
      <c r="O50" s="886"/>
      <c r="P50" s="182" t="s">
        <v>231</v>
      </c>
      <c r="Q50" s="183"/>
      <c r="R50" s="183"/>
      <c r="S50" s="184"/>
      <c r="T50" s="185"/>
      <c r="U50" s="163" t="str">
        <f>IF(U48="","",VLOOKUP(U48,'【記載例】シフト記号表（勤務時間帯）'!$D$6:$Z$47,23,FALSE))</f>
        <v/>
      </c>
      <c r="V50" s="164" t="str">
        <f>IF(V48="","",VLOOKUP(V48,'【記載例】シフト記号表（勤務時間帯）'!$D$6:$Z$47,23,FALSE))</f>
        <v/>
      </c>
      <c r="W50" s="164" t="str">
        <f>IF(W48="","",VLOOKUP(W48,'【記載例】シフト記号表（勤務時間帯）'!$D$6:$Z$47,23,FALSE))</f>
        <v/>
      </c>
      <c r="X50" s="164" t="str">
        <f>IF(X48="","",VLOOKUP(X48,'【記載例】シフト記号表（勤務時間帯）'!$D$6:$Z$47,23,FALSE))</f>
        <v>-</v>
      </c>
      <c r="Y50" s="164" t="str">
        <f>IF(Y48="","",VLOOKUP(Y48,'【記載例】シフト記号表（勤務時間帯）'!$D$6:$Z$47,23,FALSE))</f>
        <v>-</v>
      </c>
      <c r="Z50" s="164" t="str">
        <f>IF(Z48="","",VLOOKUP(Z48,'【記載例】シフト記号表（勤務時間帯）'!$D$6:$Z$47,23,FALSE))</f>
        <v/>
      </c>
      <c r="AA50" s="165" t="str">
        <f>IF(AA48="","",VLOOKUP(AA48,'【記載例】シフト記号表（勤務時間帯）'!$D$6:$Z$47,23,FALSE))</f>
        <v/>
      </c>
      <c r="AB50" s="163" t="str">
        <f>IF(AB48="","",VLOOKUP(AB48,'【記載例】シフト記号表（勤務時間帯）'!$D$6:$Z$47,23,FALSE))</f>
        <v/>
      </c>
      <c r="AC50" s="164" t="str">
        <f>IF(AC48="","",VLOOKUP(AC48,'【記載例】シフト記号表（勤務時間帯）'!$D$6:$Z$47,23,FALSE))</f>
        <v/>
      </c>
      <c r="AD50" s="164" t="str">
        <f>IF(AD48="","",VLOOKUP(AD48,'【記載例】シフト記号表（勤務時間帯）'!$D$6:$Z$47,23,FALSE))</f>
        <v/>
      </c>
      <c r="AE50" s="164" t="str">
        <f>IF(AE48="","",VLOOKUP(AE48,'【記載例】シフト記号表（勤務時間帯）'!$D$6:$Z$47,23,FALSE))</f>
        <v>-</v>
      </c>
      <c r="AF50" s="164" t="str">
        <f>IF(AF48="","",VLOOKUP(AF48,'【記載例】シフト記号表（勤務時間帯）'!$D$6:$Z$47,23,FALSE))</f>
        <v>-</v>
      </c>
      <c r="AG50" s="164" t="str">
        <f>IF(AG48="","",VLOOKUP(AG48,'【記載例】シフト記号表（勤務時間帯）'!$D$6:$Z$47,23,FALSE))</f>
        <v/>
      </c>
      <c r="AH50" s="165" t="str">
        <f>IF(AH48="","",VLOOKUP(AH48,'【記載例】シフト記号表（勤務時間帯）'!$D$6:$Z$47,23,FALSE))</f>
        <v/>
      </c>
      <c r="AI50" s="163" t="str">
        <f>IF(AI48="","",VLOOKUP(AI48,'【記載例】シフト記号表（勤務時間帯）'!$D$6:$Z$47,23,FALSE))</f>
        <v/>
      </c>
      <c r="AJ50" s="164" t="str">
        <f>IF(AJ48="","",VLOOKUP(AJ48,'【記載例】シフト記号表（勤務時間帯）'!$D$6:$Z$47,23,FALSE))</f>
        <v/>
      </c>
      <c r="AK50" s="164" t="str">
        <f>IF(AK48="","",VLOOKUP(AK48,'【記載例】シフト記号表（勤務時間帯）'!$D$6:$Z$47,23,FALSE))</f>
        <v/>
      </c>
      <c r="AL50" s="164" t="str">
        <f>IF(AL48="","",VLOOKUP(AL48,'【記載例】シフト記号表（勤務時間帯）'!$D$6:$Z$47,23,FALSE))</f>
        <v>-</v>
      </c>
      <c r="AM50" s="164" t="str">
        <f>IF(AM48="","",VLOOKUP(AM48,'【記載例】シフト記号表（勤務時間帯）'!$D$6:$Z$47,23,FALSE))</f>
        <v>-</v>
      </c>
      <c r="AN50" s="164" t="str">
        <f>IF(AN48="","",VLOOKUP(AN48,'【記載例】シフト記号表（勤務時間帯）'!$D$6:$Z$47,23,FALSE))</f>
        <v/>
      </c>
      <c r="AO50" s="165" t="str">
        <f>IF(AO48="","",VLOOKUP(AO48,'【記載例】シフト記号表（勤務時間帯）'!$D$6:$Z$47,23,FALSE))</f>
        <v/>
      </c>
      <c r="AP50" s="163" t="str">
        <f>IF(AP48="","",VLOOKUP(AP48,'【記載例】シフト記号表（勤務時間帯）'!$D$6:$Z$47,23,FALSE))</f>
        <v/>
      </c>
      <c r="AQ50" s="164" t="str">
        <f>IF(AQ48="","",VLOOKUP(AQ48,'【記載例】シフト記号表（勤務時間帯）'!$D$6:$Z$47,23,FALSE))</f>
        <v/>
      </c>
      <c r="AR50" s="164" t="str">
        <f>IF(AR48="","",VLOOKUP(AR48,'【記載例】シフト記号表（勤務時間帯）'!$D$6:$Z$47,23,FALSE))</f>
        <v/>
      </c>
      <c r="AS50" s="164" t="str">
        <f>IF(AS48="","",VLOOKUP(AS48,'【記載例】シフト記号表（勤務時間帯）'!$D$6:$Z$47,23,FALSE))</f>
        <v>-</v>
      </c>
      <c r="AT50" s="164" t="str">
        <f>IF(AT48="","",VLOOKUP(AT48,'【記載例】シフト記号表（勤務時間帯）'!$D$6:$Z$47,23,FALSE))</f>
        <v>-</v>
      </c>
      <c r="AU50" s="164" t="str">
        <f>IF(AU48="","",VLOOKUP(AU48,'【記載例】シフト記号表（勤務時間帯）'!$D$6:$Z$47,23,FALSE))</f>
        <v/>
      </c>
      <c r="AV50" s="165" t="str">
        <f>IF(AV48="","",VLOOKUP(AV48,'【記載例】シフト記号表（勤務時間帯）'!$D$6:$Z$47,23,FALSE))</f>
        <v/>
      </c>
      <c r="AW50" s="163" t="str">
        <f>IF(AW48="","",VLOOKUP(AW48,'【記載例】シフト記号表（勤務時間帯）'!$D$6:$Z$47,23,FALSE))</f>
        <v/>
      </c>
      <c r="AX50" s="164" t="str">
        <f>IF(AX48="","",VLOOKUP(AX48,'【記載例】シフト記号表（勤務時間帯）'!$D$6:$Z$47,23,FALSE))</f>
        <v/>
      </c>
      <c r="AY50" s="164" t="str">
        <f>IF(AY48="","",VLOOKUP(AY48,'【記載例】シフト記号表（勤務時間帯）'!$D$6:$Z$47,23,FALSE))</f>
        <v/>
      </c>
      <c r="AZ50" s="914">
        <f>IF($BC$3="４週",SUM(U50:AV50),IF($BC$3="暦月",SUM(U50:AY50),""))</f>
        <v>0</v>
      </c>
      <c r="BA50" s="915"/>
      <c r="BB50" s="916">
        <f>IF($BC$3="４週",AZ50/4,IF($BC$3="暦月",(AZ50/($BC$8/7)),""))</f>
        <v>0</v>
      </c>
      <c r="BC50" s="915"/>
      <c r="BD50" s="908"/>
      <c r="BE50" s="909"/>
      <c r="BF50" s="909"/>
      <c r="BG50" s="909"/>
      <c r="BH50" s="910"/>
    </row>
    <row r="51" spans="2:60" ht="20.25" customHeight="1" x14ac:dyDescent="0.15">
      <c r="B51" s="166"/>
      <c r="C51" s="857" t="s">
        <v>252</v>
      </c>
      <c r="D51" s="858"/>
      <c r="E51" s="859"/>
      <c r="F51" s="149"/>
      <c r="G51" s="149"/>
      <c r="H51" s="921" t="s">
        <v>253</v>
      </c>
      <c r="I51" s="869" t="s">
        <v>254</v>
      </c>
      <c r="J51" s="870"/>
      <c r="K51" s="870"/>
      <c r="L51" s="871"/>
      <c r="M51" s="878" t="s">
        <v>256</v>
      </c>
      <c r="N51" s="879"/>
      <c r="O51" s="880"/>
      <c r="P51" s="168" t="s">
        <v>227</v>
      </c>
      <c r="Q51" s="175"/>
      <c r="R51" s="175"/>
      <c r="S51" s="176"/>
      <c r="T51" s="181"/>
      <c r="U51" s="172"/>
      <c r="V51" s="173"/>
      <c r="W51" s="173"/>
      <c r="X51" s="173" t="s">
        <v>257</v>
      </c>
      <c r="Y51" s="173"/>
      <c r="Z51" s="173" t="s">
        <v>258</v>
      </c>
      <c r="AA51" s="174" t="s">
        <v>258</v>
      </c>
      <c r="AB51" s="172"/>
      <c r="AC51" s="173"/>
      <c r="AD51" s="173"/>
      <c r="AE51" s="173" t="s">
        <v>258</v>
      </c>
      <c r="AF51" s="173"/>
      <c r="AG51" s="173" t="s">
        <v>258</v>
      </c>
      <c r="AH51" s="174" t="s">
        <v>258</v>
      </c>
      <c r="AI51" s="172"/>
      <c r="AJ51" s="173"/>
      <c r="AK51" s="173"/>
      <c r="AL51" s="173" t="s">
        <v>258</v>
      </c>
      <c r="AM51" s="173"/>
      <c r="AN51" s="173" t="s">
        <v>257</v>
      </c>
      <c r="AO51" s="174" t="s">
        <v>258</v>
      </c>
      <c r="AP51" s="172"/>
      <c r="AQ51" s="173"/>
      <c r="AR51" s="173"/>
      <c r="AS51" s="173" t="s">
        <v>258</v>
      </c>
      <c r="AT51" s="173"/>
      <c r="AU51" s="173" t="s">
        <v>258</v>
      </c>
      <c r="AV51" s="174" t="s">
        <v>258</v>
      </c>
      <c r="AW51" s="172"/>
      <c r="AX51" s="173"/>
      <c r="AY51" s="173"/>
      <c r="AZ51" s="887"/>
      <c r="BA51" s="888"/>
      <c r="BB51" s="901"/>
      <c r="BC51" s="888"/>
      <c r="BD51" s="902"/>
      <c r="BE51" s="903"/>
      <c r="BF51" s="903"/>
      <c r="BG51" s="903"/>
      <c r="BH51" s="904"/>
    </row>
    <row r="52" spans="2:60" ht="20.25" customHeight="1" x14ac:dyDescent="0.15">
      <c r="B52" s="148">
        <f>B49+1</f>
        <v>11</v>
      </c>
      <c r="C52" s="860"/>
      <c r="D52" s="861"/>
      <c r="E52" s="862"/>
      <c r="F52" s="149" t="str">
        <f>C51</f>
        <v>介護従業者</v>
      </c>
      <c r="G52" s="149"/>
      <c r="H52" s="867"/>
      <c r="I52" s="872"/>
      <c r="J52" s="873"/>
      <c r="K52" s="873"/>
      <c r="L52" s="874"/>
      <c r="M52" s="881"/>
      <c r="N52" s="882"/>
      <c r="O52" s="883"/>
      <c r="P52" s="150" t="s">
        <v>230</v>
      </c>
      <c r="Q52" s="151"/>
      <c r="R52" s="151"/>
      <c r="S52" s="152"/>
      <c r="T52" s="153"/>
      <c r="U52" s="154" t="str">
        <f>IF(U51="","",VLOOKUP(U51,'【記載例】シフト記号表（勤務時間帯）'!$D$6:$X$47,21,FALSE))</f>
        <v/>
      </c>
      <c r="V52" s="155" t="str">
        <f>IF(V51="","",VLOOKUP(V51,'【記載例】シフト記号表（勤務時間帯）'!$D$6:$X$47,21,FALSE))</f>
        <v/>
      </c>
      <c r="W52" s="155" t="str">
        <f>IF(W51="","",VLOOKUP(W51,'【記載例】シフト記号表（勤務時間帯）'!$D$6:$X$47,21,FALSE))</f>
        <v/>
      </c>
      <c r="X52" s="155">
        <f>IF(X51="","",VLOOKUP(X51,'【記載例】シフト記号表（勤務時間帯）'!$D$6:$X$47,21,FALSE))</f>
        <v>5.9999999999999982</v>
      </c>
      <c r="Y52" s="155" t="str">
        <f>IF(Y51="","",VLOOKUP(Y51,'【記載例】シフト記号表（勤務時間帯）'!$D$6:$X$47,21,FALSE))</f>
        <v/>
      </c>
      <c r="Z52" s="155">
        <f>IF(Z51="","",VLOOKUP(Z51,'【記載例】シフト記号表（勤務時間帯）'!$D$6:$X$47,21,FALSE))</f>
        <v>5.9999999999999982</v>
      </c>
      <c r="AA52" s="156">
        <f>IF(AA51="","",VLOOKUP(AA51,'【記載例】シフト記号表（勤務時間帯）'!$D$6:$X$47,21,FALSE))</f>
        <v>5.9999999999999982</v>
      </c>
      <c r="AB52" s="154" t="str">
        <f>IF(AB51="","",VLOOKUP(AB51,'【記載例】シフト記号表（勤務時間帯）'!$D$6:$X$47,21,FALSE))</f>
        <v/>
      </c>
      <c r="AC52" s="155" t="str">
        <f>IF(AC51="","",VLOOKUP(AC51,'【記載例】シフト記号表（勤務時間帯）'!$D$6:$X$47,21,FALSE))</f>
        <v/>
      </c>
      <c r="AD52" s="155" t="str">
        <f>IF(AD51="","",VLOOKUP(AD51,'【記載例】シフト記号表（勤務時間帯）'!$D$6:$X$47,21,FALSE))</f>
        <v/>
      </c>
      <c r="AE52" s="155">
        <f>IF(AE51="","",VLOOKUP(AE51,'【記載例】シフト記号表（勤務時間帯）'!$D$6:$X$47,21,FALSE))</f>
        <v>5.9999999999999982</v>
      </c>
      <c r="AF52" s="155" t="str">
        <f>IF(AF51="","",VLOOKUP(AF51,'【記載例】シフト記号表（勤務時間帯）'!$D$6:$X$47,21,FALSE))</f>
        <v/>
      </c>
      <c r="AG52" s="155">
        <f>IF(AG51="","",VLOOKUP(AG51,'【記載例】シフト記号表（勤務時間帯）'!$D$6:$X$47,21,FALSE))</f>
        <v>5.9999999999999982</v>
      </c>
      <c r="AH52" s="156">
        <f>IF(AH51="","",VLOOKUP(AH51,'【記載例】シフト記号表（勤務時間帯）'!$D$6:$X$47,21,FALSE))</f>
        <v>5.9999999999999982</v>
      </c>
      <c r="AI52" s="154" t="str">
        <f>IF(AI51="","",VLOOKUP(AI51,'【記載例】シフト記号表（勤務時間帯）'!$D$6:$X$47,21,FALSE))</f>
        <v/>
      </c>
      <c r="AJ52" s="155" t="str">
        <f>IF(AJ51="","",VLOOKUP(AJ51,'【記載例】シフト記号表（勤務時間帯）'!$D$6:$X$47,21,FALSE))</f>
        <v/>
      </c>
      <c r="AK52" s="155" t="str">
        <f>IF(AK51="","",VLOOKUP(AK51,'【記載例】シフト記号表（勤務時間帯）'!$D$6:$X$47,21,FALSE))</f>
        <v/>
      </c>
      <c r="AL52" s="155">
        <f>IF(AL51="","",VLOOKUP(AL51,'【記載例】シフト記号表（勤務時間帯）'!$D$6:$X$47,21,FALSE))</f>
        <v>5.9999999999999982</v>
      </c>
      <c r="AM52" s="155" t="str">
        <f>IF(AM51="","",VLOOKUP(AM51,'【記載例】シフト記号表（勤務時間帯）'!$D$6:$X$47,21,FALSE))</f>
        <v/>
      </c>
      <c r="AN52" s="155">
        <f>IF(AN51="","",VLOOKUP(AN51,'【記載例】シフト記号表（勤務時間帯）'!$D$6:$X$47,21,FALSE))</f>
        <v>5.9999999999999982</v>
      </c>
      <c r="AO52" s="156">
        <f>IF(AO51="","",VLOOKUP(AO51,'【記載例】シフト記号表（勤務時間帯）'!$D$6:$X$47,21,FALSE))</f>
        <v>5.9999999999999982</v>
      </c>
      <c r="AP52" s="154" t="str">
        <f>IF(AP51="","",VLOOKUP(AP51,'【記載例】シフト記号表（勤務時間帯）'!$D$6:$X$47,21,FALSE))</f>
        <v/>
      </c>
      <c r="AQ52" s="155" t="str">
        <f>IF(AQ51="","",VLOOKUP(AQ51,'【記載例】シフト記号表（勤務時間帯）'!$D$6:$X$47,21,FALSE))</f>
        <v/>
      </c>
      <c r="AR52" s="155" t="str">
        <f>IF(AR51="","",VLOOKUP(AR51,'【記載例】シフト記号表（勤務時間帯）'!$D$6:$X$47,21,FALSE))</f>
        <v/>
      </c>
      <c r="AS52" s="155">
        <f>IF(AS51="","",VLOOKUP(AS51,'【記載例】シフト記号表（勤務時間帯）'!$D$6:$X$47,21,FALSE))</f>
        <v>5.9999999999999982</v>
      </c>
      <c r="AT52" s="155" t="str">
        <f>IF(AT51="","",VLOOKUP(AT51,'【記載例】シフト記号表（勤務時間帯）'!$D$6:$X$47,21,FALSE))</f>
        <v/>
      </c>
      <c r="AU52" s="155">
        <f>IF(AU51="","",VLOOKUP(AU51,'【記載例】シフト記号表（勤務時間帯）'!$D$6:$X$47,21,FALSE))</f>
        <v>5.9999999999999982</v>
      </c>
      <c r="AV52" s="156">
        <f>IF(AV51="","",VLOOKUP(AV51,'【記載例】シフト記号表（勤務時間帯）'!$D$6:$X$47,21,FALSE))</f>
        <v>5.9999999999999982</v>
      </c>
      <c r="AW52" s="154" t="str">
        <f>IF(AW51="","",VLOOKUP(AW51,'【記載例】シフト記号表（勤務時間帯）'!$D$6:$X$47,21,FALSE))</f>
        <v/>
      </c>
      <c r="AX52" s="155" t="str">
        <f>IF(AX51="","",VLOOKUP(AX51,'【記載例】シフト記号表（勤務時間帯）'!$D$6:$X$47,21,FALSE))</f>
        <v/>
      </c>
      <c r="AY52" s="155" t="str">
        <f>IF(AY51="","",VLOOKUP(AY51,'【記載例】シフト記号表（勤務時間帯）'!$D$6:$X$47,21,FALSE))</f>
        <v/>
      </c>
      <c r="AZ52" s="911">
        <f>IF($BC$3="４週",SUM(U52:AV52),IF($BC$3="暦月",SUM(U52:AY52),""))</f>
        <v>71.999999999999986</v>
      </c>
      <c r="BA52" s="912"/>
      <c r="BB52" s="913">
        <f>IF($BC$3="４週",AZ52/4,IF($BC$3="暦月",(AZ52/($BC$8/7)),""))</f>
        <v>17.999999999999996</v>
      </c>
      <c r="BC52" s="912"/>
      <c r="BD52" s="905"/>
      <c r="BE52" s="906"/>
      <c r="BF52" s="906"/>
      <c r="BG52" s="906"/>
      <c r="BH52" s="907"/>
    </row>
    <row r="53" spans="2:60" ht="20.25" customHeight="1" x14ac:dyDescent="0.15">
      <c r="B53" s="157"/>
      <c r="C53" s="863"/>
      <c r="D53" s="864"/>
      <c r="E53" s="865"/>
      <c r="F53" s="158"/>
      <c r="G53" s="158" t="str">
        <f>C51</f>
        <v>介護従業者</v>
      </c>
      <c r="H53" s="868"/>
      <c r="I53" s="875"/>
      <c r="J53" s="876"/>
      <c r="K53" s="876"/>
      <c r="L53" s="877"/>
      <c r="M53" s="884"/>
      <c r="N53" s="885"/>
      <c r="O53" s="886"/>
      <c r="P53" s="182" t="s">
        <v>231</v>
      </c>
      <c r="Q53" s="183"/>
      <c r="R53" s="183"/>
      <c r="S53" s="184"/>
      <c r="T53" s="185"/>
      <c r="U53" s="163" t="str">
        <f>IF(U51="","",VLOOKUP(U51,'【記載例】シフト記号表（勤務時間帯）'!$D$6:$Z$47,23,FALSE))</f>
        <v/>
      </c>
      <c r="V53" s="164" t="str">
        <f>IF(V51="","",VLOOKUP(V51,'【記載例】シフト記号表（勤務時間帯）'!$D$6:$Z$47,23,FALSE))</f>
        <v/>
      </c>
      <c r="W53" s="164" t="str">
        <f>IF(W51="","",VLOOKUP(W51,'【記載例】シフト記号表（勤務時間帯）'!$D$6:$Z$47,23,FALSE))</f>
        <v/>
      </c>
      <c r="X53" s="164" t="str">
        <f>IF(X51="","",VLOOKUP(X51,'【記載例】シフト記号表（勤務時間帯）'!$D$6:$Z$47,23,FALSE))</f>
        <v>-</v>
      </c>
      <c r="Y53" s="164" t="str">
        <f>IF(Y51="","",VLOOKUP(Y51,'【記載例】シフト記号表（勤務時間帯）'!$D$6:$Z$47,23,FALSE))</f>
        <v/>
      </c>
      <c r="Z53" s="164" t="str">
        <f>IF(Z51="","",VLOOKUP(Z51,'【記載例】シフト記号表（勤務時間帯）'!$D$6:$Z$47,23,FALSE))</f>
        <v>-</v>
      </c>
      <c r="AA53" s="165" t="str">
        <f>IF(AA51="","",VLOOKUP(AA51,'【記載例】シフト記号表（勤務時間帯）'!$D$6:$Z$47,23,FALSE))</f>
        <v>-</v>
      </c>
      <c r="AB53" s="163" t="str">
        <f>IF(AB51="","",VLOOKUP(AB51,'【記載例】シフト記号表（勤務時間帯）'!$D$6:$Z$47,23,FALSE))</f>
        <v/>
      </c>
      <c r="AC53" s="164" t="str">
        <f>IF(AC51="","",VLOOKUP(AC51,'【記載例】シフト記号表（勤務時間帯）'!$D$6:$Z$47,23,FALSE))</f>
        <v/>
      </c>
      <c r="AD53" s="164" t="str">
        <f>IF(AD51="","",VLOOKUP(AD51,'【記載例】シフト記号表（勤務時間帯）'!$D$6:$Z$47,23,FALSE))</f>
        <v/>
      </c>
      <c r="AE53" s="164" t="str">
        <f>IF(AE51="","",VLOOKUP(AE51,'【記載例】シフト記号表（勤務時間帯）'!$D$6:$Z$47,23,FALSE))</f>
        <v>-</v>
      </c>
      <c r="AF53" s="164" t="str">
        <f>IF(AF51="","",VLOOKUP(AF51,'【記載例】シフト記号表（勤務時間帯）'!$D$6:$Z$47,23,FALSE))</f>
        <v/>
      </c>
      <c r="AG53" s="164" t="str">
        <f>IF(AG51="","",VLOOKUP(AG51,'【記載例】シフト記号表（勤務時間帯）'!$D$6:$Z$47,23,FALSE))</f>
        <v>-</v>
      </c>
      <c r="AH53" s="165" t="str">
        <f>IF(AH51="","",VLOOKUP(AH51,'【記載例】シフト記号表（勤務時間帯）'!$D$6:$Z$47,23,FALSE))</f>
        <v>-</v>
      </c>
      <c r="AI53" s="163" t="str">
        <f>IF(AI51="","",VLOOKUP(AI51,'【記載例】シフト記号表（勤務時間帯）'!$D$6:$Z$47,23,FALSE))</f>
        <v/>
      </c>
      <c r="AJ53" s="164" t="str">
        <f>IF(AJ51="","",VLOOKUP(AJ51,'【記載例】シフト記号表（勤務時間帯）'!$D$6:$Z$47,23,FALSE))</f>
        <v/>
      </c>
      <c r="AK53" s="164" t="str">
        <f>IF(AK51="","",VLOOKUP(AK51,'【記載例】シフト記号表（勤務時間帯）'!$D$6:$Z$47,23,FALSE))</f>
        <v/>
      </c>
      <c r="AL53" s="164" t="str">
        <f>IF(AL51="","",VLOOKUP(AL51,'【記載例】シフト記号表（勤務時間帯）'!$D$6:$Z$47,23,FALSE))</f>
        <v>-</v>
      </c>
      <c r="AM53" s="164" t="str">
        <f>IF(AM51="","",VLOOKUP(AM51,'【記載例】シフト記号表（勤務時間帯）'!$D$6:$Z$47,23,FALSE))</f>
        <v/>
      </c>
      <c r="AN53" s="164" t="str">
        <f>IF(AN51="","",VLOOKUP(AN51,'【記載例】シフト記号表（勤務時間帯）'!$D$6:$Z$47,23,FALSE))</f>
        <v>-</v>
      </c>
      <c r="AO53" s="165" t="str">
        <f>IF(AO51="","",VLOOKUP(AO51,'【記載例】シフト記号表（勤務時間帯）'!$D$6:$Z$47,23,FALSE))</f>
        <v>-</v>
      </c>
      <c r="AP53" s="163" t="str">
        <f>IF(AP51="","",VLOOKUP(AP51,'【記載例】シフト記号表（勤務時間帯）'!$D$6:$Z$47,23,FALSE))</f>
        <v/>
      </c>
      <c r="AQ53" s="164" t="str">
        <f>IF(AQ51="","",VLOOKUP(AQ51,'【記載例】シフト記号表（勤務時間帯）'!$D$6:$Z$47,23,FALSE))</f>
        <v/>
      </c>
      <c r="AR53" s="164" t="str">
        <f>IF(AR51="","",VLOOKUP(AR51,'【記載例】シフト記号表（勤務時間帯）'!$D$6:$Z$47,23,FALSE))</f>
        <v/>
      </c>
      <c r="AS53" s="164" t="str">
        <f>IF(AS51="","",VLOOKUP(AS51,'【記載例】シフト記号表（勤務時間帯）'!$D$6:$Z$47,23,FALSE))</f>
        <v>-</v>
      </c>
      <c r="AT53" s="164" t="str">
        <f>IF(AT51="","",VLOOKUP(AT51,'【記載例】シフト記号表（勤務時間帯）'!$D$6:$Z$47,23,FALSE))</f>
        <v/>
      </c>
      <c r="AU53" s="164" t="str">
        <f>IF(AU51="","",VLOOKUP(AU51,'【記載例】シフト記号表（勤務時間帯）'!$D$6:$Z$47,23,FALSE))</f>
        <v>-</v>
      </c>
      <c r="AV53" s="165" t="str">
        <f>IF(AV51="","",VLOOKUP(AV51,'【記載例】シフト記号表（勤務時間帯）'!$D$6:$Z$47,23,FALSE))</f>
        <v>-</v>
      </c>
      <c r="AW53" s="163" t="str">
        <f>IF(AW51="","",VLOOKUP(AW51,'【記載例】シフト記号表（勤務時間帯）'!$D$6:$Z$47,23,FALSE))</f>
        <v/>
      </c>
      <c r="AX53" s="164" t="str">
        <f>IF(AX51="","",VLOOKUP(AX51,'【記載例】シフト記号表（勤務時間帯）'!$D$6:$Z$47,23,FALSE))</f>
        <v/>
      </c>
      <c r="AY53" s="164" t="str">
        <f>IF(AY51="","",VLOOKUP(AY51,'【記載例】シフト記号表（勤務時間帯）'!$D$6:$Z$47,23,FALSE))</f>
        <v/>
      </c>
      <c r="AZ53" s="914">
        <f>IF($BC$3="４週",SUM(U53:AV53),IF($BC$3="暦月",SUM(U53:AY53),""))</f>
        <v>0</v>
      </c>
      <c r="BA53" s="915"/>
      <c r="BB53" s="916">
        <f>IF($BC$3="４週",AZ53/4,IF($BC$3="暦月",(AZ53/($BC$8/7)),""))</f>
        <v>0</v>
      </c>
      <c r="BC53" s="915"/>
      <c r="BD53" s="908"/>
      <c r="BE53" s="909"/>
      <c r="BF53" s="909"/>
      <c r="BG53" s="909"/>
      <c r="BH53" s="910"/>
    </row>
    <row r="54" spans="2:60" ht="20.25" customHeight="1" x14ac:dyDescent="0.15">
      <c r="B54" s="166"/>
      <c r="C54" s="857" t="s">
        <v>252</v>
      </c>
      <c r="D54" s="858"/>
      <c r="E54" s="859"/>
      <c r="F54" s="149"/>
      <c r="G54" s="149"/>
      <c r="H54" s="921" t="s">
        <v>253</v>
      </c>
      <c r="I54" s="869" t="s">
        <v>259</v>
      </c>
      <c r="J54" s="870"/>
      <c r="K54" s="870"/>
      <c r="L54" s="871"/>
      <c r="M54" s="878" t="s">
        <v>260</v>
      </c>
      <c r="N54" s="879"/>
      <c r="O54" s="880"/>
      <c r="P54" s="168" t="s">
        <v>227</v>
      </c>
      <c r="Q54" s="175"/>
      <c r="R54" s="175"/>
      <c r="S54" s="176"/>
      <c r="T54" s="181"/>
      <c r="U54" s="172"/>
      <c r="V54" s="173" t="s">
        <v>241</v>
      </c>
      <c r="W54" s="173"/>
      <c r="X54" s="173"/>
      <c r="Y54" s="173" t="s">
        <v>240</v>
      </c>
      <c r="Z54" s="173"/>
      <c r="AA54" s="174"/>
      <c r="AB54" s="172"/>
      <c r="AC54" s="173" t="s">
        <v>241</v>
      </c>
      <c r="AD54" s="173"/>
      <c r="AE54" s="173"/>
      <c r="AF54" s="173" t="s">
        <v>240</v>
      </c>
      <c r="AG54" s="173"/>
      <c r="AH54" s="174"/>
      <c r="AI54" s="172"/>
      <c r="AJ54" s="173" t="s">
        <v>241</v>
      </c>
      <c r="AK54" s="173"/>
      <c r="AL54" s="173"/>
      <c r="AM54" s="173" t="s">
        <v>241</v>
      </c>
      <c r="AN54" s="173"/>
      <c r="AO54" s="174"/>
      <c r="AP54" s="172"/>
      <c r="AQ54" s="173" t="s">
        <v>240</v>
      </c>
      <c r="AR54" s="173"/>
      <c r="AS54" s="173"/>
      <c r="AT54" s="173" t="s">
        <v>240</v>
      </c>
      <c r="AU54" s="173"/>
      <c r="AV54" s="174"/>
      <c r="AW54" s="172"/>
      <c r="AX54" s="173"/>
      <c r="AY54" s="173"/>
      <c r="AZ54" s="887"/>
      <c r="BA54" s="888"/>
      <c r="BB54" s="901"/>
      <c r="BC54" s="888"/>
      <c r="BD54" s="902"/>
      <c r="BE54" s="903"/>
      <c r="BF54" s="903"/>
      <c r="BG54" s="903"/>
      <c r="BH54" s="904"/>
    </row>
    <row r="55" spans="2:60" ht="20.25" customHeight="1" x14ac:dyDescent="0.15">
      <c r="B55" s="148">
        <f>B52+1</f>
        <v>12</v>
      </c>
      <c r="C55" s="860"/>
      <c r="D55" s="861"/>
      <c r="E55" s="862"/>
      <c r="F55" s="149" t="str">
        <f>C54</f>
        <v>介護従業者</v>
      </c>
      <c r="G55" s="149"/>
      <c r="H55" s="867"/>
      <c r="I55" s="872"/>
      <c r="J55" s="873"/>
      <c r="K55" s="873"/>
      <c r="L55" s="874"/>
      <c r="M55" s="881"/>
      <c r="N55" s="882"/>
      <c r="O55" s="883"/>
      <c r="P55" s="150" t="s">
        <v>230</v>
      </c>
      <c r="Q55" s="151"/>
      <c r="R55" s="151"/>
      <c r="S55" s="152"/>
      <c r="T55" s="153"/>
      <c r="U55" s="154" t="str">
        <f>IF(U54="","",VLOOKUP(U54,'【記載例】シフト記号表（勤務時間帯）'!$D$6:$X$47,21,FALSE))</f>
        <v/>
      </c>
      <c r="V55" s="155">
        <f>IF(V54="","",VLOOKUP(V54,'【記載例】シフト記号表（勤務時間帯）'!$D$6:$X$47,21,FALSE))</f>
        <v>7.9999999999999982</v>
      </c>
      <c r="W55" s="155" t="str">
        <f>IF(W54="","",VLOOKUP(W54,'【記載例】シフト記号表（勤務時間帯）'!$D$6:$X$47,21,FALSE))</f>
        <v/>
      </c>
      <c r="X55" s="155" t="str">
        <f>IF(X54="","",VLOOKUP(X54,'【記載例】シフト記号表（勤務時間帯）'!$D$6:$X$47,21,FALSE))</f>
        <v/>
      </c>
      <c r="Y55" s="155">
        <f>IF(Y54="","",VLOOKUP(Y54,'【記載例】シフト記号表（勤務時間帯）'!$D$6:$X$47,21,FALSE))</f>
        <v>7.9999999999999982</v>
      </c>
      <c r="Z55" s="155" t="str">
        <f>IF(Z54="","",VLOOKUP(Z54,'【記載例】シフト記号表（勤務時間帯）'!$D$6:$X$47,21,FALSE))</f>
        <v/>
      </c>
      <c r="AA55" s="156" t="str">
        <f>IF(AA54="","",VLOOKUP(AA54,'【記載例】シフト記号表（勤務時間帯）'!$D$6:$X$47,21,FALSE))</f>
        <v/>
      </c>
      <c r="AB55" s="154" t="str">
        <f>IF(AB54="","",VLOOKUP(AB54,'【記載例】シフト記号表（勤務時間帯）'!$D$6:$X$47,21,FALSE))</f>
        <v/>
      </c>
      <c r="AC55" s="155">
        <f>IF(AC54="","",VLOOKUP(AC54,'【記載例】シフト記号表（勤務時間帯）'!$D$6:$X$47,21,FALSE))</f>
        <v>7.9999999999999982</v>
      </c>
      <c r="AD55" s="155" t="str">
        <f>IF(AD54="","",VLOOKUP(AD54,'【記載例】シフト記号表（勤務時間帯）'!$D$6:$X$47,21,FALSE))</f>
        <v/>
      </c>
      <c r="AE55" s="155" t="str">
        <f>IF(AE54="","",VLOOKUP(AE54,'【記載例】シフト記号表（勤務時間帯）'!$D$6:$X$47,21,FALSE))</f>
        <v/>
      </c>
      <c r="AF55" s="155">
        <f>IF(AF54="","",VLOOKUP(AF54,'【記載例】シフト記号表（勤務時間帯）'!$D$6:$X$47,21,FALSE))</f>
        <v>7.9999999999999982</v>
      </c>
      <c r="AG55" s="155" t="str">
        <f>IF(AG54="","",VLOOKUP(AG54,'【記載例】シフト記号表（勤務時間帯）'!$D$6:$X$47,21,FALSE))</f>
        <v/>
      </c>
      <c r="AH55" s="156" t="str">
        <f>IF(AH54="","",VLOOKUP(AH54,'【記載例】シフト記号表（勤務時間帯）'!$D$6:$X$47,21,FALSE))</f>
        <v/>
      </c>
      <c r="AI55" s="154" t="str">
        <f>IF(AI54="","",VLOOKUP(AI54,'【記載例】シフト記号表（勤務時間帯）'!$D$6:$X$47,21,FALSE))</f>
        <v/>
      </c>
      <c r="AJ55" s="155">
        <f>IF(AJ54="","",VLOOKUP(AJ54,'【記載例】シフト記号表（勤務時間帯）'!$D$6:$X$47,21,FALSE))</f>
        <v>7.9999999999999982</v>
      </c>
      <c r="AK55" s="155" t="str">
        <f>IF(AK54="","",VLOOKUP(AK54,'【記載例】シフト記号表（勤務時間帯）'!$D$6:$X$47,21,FALSE))</f>
        <v/>
      </c>
      <c r="AL55" s="155" t="str">
        <f>IF(AL54="","",VLOOKUP(AL54,'【記載例】シフト記号表（勤務時間帯）'!$D$6:$X$47,21,FALSE))</f>
        <v/>
      </c>
      <c r="AM55" s="155">
        <f>IF(AM54="","",VLOOKUP(AM54,'【記載例】シフト記号表（勤務時間帯）'!$D$6:$X$47,21,FALSE))</f>
        <v>7.9999999999999982</v>
      </c>
      <c r="AN55" s="155" t="str">
        <f>IF(AN54="","",VLOOKUP(AN54,'【記載例】シフト記号表（勤務時間帯）'!$D$6:$X$47,21,FALSE))</f>
        <v/>
      </c>
      <c r="AO55" s="156" t="str">
        <f>IF(AO54="","",VLOOKUP(AO54,'【記載例】シフト記号表（勤務時間帯）'!$D$6:$X$47,21,FALSE))</f>
        <v/>
      </c>
      <c r="AP55" s="154" t="str">
        <f>IF(AP54="","",VLOOKUP(AP54,'【記載例】シフト記号表（勤務時間帯）'!$D$6:$X$47,21,FALSE))</f>
        <v/>
      </c>
      <c r="AQ55" s="155">
        <f>IF(AQ54="","",VLOOKUP(AQ54,'【記載例】シフト記号表（勤務時間帯）'!$D$6:$X$47,21,FALSE))</f>
        <v>7.9999999999999982</v>
      </c>
      <c r="AR55" s="155" t="str">
        <f>IF(AR54="","",VLOOKUP(AR54,'【記載例】シフト記号表（勤務時間帯）'!$D$6:$X$47,21,FALSE))</f>
        <v/>
      </c>
      <c r="AS55" s="155" t="str">
        <f>IF(AS54="","",VLOOKUP(AS54,'【記載例】シフト記号表（勤務時間帯）'!$D$6:$X$47,21,FALSE))</f>
        <v/>
      </c>
      <c r="AT55" s="155">
        <f>IF(AT54="","",VLOOKUP(AT54,'【記載例】シフト記号表（勤務時間帯）'!$D$6:$X$47,21,FALSE))</f>
        <v>7.9999999999999982</v>
      </c>
      <c r="AU55" s="155" t="str">
        <f>IF(AU54="","",VLOOKUP(AU54,'【記載例】シフト記号表（勤務時間帯）'!$D$6:$X$47,21,FALSE))</f>
        <v/>
      </c>
      <c r="AV55" s="156" t="str">
        <f>IF(AV54="","",VLOOKUP(AV54,'【記載例】シフト記号表（勤務時間帯）'!$D$6:$X$47,21,FALSE))</f>
        <v/>
      </c>
      <c r="AW55" s="154" t="str">
        <f>IF(AW54="","",VLOOKUP(AW54,'【記載例】シフト記号表（勤務時間帯）'!$D$6:$X$47,21,FALSE))</f>
        <v/>
      </c>
      <c r="AX55" s="155" t="str">
        <f>IF(AX54="","",VLOOKUP(AX54,'【記載例】シフト記号表（勤務時間帯）'!$D$6:$X$47,21,FALSE))</f>
        <v/>
      </c>
      <c r="AY55" s="155" t="str">
        <f>IF(AY54="","",VLOOKUP(AY54,'【記載例】シフト記号表（勤務時間帯）'!$D$6:$X$47,21,FALSE))</f>
        <v/>
      </c>
      <c r="AZ55" s="911">
        <f>IF($BC$3="４週",SUM(U55:AV55),IF($BC$3="暦月",SUM(U55:AY55),""))</f>
        <v>63.999999999999993</v>
      </c>
      <c r="BA55" s="912"/>
      <c r="BB55" s="913">
        <f>IF($BC$3="４週",AZ55/4,IF($BC$3="暦月",(AZ55/($BC$8/7)),""))</f>
        <v>15.999999999999998</v>
      </c>
      <c r="BC55" s="912"/>
      <c r="BD55" s="905"/>
      <c r="BE55" s="906"/>
      <c r="BF55" s="906"/>
      <c r="BG55" s="906"/>
      <c r="BH55" s="907"/>
    </row>
    <row r="56" spans="2:60" ht="20.25" customHeight="1" x14ac:dyDescent="0.15">
      <c r="B56" s="157"/>
      <c r="C56" s="863"/>
      <c r="D56" s="864"/>
      <c r="E56" s="865"/>
      <c r="F56" s="158"/>
      <c r="G56" s="158" t="str">
        <f>C54</f>
        <v>介護従業者</v>
      </c>
      <c r="H56" s="868"/>
      <c r="I56" s="875"/>
      <c r="J56" s="876"/>
      <c r="K56" s="876"/>
      <c r="L56" s="877"/>
      <c r="M56" s="884"/>
      <c r="N56" s="885"/>
      <c r="O56" s="886"/>
      <c r="P56" s="182" t="s">
        <v>231</v>
      </c>
      <c r="Q56" s="183"/>
      <c r="R56" s="183"/>
      <c r="S56" s="184"/>
      <c r="T56" s="185"/>
      <c r="U56" s="163" t="str">
        <f>IF(U54="","",VLOOKUP(U54,'【記載例】シフト記号表（勤務時間帯）'!$D$6:$Z$47,23,FALSE))</f>
        <v/>
      </c>
      <c r="V56" s="164" t="str">
        <f>IF(V54="","",VLOOKUP(V54,'【記載例】シフト記号表（勤務時間帯）'!$D$6:$Z$47,23,FALSE))</f>
        <v>-</v>
      </c>
      <c r="W56" s="164" t="str">
        <f>IF(W54="","",VLOOKUP(W54,'【記載例】シフト記号表（勤務時間帯）'!$D$6:$Z$47,23,FALSE))</f>
        <v/>
      </c>
      <c r="X56" s="164" t="str">
        <f>IF(X54="","",VLOOKUP(X54,'【記載例】シフト記号表（勤務時間帯）'!$D$6:$Z$47,23,FALSE))</f>
        <v/>
      </c>
      <c r="Y56" s="164" t="str">
        <f>IF(Y54="","",VLOOKUP(Y54,'【記載例】シフト記号表（勤務時間帯）'!$D$6:$Z$47,23,FALSE))</f>
        <v>-</v>
      </c>
      <c r="Z56" s="164" t="str">
        <f>IF(Z54="","",VLOOKUP(Z54,'【記載例】シフト記号表（勤務時間帯）'!$D$6:$Z$47,23,FALSE))</f>
        <v/>
      </c>
      <c r="AA56" s="165" t="str">
        <f>IF(AA54="","",VLOOKUP(AA54,'【記載例】シフト記号表（勤務時間帯）'!$D$6:$Z$47,23,FALSE))</f>
        <v/>
      </c>
      <c r="AB56" s="163" t="str">
        <f>IF(AB54="","",VLOOKUP(AB54,'【記載例】シフト記号表（勤務時間帯）'!$D$6:$Z$47,23,FALSE))</f>
        <v/>
      </c>
      <c r="AC56" s="164" t="str">
        <f>IF(AC54="","",VLOOKUP(AC54,'【記載例】シフト記号表（勤務時間帯）'!$D$6:$Z$47,23,FALSE))</f>
        <v>-</v>
      </c>
      <c r="AD56" s="164" t="str">
        <f>IF(AD54="","",VLOOKUP(AD54,'【記載例】シフト記号表（勤務時間帯）'!$D$6:$Z$47,23,FALSE))</f>
        <v/>
      </c>
      <c r="AE56" s="164" t="str">
        <f>IF(AE54="","",VLOOKUP(AE54,'【記載例】シフト記号表（勤務時間帯）'!$D$6:$Z$47,23,FALSE))</f>
        <v/>
      </c>
      <c r="AF56" s="164" t="str">
        <f>IF(AF54="","",VLOOKUP(AF54,'【記載例】シフト記号表（勤務時間帯）'!$D$6:$Z$47,23,FALSE))</f>
        <v>-</v>
      </c>
      <c r="AG56" s="164" t="str">
        <f>IF(AG54="","",VLOOKUP(AG54,'【記載例】シフト記号表（勤務時間帯）'!$D$6:$Z$47,23,FALSE))</f>
        <v/>
      </c>
      <c r="AH56" s="165" t="str">
        <f>IF(AH54="","",VLOOKUP(AH54,'【記載例】シフト記号表（勤務時間帯）'!$D$6:$Z$47,23,FALSE))</f>
        <v/>
      </c>
      <c r="AI56" s="163" t="str">
        <f>IF(AI54="","",VLOOKUP(AI54,'【記載例】シフト記号表（勤務時間帯）'!$D$6:$Z$47,23,FALSE))</f>
        <v/>
      </c>
      <c r="AJ56" s="164" t="str">
        <f>IF(AJ54="","",VLOOKUP(AJ54,'【記載例】シフト記号表（勤務時間帯）'!$D$6:$Z$47,23,FALSE))</f>
        <v>-</v>
      </c>
      <c r="AK56" s="164" t="str">
        <f>IF(AK54="","",VLOOKUP(AK54,'【記載例】シフト記号表（勤務時間帯）'!$D$6:$Z$47,23,FALSE))</f>
        <v/>
      </c>
      <c r="AL56" s="164" t="str">
        <f>IF(AL54="","",VLOOKUP(AL54,'【記載例】シフト記号表（勤務時間帯）'!$D$6:$Z$47,23,FALSE))</f>
        <v/>
      </c>
      <c r="AM56" s="164" t="str">
        <f>IF(AM54="","",VLOOKUP(AM54,'【記載例】シフト記号表（勤務時間帯）'!$D$6:$Z$47,23,FALSE))</f>
        <v>-</v>
      </c>
      <c r="AN56" s="164" t="str">
        <f>IF(AN54="","",VLOOKUP(AN54,'【記載例】シフト記号表（勤務時間帯）'!$D$6:$Z$47,23,FALSE))</f>
        <v/>
      </c>
      <c r="AO56" s="165" t="str">
        <f>IF(AO54="","",VLOOKUP(AO54,'【記載例】シフト記号表（勤務時間帯）'!$D$6:$Z$47,23,FALSE))</f>
        <v/>
      </c>
      <c r="AP56" s="163" t="str">
        <f>IF(AP54="","",VLOOKUP(AP54,'【記載例】シフト記号表（勤務時間帯）'!$D$6:$Z$47,23,FALSE))</f>
        <v/>
      </c>
      <c r="AQ56" s="164" t="str">
        <f>IF(AQ54="","",VLOOKUP(AQ54,'【記載例】シフト記号表（勤務時間帯）'!$D$6:$Z$47,23,FALSE))</f>
        <v>-</v>
      </c>
      <c r="AR56" s="164" t="str">
        <f>IF(AR54="","",VLOOKUP(AR54,'【記載例】シフト記号表（勤務時間帯）'!$D$6:$Z$47,23,FALSE))</f>
        <v/>
      </c>
      <c r="AS56" s="164" t="str">
        <f>IF(AS54="","",VLOOKUP(AS54,'【記載例】シフト記号表（勤務時間帯）'!$D$6:$Z$47,23,FALSE))</f>
        <v/>
      </c>
      <c r="AT56" s="164" t="str">
        <f>IF(AT54="","",VLOOKUP(AT54,'【記載例】シフト記号表（勤務時間帯）'!$D$6:$Z$47,23,FALSE))</f>
        <v>-</v>
      </c>
      <c r="AU56" s="164" t="str">
        <f>IF(AU54="","",VLOOKUP(AU54,'【記載例】シフト記号表（勤務時間帯）'!$D$6:$Z$47,23,FALSE))</f>
        <v/>
      </c>
      <c r="AV56" s="165" t="str">
        <f>IF(AV54="","",VLOOKUP(AV54,'【記載例】シフト記号表（勤務時間帯）'!$D$6:$Z$47,23,FALSE))</f>
        <v/>
      </c>
      <c r="AW56" s="163" t="str">
        <f>IF(AW54="","",VLOOKUP(AW54,'【記載例】シフト記号表（勤務時間帯）'!$D$6:$Z$47,23,FALSE))</f>
        <v/>
      </c>
      <c r="AX56" s="164" t="str">
        <f>IF(AX54="","",VLOOKUP(AX54,'【記載例】シフト記号表（勤務時間帯）'!$D$6:$Z$47,23,FALSE))</f>
        <v/>
      </c>
      <c r="AY56" s="164" t="str">
        <f>IF(AY54="","",VLOOKUP(AY54,'【記載例】シフト記号表（勤務時間帯）'!$D$6:$Z$47,23,FALSE))</f>
        <v/>
      </c>
      <c r="AZ56" s="914">
        <f>IF($BC$3="４週",SUM(U56:AV56),IF($BC$3="暦月",SUM(U56:AY56),""))</f>
        <v>0</v>
      </c>
      <c r="BA56" s="915"/>
      <c r="BB56" s="916">
        <f>IF($BC$3="４週",AZ56/4,IF($BC$3="暦月",(AZ56/($BC$8/7)),""))</f>
        <v>0</v>
      </c>
      <c r="BC56" s="915"/>
      <c r="BD56" s="908"/>
      <c r="BE56" s="909"/>
      <c r="BF56" s="909"/>
      <c r="BG56" s="909"/>
      <c r="BH56" s="910"/>
    </row>
    <row r="57" spans="2:60" ht="20.25" customHeight="1" x14ac:dyDescent="0.15">
      <c r="B57" s="166"/>
      <c r="C57" s="857" t="s">
        <v>252</v>
      </c>
      <c r="D57" s="858"/>
      <c r="E57" s="859"/>
      <c r="F57" s="149"/>
      <c r="G57" s="149"/>
      <c r="H57" s="921" t="s">
        <v>253</v>
      </c>
      <c r="I57" s="869" t="s">
        <v>259</v>
      </c>
      <c r="J57" s="870"/>
      <c r="K57" s="870"/>
      <c r="L57" s="871"/>
      <c r="M57" s="878" t="s">
        <v>261</v>
      </c>
      <c r="N57" s="879"/>
      <c r="O57" s="880"/>
      <c r="P57" s="168" t="s">
        <v>227</v>
      </c>
      <c r="Q57" s="175"/>
      <c r="R57" s="175"/>
      <c r="S57" s="176"/>
      <c r="T57" s="181"/>
      <c r="U57" s="172" t="s">
        <v>262</v>
      </c>
      <c r="V57" s="173"/>
      <c r="W57" s="173" t="s">
        <v>262</v>
      </c>
      <c r="X57" s="173"/>
      <c r="Y57" s="173"/>
      <c r="Z57" s="173" t="s">
        <v>263</v>
      </c>
      <c r="AA57" s="174" t="s">
        <v>263</v>
      </c>
      <c r="AB57" s="172" t="s">
        <v>262</v>
      </c>
      <c r="AC57" s="173"/>
      <c r="AD57" s="173" t="s">
        <v>262</v>
      </c>
      <c r="AE57" s="173"/>
      <c r="AF57" s="173"/>
      <c r="AG57" s="173" t="s">
        <v>263</v>
      </c>
      <c r="AH57" s="174" t="s">
        <v>263</v>
      </c>
      <c r="AI57" s="172" t="s">
        <v>262</v>
      </c>
      <c r="AJ57" s="173"/>
      <c r="AK57" s="173" t="s">
        <v>262</v>
      </c>
      <c r="AL57" s="173"/>
      <c r="AM57" s="173"/>
      <c r="AN57" s="173" t="s">
        <v>263</v>
      </c>
      <c r="AO57" s="174" t="s">
        <v>263</v>
      </c>
      <c r="AP57" s="172" t="s">
        <v>262</v>
      </c>
      <c r="AQ57" s="173"/>
      <c r="AR57" s="173" t="s">
        <v>262</v>
      </c>
      <c r="AS57" s="173"/>
      <c r="AT57" s="173"/>
      <c r="AU57" s="173" t="s">
        <v>262</v>
      </c>
      <c r="AV57" s="174" t="s">
        <v>263</v>
      </c>
      <c r="AW57" s="172"/>
      <c r="AX57" s="173"/>
      <c r="AY57" s="173"/>
      <c r="AZ57" s="887"/>
      <c r="BA57" s="888"/>
      <c r="BB57" s="901"/>
      <c r="BC57" s="888"/>
      <c r="BD57" s="902"/>
      <c r="BE57" s="903"/>
      <c r="BF57" s="903"/>
      <c r="BG57" s="903"/>
      <c r="BH57" s="904"/>
    </row>
    <row r="58" spans="2:60" ht="20.25" customHeight="1" x14ac:dyDescent="0.15">
      <c r="B58" s="148">
        <f>B55+1</f>
        <v>13</v>
      </c>
      <c r="C58" s="860"/>
      <c r="D58" s="861"/>
      <c r="E58" s="862"/>
      <c r="F58" s="149" t="str">
        <f>C57</f>
        <v>介護従業者</v>
      </c>
      <c r="G58" s="149"/>
      <c r="H58" s="867"/>
      <c r="I58" s="872"/>
      <c r="J58" s="873"/>
      <c r="K58" s="873"/>
      <c r="L58" s="874"/>
      <c r="M58" s="881"/>
      <c r="N58" s="882"/>
      <c r="O58" s="883"/>
      <c r="P58" s="150" t="s">
        <v>230</v>
      </c>
      <c r="Q58" s="151"/>
      <c r="R58" s="151"/>
      <c r="S58" s="152"/>
      <c r="T58" s="153"/>
      <c r="U58" s="154">
        <f>IF(U57="","",VLOOKUP(U57,'【記載例】シフト記号表（勤務時間帯）'!$D$6:$X$47,21,FALSE))</f>
        <v>6</v>
      </c>
      <c r="V58" s="155" t="str">
        <f>IF(V57="","",VLOOKUP(V57,'【記載例】シフト記号表（勤務時間帯）'!$D$6:$X$47,21,FALSE))</f>
        <v/>
      </c>
      <c r="W58" s="155">
        <f>IF(W57="","",VLOOKUP(W57,'【記載例】シフト記号表（勤務時間帯）'!$D$6:$X$47,21,FALSE))</f>
        <v>6</v>
      </c>
      <c r="X58" s="155" t="str">
        <f>IF(X57="","",VLOOKUP(X57,'【記載例】シフト記号表（勤務時間帯）'!$D$6:$X$47,21,FALSE))</f>
        <v/>
      </c>
      <c r="Y58" s="155" t="str">
        <f>IF(Y57="","",VLOOKUP(Y57,'【記載例】シフト記号表（勤務時間帯）'!$D$6:$X$47,21,FALSE))</f>
        <v/>
      </c>
      <c r="Z58" s="155">
        <f>IF(Z57="","",VLOOKUP(Z57,'【記載例】シフト記号表（勤務時間帯）'!$D$6:$X$47,21,FALSE))</f>
        <v>6</v>
      </c>
      <c r="AA58" s="156">
        <f>IF(AA57="","",VLOOKUP(AA57,'【記載例】シフト記号表（勤務時間帯）'!$D$6:$X$47,21,FALSE))</f>
        <v>6</v>
      </c>
      <c r="AB58" s="154">
        <f>IF(AB57="","",VLOOKUP(AB57,'【記載例】シフト記号表（勤務時間帯）'!$D$6:$X$47,21,FALSE))</f>
        <v>6</v>
      </c>
      <c r="AC58" s="155" t="str">
        <f>IF(AC57="","",VLOOKUP(AC57,'【記載例】シフト記号表（勤務時間帯）'!$D$6:$X$47,21,FALSE))</f>
        <v/>
      </c>
      <c r="AD58" s="155">
        <f>IF(AD57="","",VLOOKUP(AD57,'【記載例】シフト記号表（勤務時間帯）'!$D$6:$X$47,21,FALSE))</f>
        <v>6</v>
      </c>
      <c r="AE58" s="155" t="str">
        <f>IF(AE57="","",VLOOKUP(AE57,'【記載例】シフト記号表（勤務時間帯）'!$D$6:$X$47,21,FALSE))</f>
        <v/>
      </c>
      <c r="AF58" s="155" t="str">
        <f>IF(AF57="","",VLOOKUP(AF57,'【記載例】シフト記号表（勤務時間帯）'!$D$6:$X$47,21,FALSE))</f>
        <v/>
      </c>
      <c r="AG58" s="155">
        <f>IF(AG57="","",VLOOKUP(AG57,'【記載例】シフト記号表（勤務時間帯）'!$D$6:$X$47,21,FALSE))</f>
        <v>6</v>
      </c>
      <c r="AH58" s="156">
        <f>IF(AH57="","",VLOOKUP(AH57,'【記載例】シフト記号表（勤務時間帯）'!$D$6:$X$47,21,FALSE))</f>
        <v>6</v>
      </c>
      <c r="AI58" s="154">
        <f>IF(AI57="","",VLOOKUP(AI57,'【記載例】シフト記号表（勤務時間帯）'!$D$6:$X$47,21,FALSE))</f>
        <v>6</v>
      </c>
      <c r="AJ58" s="155" t="str">
        <f>IF(AJ57="","",VLOOKUP(AJ57,'【記載例】シフト記号表（勤務時間帯）'!$D$6:$X$47,21,FALSE))</f>
        <v/>
      </c>
      <c r="AK58" s="155">
        <f>IF(AK57="","",VLOOKUP(AK57,'【記載例】シフト記号表（勤務時間帯）'!$D$6:$X$47,21,FALSE))</f>
        <v>6</v>
      </c>
      <c r="AL58" s="155" t="str">
        <f>IF(AL57="","",VLOOKUP(AL57,'【記載例】シフト記号表（勤務時間帯）'!$D$6:$X$47,21,FALSE))</f>
        <v/>
      </c>
      <c r="AM58" s="155" t="str">
        <f>IF(AM57="","",VLOOKUP(AM57,'【記載例】シフト記号表（勤務時間帯）'!$D$6:$X$47,21,FALSE))</f>
        <v/>
      </c>
      <c r="AN58" s="155">
        <f>IF(AN57="","",VLOOKUP(AN57,'【記載例】シフト記号表（勤務時間帯）'!$D$6:$X$47,21,FALSE))</f>
        <v>6</v>
      </c>
      <c r="AO58" s="156">
        <f>IF(AO57="","",VLOOKUP(AO57,'【記載例】シフト記号表（勤務時間帯）'!$D$6:$X$47,21,FALSE))</f>
        <v>6</v>
      </c>
      <c r="AP58" s="154">
        <f>IF(AP57="","",VLOOKUP(AP57,'【記載例】シフト記号表（勤務時間帯）'!$D$6:$X$47,21,FALSE))</f>
        <v>6</v>
      </c>
      <c r="AQ58" s="155" t="str">
        <f>IF(AQ57="","",VLOOKUP(AQ57,'【記載例】シフト記号表（勤務時間帯）'!$D$6:$X$47,21,FALSE))</f>
        <v/>
      </c>
      <c r="AR58" s="155">
        <f>IF(AR57="","",VLOOKUP(AR57,'【記載例】シフト記号表（勤務時間帯）'!$D$6:$X$47,21,FALSE))</f>
        <v>6</v>
      </c>
      <c r="AS58" s="155" t="str">
        <f>IF(AS57="","",VLOOKUP(AS57,'【記載例】シフト記号表（勤務時間帯）'!$D$6:$X$47,21,FALSE))</f>
        <v/>
      </c>
      <c r="AT58" s="155" t="str">
        <f>IF(AT57="","",VLOOKUP(AT57,'【記載例】シフト記号表（勤務時間帯）'!$D$6:$X$47,21,FALSE))</f>
        <v/>
      </c>
      <c r="AU58" s="155">
        <f>IF(AU57="","",VLOOKUP(AU57,'【記載例】シフト記号表（勤務時間帯）'!$D$6:$X$47,21,FALSE))</f>
        <v>6</v>
      </c>
      <c r="AV58" s="156">
        <f>IF(AV57="","",VLOOKUP(AV57,'【記載例】シフト記号表（勤務時間帯）'!$D$6:$X$47,21,FALSE))</f>
        <v>6</v>
      </c>
      <c r="AW58" s="154" t="str">
        <f>IF(AW57="","",VLOOKUP(AW57,'【記載例】シフト記号表（勤務時間帯）'!$D$6:$X$47,21,FALSE))</f>
        <v/>
      </c>
      <c r="AX58" s="155" t="str">
        <f>IF(AX57="","",VLOOKUP(AX57,'【記載例】シフト記号表（勤務時間帯）'!$D$6:$X$47,21,FALSE))</f>
        <v/>
      </c>
      <c r="AY58" s="155" t="str">
        <f>IF(AY57="","",VLOOKUP(AY57,'【記載例】シフト記号表（勤務時間帯）'!$D$6:$X$47,21,FALSE))</f>
        <v/>
      </c>
      <c r="AZ58" s="911">
        <f>IF($BC$3="４週",SUM(U58:AV58),IF($BC$3="暦月",SUM(U58:AY58),""))</f>
        <v>96</v>
      </c>
      <c r="BA58" s="912"/>
      <c r="BB58" s="913">
        <f>IF($BC$3="４週",AZ58/4,IF($BC$3="暦月",(AZ58/($BC$8/7)),""))</f>
        <v>24</v>
      </c>
      <c r="BC58" s="912"/>
      <c r="BD58" s="905"/>
      <c r="BE58" s="906"/>
      <c r="BF58" s="906"/>
      <c r="BG58" s="906"/>
      <c r="BH58" s="907"/>
    </row>
    <row r="59" spans="2:60" ht="20.25" customHeight="1" x14ac:dyDescent="0.15">
      <c r="B59" s="157"/>
      <c r="C59" s="863"/>
      <c r="D59" s="864"/>
      <c r="E59" s="865"/>
      <c r="F59" s="158"/>
      <c r="G59" s="158" t="str">
        <f>C57</f>
        <v>介護従業者</v>
      </c>
      <c r="H59" s="868"/>
      <c r="I59" s="875"/>
      <c r="J59" s="876"/>
      <c r="K59" s="876"/>
      <c r="L59" s="877"/>
      <c r="M59" s="884"/>
      <c r="N59" s="885"/>
      <c r="O59" s="886"/>
      <c r="P59" s="182" t="s">
        <v>231</v>
      </c>
      <c r="Q59" s="183"/>
      <c r="R59" s="183"/>
      <c r="S59" s="184"/>
      <c r="T59" s="185"/>
      <c r="U59" s="163" t="str">
        <f>IF(U57="","",VLOOKUP(U57,'【記載例】シフト記号表（勤務時間帯）'!$D$6:$Z$47,23,FALSE))</f>
        <v>-</v>
      </c>
      <c r="V59" s="164" t="str">
        <f>IF(V57="","",VLOOKUP(V57,'【記載例】シフト記号表（勤務時間帯）'!$D$6:$Z$47,23,FALSE))</f>
        <v/>
      </c>
      <c r="W59" s="164" t="str">
        <f>IF(W57="","",VLOOKUP(W57,'【記載例】シフト記号表（勤務時間帯）'!$D$6:$Z$47,23,FALSE))</f>
        <v>-</v>
      </c>
      <c r="X59" s="164" t="str">
        <f>IF(X57="","",VLOOKUP(X57,'【記載例】シフト記号表（勤務時間帯）'!$D$6:$Z$47,23,FALSE))</f>
        <v/>
      </c>
      <c r="Y59" s="164" t="str">
        <f>IF(Y57="","",VLOOKUP(Y57,'【記載例】シフト記号表（勤務時間帯）'!$D$6:$Z$47,23,FALSE))</f>
        <v/>
      </c>
      <c r="Z59" s="164" t="str">
        <f>IF(Z57="","",VLOOKUP(Z57,'【記載例】シフト記号表（勤務時間帯）'!$D$6:$Z$47,23,FALSE))</f>
        <v>-</v>
      </c>
      <c r="AA59" s="165" t="str">
        <f>IF(AA57="","",VLOOKUP(AA57,'【記載例】シフト記号表（勤務時間帯）'!$D$6:$Z$47,23,FALSE))</f>
        <v>-</v>
      </c>
      <c r="AB59" s="163" t="str">
        <f>IF(AB57="","",VLOOKUP(AB57,'【記載例】シフト記号表（勤務時間帯）'!$D$6:$Z$47,23,FALSE))</f>
        <v>-</v>
      </c>
      <c r="AC59" s="164" t="str">
        <f>IF(AC57="","",VLOOKUP(AC57,'【記載例】シフト記号表（勤務時間帯）'!$D$6:$Z$47,23,FALSE))</f>
        <v/>
      </c>
      <c r="AD59" s="164" t="str">
        <f>IF(AD57="","",VLOOKUP(AD57,'【記載例】シフト記号表（勤務時間帯）'!$D$6:$Z$47,23,FALSE))</f>
        <v>-</v>
      </c>
      <c r="AE59" s="164" t="str">
        <f>IF(AE57="","",VLOOKUP(AE57,'【記載例】シフト記号表（勤務時間帯）'!$D$6:$Z$47,23,FALSE))</f>
        <v/>
      </c>
      <c r="AF59" s="164" t="str">
        <f>IF(AF57="","",VLOOKUP(AF57,'【記載例】シフト記号表（勤務時間帯）'!$D$6:$Z$47,23,FALSE))</f>
        <v/>
      </c>
      <c r="AG59" s="164" t="str">
        <f>IF(AG57="","",VLOOKUP(AG57,'【記載例】シフト記号表（勤務時間帯）'!$D$6:$Z$47,23,FALSE))</f>
        <v>-</v>
      </c>
      <c r="AH59" s="165" t="str">
        <f>IF(AH57="","",VLOOKUP(AH57,'【記載例】シフト記号表（勤務時間帯）'!$D$6:$Z$47,23,FALSE))</f>
        <v>-</v>
      </c>
      <c r="AI59" s="163" t="str">
        <f>IF(AI57="","",VLOOKUP(AI57,'【記載例】シフト記号表（勤務時間帯）'!$D$6:$Z$47,23,FALSE))</f>
        <v>-</v>
      </c>
      <c r="AJ59" s="164" t="str">
        <f>IF(AJ57="","",VLOOKUP(AJ57,'【記載例】シフト記号表（勤務時間帯）'!$D$6:$Z$47,23,FALSE))</f>
        <v/>
      </c>
      <c r="AK59" s="164" t="str">
        <f>IF(AK57="","",VLOOKUP(AK57,'【記載例】シフト記号表（勤務時間帯）'!$D$6:$Z$47,23,FALSE))</f>
        <v>-</v>
      </c>
      <c r="AL59" s="164" t="str">
        <f>IF(AL57="","",VLOOKUP(AL57,'【記載例】シフト記号表（勤務時間帯）'!$D$6:$Z$47,23,FALSE))</f>
        <v/>
      </c>
      <c r="AM59" s="164" t="str">
        <f>IF(AM57="","",VLOOKUP(AM57,'【記載例】シフト記号表（勤務時間帯）'!$D$6:$Z$47,23,FALSE))</f>
        <v/>
      </c>
      <c r="AN59" s="164" t="str">
        <f>IF(AN57="","",VLOOKUP(AN57,'【記載例】シフト記号表（勤務時間帯）'!$D$6:$Z$47,23,FALSE))</f>
        <v>-</v>
      </c>
      <c r="AO59" s="165" t="str">
        <f>IF(AO57="","",VLOOKUP(AO57,'【記載例】シフト記号表（勤務時間帯）'!$D$6:$Z$47,23,FALSE))</f>
        <v>-</v>
      </c>
      <c r="AP59" s="163" t="str">
        <f>IF(AP57="","",VLOOKUP(AP57,'【記載例】シフト記号表（勤務時間帯）'!$D$6:$Z$47,23,FALSE))</f>
        <v>-</v>
      </c>
      <c r="AQ59" s="164" t="str">
        <f>IF(AQ57="","",VLOOKUP(AQ57,'【記載例】シフト記号表（勤務時間帯）'!$D$6:$Z$47,23,FALSE))</f>
        <v/>
      </c>
      <c r="AR59" s="164" t="str">
        <f>IF(AR57="","",VLOOKUP(AR57,'【記載例】シフト記号表（勤務時間帯）'!$D$6:$Z$47,23,FALSE))</f>
        <v>-</v>
      </c>
      <c r="AS59" s="164" t="str">
        <f>IF(AS57="","",VLOOKUP(AS57,'【記載例】シフト記号表（勤務時間帯）'!$D$6:$Z$47,23,FALSE))</f>
        <v/>
      </c>
      <c r="AT59" s="164" t="str">
        <f>IF(AT57="","",VLOOKUP(AT57,'【記載例】シフト記号表（勤務時間帯）'!$D$6:$Z$47,23,FALSE))</f>
        <v/>
      </c>
      <c r="AU59" s="164" t="str">
        <f>IF(AU57="","",VLOOKUP(AU57,'【記載例】シフト記号表（勤務時間帯）'!$D$6:$Z$47,23,FALSE))</f>
        <v>-</v>
      </c>
      <c r="AV59" s="165" t="str">
        <f>IF(AV57="","",VLOOKUP(AV57,'【記載例】シフト記号表（勤務時間帯）'!$D$6:$Z$47,23,FALSE))</f>
        <v>-</v>
      </c>
      <c r="AW59" s="163" t="str">
        <f>IF(AW57="","",VLOOKUP(AW57,'【記載例】シフト記号表（勤務時間帯）'!$D$6:$Z$47,23,FALSE))</f>
        <v/>
      </c>
      <c r="AX59" s="164" t="str">
        <f>IF(AX57="","",VLOOKUP(AX57,'【記載例】シフト記号表（勤務時間帯）'!$D$6:$Z$47,23,FALSE))</f>
        <v/>
      </c>
      <c r="AY59" s="164" t="str">
        <f>IF(AY57="","",VLOOKUP(AY57,'【記載例】シフト記号表（勤務時間帯）'!$D$6:$Z$47,23,FALSE))</f>
        <v/>
      </c>
      <c r="AZ59" s="914">
        <f>IF($BC$3="４週",SUM(U59:AV59),IF($BC$3="暦月",SUM(U59:AY59),""))</f>
        <v>0</v>
      </c>
      <c r="BA59" s="915"/>
      <c r="BB59" s="916">
        <f>IF($BC$3="４週",AZ59/4,IF($BC$3="暦月",(AZ59/($BC$8/7)),""))</f>
        <v>0</v>
      </c>
      <c r="BC59" s="915"/>
      <c r="BD59" s="908"/>
      <c r="BE59" s="909"/>
      <c r="BF59" s="909"/>
      <c r="BG59" s="909"/>
      <c r="BH59" s="910"/>
    </row>
    <row r="60" spans="2:60" ht="20.25" customHeight="1" x14ac:dyDescent="0.15">
      <c r="B60" s="166"/>
      <c r="C60" s="857" t="s">
        <v>252</v>
      </c>
      <c r="D60" s="858"/>
      <c r="E60" s="859"/>
      <c r="F60" s="149"/>
      <c r="G60" s="149"/>
      <c r="H60" s="921" t="s">
        <v>253</v>
      </c>
      <c r="I60" s="869" t="s">
        <v>259</v>
      </c>
      <c r="J60" s="870"/>
      <c r="K60" s="870"/>
      <c r="L60" s="871"/>
      <c r="M60" s="878" t="s">
        <v>264</v>
      </c>
      <c r="N60" s="879"/>
      <c r="O60" s="880"/>
      <c r="P60" s="168" t="s">
        <v>227</v>
      </c>
      <c r="Q60" s="175"/>
      <c r="R60" s="175"/>
      <c r="S60" s="176"/>
      <c r="T60" s="181"/>
      <c r="U60" s="172" t="s">
        <v>265</v>
      </c>
      <c r="V60" s="173" t="s">
        <v>265</v>
      </c>
      <c r="W60" s="173" t="s">
        <v>266</v>
      </c>
      <c r="X60" s="173"/>
      <c r="Y60" s="173"/>
      <c r="Z60" s="173"/>
      <c r="AA60" s="174" t="s">
        <v>265</v>
      </c>
      <c r="AB60" s="172" t="s">
        <v>266</v>
      </c>
      <c r="AC60" s="173" t="s">
        <v>265</v>
      </c>
      <c r="AD60" s="173" t="s">
        <v>265</v>
      </c>
      <c r="AE60" s="173"/>
      <c r="AF60" s="173"/>
      <c r="AG60" s="173"/>
      <c r="AH60" s="174" t="s">
        <v>266</v>
      </c>
      <c r="AI60" s="172" t="s">
        <v>265</v>
      </c>
      <c r="AJ60" s="173" t="s">
        <v>265</v>
      </c>
      <c r="AK60" s="173" t="s">
        <v>265</v>
      </c>
      <c r="AL60" s="173"/>
      <c r="AM60" s="173"/>
      <c r="AN60" s="173"/>
      <c r="AO60" s="174" t="s">
        <v>265</v>
      </c>
      <c r="AP60" s="172" t="s">
        <v>266</v>
      </c>
      <c r="AQ60" s="173" t="s">
        <v>265</v>
      </c>
      <c r="AR60" s="173" t="s">
        <v>265</v>
      </c>
      <c r="AS60" s="173"/>
      <c r="AT60" s="173"/>
      <c r="AU60" s="173"/>
      <c r="AV60" s="174" t="s">
        <v>265</v>
      </c>
      <c r="AW60" s="172"/>
      <c r="AX60" s="173"/>
      <c r="AY60" s="173"/>
      <c r="AZ60" s="887"/>
      <c r="BA60" s="888"/>
      <c r="BB60" s="901"/>
      <c r="BC60" s="888"/>
      <c r="BD60" s="902"/>
      <c r="BE60" s="903"/>
      <c r="BF60" s="903"/>
      <c r="BG60" s="903"/>
      <c r="BH60" s="904"/>
    </row>
    <row r="61" spans="2:60" ht="20.25" customHeight="1" x14ac:dyDescent="0.15">
      <c r="B61" s="148">
        <f>B58+1</f>
        <v>14</v>
      </c>
      <c r="C61" s="860"/>
      <c r="D61" s="861"/>
      <c r="E61" s="862"/>
      <c r="F61" s="149" t="str">
        <f>C60</f>
        <v>介護従業者</v>
      </c>
      <c r="G61" s="149"/>
      <c r="H61" s="867"/>
      <c r="I61" s="872"/>
      <c r="J61" s="873"/>
      <c r="K61" s="873"/>
      <c r="L61" s="874"/>
      <c r="M61" s="881"/>
      <c r="N61" s="882"/>
      <c r="O61" s="883"/>
      <c r="P61" s="150" t="s">
        <v>230</v>
      </c>
      <c r="Q61" s="151"/>
      <c r="R61" s="151"/>
      <c r="S61" s="152"/>
      <c r="T61" s="153"/>
      <c r="U61" s="154">
        <f>IF(U60="","",VLOOKUP(U60,'【記載例】シフト記号表（勤務時間帯）'!$D$6:$X$47,21,FALSE))</f>
        <v>4.0000000000000018</v>
      </c>
      <c r="V61" s="155">
        <f>IF(V60="","",VLOOKUP(V60,'【記載例】シフト記号表（勤務時間帯）'!$D$6:$X$47,21,FALSE))</f>
        <v>4.0000000000000018</v>
      </c>
      <c r="W61" s="155">
        <f>IF(W60="","",VLOOKUP(W60,'【記載例】シフト記号表（勤務時間帯）'!$D$6:$X$47,21,FALSE))</f>
        <v>4.0000000000000018</v>
      </c>
      <c r="X61" s="155" t="str">
        <f>IF(X60="","",VLOOKUP(X60,'【記載例】シフト記号表（勤務時間帯）'!$D$6:$X$47,21,FALSE))</f>
        <v/>
      </c>
      <c r="Y61" s="155" t="str">
        <f>IF(Y60="","",VLOOKUP(Y60,'【記載例】シフト記号表（勤務時間帯）'!$D$6:$X$47,21,FALSE))</f>
        <v/>
      </c>
      <c r="Z61" s="155" t="str">
        <f>IF(Z60="","",VLOOKUP(Z60,'【記載例】シフト記号表（勤務時間帯）'!$D$6:$X$47,21,FALSE))</f>
        <v/>
      </c>
      <c r="AA61" s="156">
        <f>IF(AA60="","",VLOOKUP(AA60,'【記載例】シフト記号表（勤務時間帯）'!$D$6:$X$47,21,FALSE))</f>
        <v>4.0000000000000018</v>
      </c>
      <c r="AB61" s="154">
        <f>IF(AB60="","",VLOOKUP(AB60,'【記載例】シフト記号表（勤務時間帯）'!$D$6:$X$47,21,FALSE))</f>
        <v>4.0000000000000018</v>
      </c>
      <c r="AC61" s="155">
        <f>IF(AC60="","",VLOOKUP(AC60,'【記載例】シフト記号表（勤務時間帯）'!$D$6:$X$47,21,FALSE))</f>
        <v>4.0000000000000018</v>
      </c>
      <c r="AD61" s="155">
        <f>IF(AD60="","",VLOOKUP(AD60,'【記載例】シフト記号表（勤務時間帯）'!$D$6:$X$47,21,FALSE))</f>
        <v>4.0000000000000018</v>
      </c>
      <c r="AE61" s="155" t="str">
        <f>IF(AE60="","",VLOOKUP(AE60,'【記載例】シフト記号表（勤務時間帯）'!$D$6:$X$47,21,FALSE))</f>
        <v/>
      </c>
      <c r="AF61" s="155" t="str">
        <f>IF(AF60="","",VLOOKUP(AF60,'【記載例】シフト記号表（勤務時間帯）'!$D$6:$X$47,21,FALSE))</f>
        <v/>
      </c>
      <c r="AG61" s="155" t="str">
        <f>IF(AG60="","",VLOOKUP(AG60,'【記載例】シフト記号表（勤務時間帯）'!$D$6:$X$47,21,FALSE))</f>
        <v/>
      </c>
      <c r="AH61" s="156">
        <f>IF(AH60="","",VLOOKUP(AH60,'【記載例】シフト記号表（勤務時間帯）'!$D$6:$X$47,21,FALSE))</f>
        <v>4.0000000000000018</v>
      </c>
      <c r="AI61" s="154">
        <f>IF(AI60="","",VLOOKUP(AI60,'【記載例】シフト記号表（勤務時間帯）'!$D$6:$X$47,21,FALSE))</f>
        <v>4.0000000000000018</v>
      </c>
      <c r="AJ61" s="155">
        <f>IF(AJ60="","",VLOOKUP(AJ60,'【記載例】シフト記号表（勤務時間帯）'!$D$6:$X$47,21,FALSE))</f>
        <v>4.0000000000000018</v>
      </c>
      <c r="AK61" s="155">
        <f>IF(AK60="","",VLOOKUP(AK60,'【記載例】シフト記号表（勤務時間帯）'!$D$6:$X$47,21,FALSE))</f>
        <v>4.0000000000000018</v>
      </c>
      <c r="AL61" s="155" t="str">
        <f>IF(AL60="","",VLOOKUP(AL60,'【記載例】シフト記号表（勤務時間帯）'!$D$6:$X$47,21,FALSE))</f>
        <v/>
      </c>
      <c r="AM61" s="155" t="str">
        <f>IF(AM60="","",VLOOKUP(AM60,'【記載例】シフト記号表（勤務時間帯）'!$D$6:$X$47,21,FALSE))</f>
        <v/>
      </c>
      <c r="AN61" s="155" t="str">
        <f>IF(AN60="","",VLOOKUP(AN60,'【記載例】シフト記号表（勤務時間帯）'!$D$6:$X$47,21,FALSE))</f>
        <v/>
      </c>
      <c r="AO61" s="156">
        <f>IF(AO60="","",VLOOKUP(AO60,'【記載例】シフト記号表（勤務時間帯）'!$D$6:$X$47,21,FALSE))</f>
        <v>4.0000000000000018</v>
      </c>
      <c r="AP61" s="154">
        <f>IF(AP60="","",VLOOKUP(AP60,'【記載例】シフト記号表（勤務時間帯）'!$D$6:$X$47,21,FALSE))</f>
        <v>4.0000000000000018</v>
      </c>
      <c r="AQ61" s="155">
        <f>IF(AQ60="","",VLOOKUP(AQ60,'【記載例】シフト記号表（勤務時間帯）'!$D$6:$X$47,21,FALSE))</f>
        <v>4.0000000000000018</v>
      </c>
      <c r="AR61" s="155">
        <f>IF(AR60="","",VLOOKUP(AR60,'【記載例】シフト記号表（勤務時間帯）'!$D$6:$X$47,21,FALSE))</f>
        <v>4.0000000000000018</v>
      </c>
      <c r="AS61" s="155" t="str">
        <f>IF(AS60="","",VLOOKUP(AS60,'【記載例】シフト記号表（勤務時間帯）'!$D$6:$X$47,21,FALSE))</f>
        <v/>
      </c>
      <c r="AT61" s="155" t="str">
        <f>IF(AT60="","",VLOOKUP(AT60,'【記載例】シフト記号表（勤務時間帯）'!$D$6:$X$47,21,FALSE))</f>
        <v/>
      </c>
      <c r="AU61" s="155" t="str">
        <f>IF(AU60="","",VLOOKUP(AU60,'【記載例】シフト記号表（勤務時間帯）'!$D$6:$X$47,21,FALSE))</f>
        <v/>
      </c>
      <c r="AV61" s="156">
        <f>IF(AV60="","",VLOOKUP(AV60,'【記載例】シフト記号表（勤務時間帯）'!$D$6:$X$47,21,FALSE))</f>
        <v>4.0000000000000018</v>
      </c>
      <c r="AW61" s="154" t="str">
        <f>IF(AW60="","",VLOOKUP(AW60,'【記載例】シフト記号表（勤務時間帯）'!$D$6:$X$47,21,FALSE))</f>
        <v/>
      </c>
      <c r="AX61" s="155" t="str">
        <f>IF(AX60="","",VLOOKUP(AX60,'【記載例】シフト記号表（勤務時間帯）'!$D$6:$X$47,21,FALSE))</f>
        <v/>
      </c>
      <c r="AY61" s="155" t="str">
        <f>IF(AY60="","",VLOOKUP(AY60,'【記載例】シフト記号表（勤務時間帯）'!$D$6:$X$47,21,FALSE))</f>
        <v/>
      </c>
      <c r="AZ61" s="911">
        <f>IF($BC$3="４週",SUM(U61:AV61),IF($BC$3="暦月",SUM(U61:AY61),""))</f>
        <v>64.000000000000014</v>
      </c>
      <c r="BA61" s="912"/>
      <c r="BB61" s="913">
        <f>IF($BC$3="４週",AZ61/4,IF($BC$3="暦月",(AZ61/($BC$8/7)),""))</f>
        <v>16.000000000000004</v>
      </c>
      <c r="BC61" s="912"/>
      <c r="BD61" s="905"/>
      <c r="BE61" s="906"/>
      <c r="BF61" s="906"/>
      <c r="BG61" s="906"/>
      <c r="BH61" s="907"/>
    </row>
    <row r="62" spans="2:60" ht="20.25" customHeight="1" x14ac:dyDescent="0.15">
      <c r="B62" s="157"/>
      <c r="C62" s="863"/>
      <c r="D62" s="864"/>
      <c r="E62" s="865"/>
      <c r="F62" s="158"/>
      <c r="G62" s="158" t="str">
        <f>C60</f>
        <v>介護従業者</v>
      </c>
      <c r="H62" s="868"/>
      <c r="I62" s="875"/>
      <c r="J62" s="876"/>
      <c r="K62" s="876"/>
      <c r="L62" s="877"/>
      <c r="M62" s="884"/>
      <c r="N62" s="885"/>
      <c r="O62" s="886"/>
      <c r="P62" s="182" t="s">
        <v>231</v>
      </c>
      <c r="Q62" s="183"/>
      <c r="R62" s="183"/>
      <c r="S62" s="184"/>
      <c r="T62" s="185"/>
      <c r="U62" s="163" t="str">
        <f>IF(U60="","",VLOOKUP(U60,'【記載例】シフト記号表（勤務時間帯）'!$D$6:$Z$47,23,FALSE))</f>
        <v>-</v>
      </c>
      <c r="V62" s="164" t="str">
        <f>IF(V60="","",VLOOKUP(V60,'【記載例】シフト記号表（勤務時間帯）'!$D$6:$Z$47,23,FALSE))</f>
        <v>-</v>
      </c>
      <c r="W62" s="164" t="str">
        <f>IF(W60="","",VLOOKUP(W60,'【記載例】シフト記号表（勤務時間帯）'!$D$6:$Z$47,23,FALSE))</f>
        <v>-</v>
      </c>
      <c r="X62" s="164" t="str">
        <f>IF(X60="","",VLOOKUP(X60,'【記載例】シフト記号表（勤務時間帯）'!$D$6:$Z$47,23,FALSE))</f>
        <v/>
      </c>
      <c r="Y62" s="164" t="str">
        <f>IF(Y60="","",VLOOKUP(Y60,'【記載例】シフト記号表（勤務時間帯）'!$D$6:$Z$47,23,FALSE))</f>
        <v/>
      </c>
      <c r="Z62" s="164" t="str">
        <f>IF(Z60="","",VLOOKUP(Z60,'【記載例】シフト記号表（勤務時間帯）'!$D$6:$Z$47,23,FALSE))</f>
        <v/>
      </c>
      <c r="AA62" s="165" t="str">
        <f>IF(AA60="","",VLOOKUP(AA60,'【記載例】シフト記号表（勤務時間帯）'!$D$6:$Z$47,23,FALSE))</f>
        <v>-</v>
      </c>
      <c r="AB62" s="163" t="str">
        <f>IF(AB60="","",VLOOKUP(AB60,'【記載例】シフト記号表（勤務時間帯）'!$D$6:$Z$47,23,FALSE))</f>
        <v>-</v>
      </c>
      <c r="AC62" s="164" t="str">
        <f>IF(AC60="","",VLOOKUP(AC60,'【記載例】シフト記号表（勤務時間帯）'!$D$6:$Z$47,23,FALSE))</f>
        <v>-</v>
      </c>
      <c r="AD62" s="164" t="str">
        <f>IF(AD60="","",VLOOKUP(AD60,'【記載例】シフト記号表（勤務時間帯）'!$D$6:$Z$47,23,FALSE))</f>
        <v>-</v>
      </c>
      <c r="AE62" s="164" t="str">
        <f>IF(AE60="","",VLOOKUP(AE60,'【記載例】シフト記号表（勤務時間帯）'!$D$6:$Z$47,23,FALSE))</f>
        <v/>
      </c>
      <c r="AF62" s="164" t="str">
        <f>IF(AF60="","",VLOOKUP(AF60,'【記載例】シフト記号表（勤務時間帯）'!$D$6:$Z$47,23,FALSE))</f>
        <v/>
      </c>
      <c r="AG62" s="164" t="str">
        <f>IF(AG60="","",VLOOKUP(AG60,'【記載例】シフト記号表（勤務時間帯）'!$D$6:$Z$47,23,FALSE))</f>
        <v/>
      </c>
      <c r="AH62" s="165" t="str">
        <f>IF(AH60="","",VLOOKUP(AH60,'【記載例】シフト記号表（勤務時間帯）'!$D$6:$Z$47,23,FALSE))</f>
        <v>-</v>
      </c>
      <c r="AI62" s="163" t="str">
        <f>IF(AI60="","",VLOOKUP(AI60,'【記載例】シフト記号表（勤務時間帯）'!$D$6:$Z$47,23,FALSE))</f>
        <v>-</v>
      </c>
      <c r="AJ62" s="164" t="str">
        <f>IF(AJ60="","",VLOOKUP(AJ60,'【記載例】シフト記号表（勤務時間帯）'!$D$6:$Z$47,23,FALSE))</f>
        <v>-</v>
      </c>
      <c r="AK62" s="164" t="str">
        <f>IF(AK60="","",VLOOKUP(AK60,'【記載例】シフト記号表（勤務時間帯）'!$D$6:$Z$47,23,FALSE))</f>
        <v>-</v>
      </c>
      <c r="AL62" s="164" t="str">
        <f>IF(AL60="","",VLOOKUP(AL60,'【記載例】シフト記号表（勤務時間帯）'!$D$6:$Z$47,23,FALSE))</f>
        <v/>
      </c>
      <c r="AM62" s="164" t="str">
        <f>IF(AM60="","",VLOOKUP(AM60,'【記載例】シフト記号表（勤務時間帯）'!$D$6:$Z$47,23,FALSE))</f>
        <v/>
      </c>
      <c r="AN62" s="164" t="str">
        <f>IF(AN60="","",VLOOKUP(AN60,'【記載例】シフト記号表（勤務時間帯）'!$D$6:$Z$47,23,FALSE))</f>
        <v/>
      </c>
      <c r="AO62" s="165" t="str">
        <f>IF(AO60="","",VLOOKUP(AO60,'【記載例】シフト記号表（勤務時間帯）'!$D$6:$Z$47,23,FALSE))</f>
        <v>-</v>
      </c>
      <c r="AP62" s="163" t="str">
        <f>IF(AP60="","",VLOOKUP(AP60,'【記載例】シフト記号表（勤務時間帯）'!$D$6:$Z$47,23,FALSE))</f>
        <v>-</v>
      </c>
      <c r="AQ62" s="164" t="str">
        <f>IF(AQ60="","",VLOOKUP(AQ60,'【記載例】シフト記号表（勤務時間帯）'!$D$6:$Z$47,23,FALSE))</f>
        <v>-</v>
      </c>
      <c r="AR62" s="164" t="str">
        <f>IF(AR60="","",VLOOKUP(AR60,'【記載例】シフト記号表（勤務時間帯）'!$D$6:$Z$47,23,FALSE))</f>
        <v>-</v>
      </c>
      <c r="AS62" s="164" t="str">
        <f>IF(AS60="","",VLOOKUP(AS60,'【記載例】シフト記号表（勤務時間帯）'!$D$6:$Z$47,23,FALSE))</f>
        <v/>
      </c>
      <c r="AT62" s="164" t="str">
        <f>IF(AT60="","",VLOOKUP(AT60,'【記載例】シフト記号表（勤務時間帯）'!$D$6:$Z$47,23,FALSE))</f>
        <v/>
      </c>
      <c r="AU62" s="164" t="str">
        <f>IF(AU60="","",VLOOKUP(AU60,'【記載例】シフト記号表（勤務時間帯）'!$D$6:$Z$47,23,FALSE))</f>
        <v/>
      </c>
      <c r="AV62" s="165" t="str">
        <f>IF(AV60="","",VLOOKUP(AV60,'【記載例】シフト記号表（勤務時間帯）'!$D$6:$Z$47,23,FALSE))</f>
        <v>-</v>
      </c>
      <c r="AW62" s="163" t="str">
        <f>IF(AW60="","",VLOOKUP(AW60,'【記載例】シフト記号表（勤務時間帯）'!$D$6:$Z$47,23,FALSE))</f>
        <v/>
      </c>
      <c r="AX62" s="164" t="str">
        <f>IF(AX60="","",VLOOKUP(AX60,'【記載例】シフト記号表（勤務時間帯）'!$D$6:$Z$47,23,FALSE))</f>
        <v/>
      </c>
      <c r="AY62" s="164" t="str">
        <f>IF(AY60="","",VLOOKUP(AY60,'【記載例】シフト記号表（勤務時間帯）'!$D$6:$Z$47,23,FALSE))</f>
        <v/>
      </c>
      <c r="AZ62" s="914">
        <f>IF($BC$3="４週",SUM(U62:AV62),IF($BC$3="暦月",SUM(U62:AY62),""))</f>
        <v>0</v>
      </c>
      <c r="BA62" s="915"/>
      <c r="BB62" s="916">
        <f>IF($BC$3="４週",AZ62/4,IF($BC$3="暦月",(AZ62/($BC$8/7)),""))</f>
        <v>0</v>
      </c>
      <c r="BC62" s="915"/>
      <c r="BD62" s="908"/>
      <c r="BE62" s="909"/>
      <c r="BF62" s="909"/>
      <c r="BG62" s="909"/>
      <c r="BH62" s="910"/>
    </row>
    <row r="63" spans="2:60" ht="20.25" customHeight="1" x14ac:dyDescent="0.15">
      <c r="B63" s="166"/>
      <c r="C63" s="857" t="s">
        <v>252</v>
      </c>
      <c r="D63" s="858"/>
      <c r="E63" s="859"/>
      <c r="F63" s="149"/>
      <c r="G63" s="149"/>
      <c r="H63" s="921" t="s">
        <v>253</v>
      </c>
      <c r="I63" s="869" t="s">
        <v>259</v>
      </c>
      <c r="J63" s="870"/>
      <c r="K63" s="870"/>
      <c r="L63" s="871"/>
      <c r="M63" s="878" t="s">
        <v>267</v>
      </c>
      <c r="N63" s="879"/>
      <c r="O63" s="880"/>
      <c r="P63" s="168" t="s">
        <v>227</v>
      </c>
      <c r="Q63" s="175"/>
      <c r="R63" s="175"/>
      <c r="S63" s="176"/>
      <c r="T63" s="181"/>
      <c r="U63" s="172" t="s">
        <v>268</v>
      </c>
      <c r="V63" s="173" t="s">
        <v>268</v>
      </c>
      <c r="W63" s="173" t="s">
        <v>269</v>
      </c>
      <c r="X63" s="173" t="s">
        <v>269</v>
      </c>
      <c r="Y63" s="173"/>
      <c r="Z63" s="173"/>
      <c r="AA63" s="174"/>
      <c r="AB63" s="172" t="s">
        <v>268</v>
      </c>
      <c r="AC63" s="173" t="s">
        <v>268</v>
      </c>
      <c r="AD63" s="173" t="s">
        <v>269</v>
      </c>
      <c r="AE63" s="173" t="s">
        <v>269</v>
      </c>
      <c r="AF63" s="173"/>
      <c r="AG63" s="173"/>
      <c r="AH63" s="174"/>
      <c r="AI63" s="172" t="s">
        <v>268</v>
      </c>
      <c r="AJ63" s="173" t="s">
        <v>269</v>
      </c>
      <c r="AK63" s="173" t="s">
        <v>269</v>
      </c>
      <c r="AL63" s="173" t="s">
        <v>268</v>
      </c>
      <c r="AM63" s="173"/>
      <c r="AN63" s="173"/>
      <c r="AO63" s="174"/>
      <c r="AP63" s="172" t="s">
        <v>268</v>
      </c>
      <c r="AQ63" s="173" t="s">
        <v>269</v>
      </c>
      <c r="AR63" s="173" t="s">
        <v>269</v>
      </c>
      <c r="AS63" s="173" t="s">
        <v>269</v>
      </c>
      <c r="AT63" s="173"/>
      <c r="AU63" s="173"/>
      <c r="AV63" s="174"/>
      <c r="AW63" s="172"/>
      <c r="AX63" s="173"/>
      <c r="AY63" s="173"/>
      <c r="AZ63" s="887"/>
      <c r="BA63" s="888"/>
      <c r="BB63" s="901"/>
      <c r="BC63" s="888"/>
      <c r="BD63" s="902"/>
      <c r="BE63" s="903"/>
      <c r="BF63" s="903"/>
      <c r="BG63" s="903"/>
      <c r="BH63" s="904"/>
    </row>
    <row r="64" spans="2:60" ht="20.25" customHeight="1" x14ac:dyDescent="0.15">
      <c r="B64" s="148">
        <f>B61+1</f>
        <v>15</v>
      </c>
      <c r="C64" s="860"/>
      <c r="D64" s="861"/>
      <c r="E64" s="862"/>
      <c r="F64" s="149" t="str">
        <f>C63</f>
        <v>介護従業者</v>
      </c>
      <c r="G64" s="149"/>
      <c r="H64" s="867"/>
      <c r="I64" s="872"/>
      <c r="J64" s="873"/>
      <c r="K64" s="873"/>
      <c r="L64" s="874"/>
      <c r="M64" s="881"/>
      <c r="N64" s="882"/>
      <c r="O64" s="883"/>
      <c r="P64" s="150" t="s">
        <v>230</v>
      </c>
      <c r="Q64" s="151"/>
      <c r="R64" s="151"/>
      <c r="S64" s="152"/>
      <c r="T64" s="153"/>
      <c r="U64" s="154">
        <f>IF(U63="","",VLOOKUP(U63,'【記載例】シフト記号表（勤務時間帯）'!$D$6:$X$47,21,FALSE))</f>
        <v>2.4999999999999991</v>
      </c>
      <c r="V64" s="155">
        <f>IF(V63="","",VLOOKUP(V63,'【記載例】シフト記号表（勤務時間帯）'!$D$6:$X$47,21,FALSE))</f>
        <v>2.4999999999999991</v>
      </c>
      <c r="W64" s="155">
        <f>IF(W63="","",VLOOKUP(W63,'【記載例】シフト記号表（勤務時間帯）'!$D$6:$X$47,21,FALSE))</f>
        <v>2.4999999999999991</v>
      </c>
      <c r="X64" s="155">
        <f>IF(X63="","",VLOOKUP(X63,'【記載例】シフト記号表（勤務時間帯）'!$D$6:$X$47,21,FALSE))</f>
        <v>2.4999999999999991</v>
      </c>
      <c r="Y64" s="155" t="str">
        <f>IF(Y63="","",VLOOKUP(Y63,'【記載例】シフト記号表（勤務時間帯）'!$D$6:$X$47,21,FALSE))</f>
        <v/>
      </c>
      <c r="Z64" s="155" t="str">
        <f>IF(Z63="","",VLOOKUP(Z63,'【記載例】シフト記号表（勤務時間帯）'!$D$6:$X$47,21,FALSE))</f>
        <v/>
      </c>
      <c r="AA64" s="156" t="str">
        <f>IF(AA63="","",VLOOKUP(AA63,'【記載例】シフト記号表（勤務時間帯）'!$D$6:$X$47,21,FALSE))</f>
        <v/>
      </c>
      <c r="AB64" s="154">
        <f>IF(AB63="","",VLOOKUP(AB63,'【記載例】シフト記号表（勤務時間帯）'!$D$6:$X$47,21,FALSE))</f>
        <v>2.4999999999999991</v>
      </c>
      <c r="AC64" s="155">
        <f>IF(AC63="","",VLOOKUP(AC63,'【記載例】シフト記号表（勤務時間帯）'!$D$6:$X$47,21,FALSE))</f>
        <v>2.4999999999999991</v>
      </c>
      <c r="AD64" s="155">
        <f>IF(AD63="","",VLOOKUP(AD63,'【記載例】シフト記号表（勤務時間帯）'!$D$6:$X$47,21,FALSE))</f>
        <v>2.4999999999999991</v>
      </c>
      <c r="AE64" s="155">
        <f>IF(AE63="","",VLOOKUP(AE63,'【記載例】シフト記号表（勤務時間帯）'!$D$6:$X$47,21,FALSE))</f>
        <v>2.4999999999999991</v>
      </c>
      <c r="AF64" s="155" t="str">
        <f>IF(AF63="","",VLOOKUP(AF63,'【記載例】シフト記号表（勤務時間帯）'!$D$6:$X$47,21,FALSE))</f>
        <v/>
      </c>
      <c r="AG64" s="155" t="str">
        <f>IF(AG63="","",VLOOKUP(AG63,'【記載例】シフト記号表（勤務時間帯）'!$D$6:$X$47,21,FALSE))</f>
        <v/>
      </c>
      <c r="AH64" s="156" t="str">
        <f>IF(AH63="","",VLOOKUP(AH63,'【記載例】シフト記号表（勤務時間帯）'!$D$6:$X$47,21,FALSE))</f>
        <v/>
      </c>
      <c r="AI64" s="154">
        <f>IF(AI63="","",VLOOKUP(AI63,'【記載例】シフト記号表（勤務時間帯）'!$D$6:$X$47,21,FALSE))</f>
        <v>2.4999999999999991</v>
      </c>
      <c r="AJ64" s="155">
        <f>IF(AJ63="","",VLOOKUP(AJ63,'【記載例】シフト記号表（勤務時間帯）'!$D$6:$X$47,21,FALSE))</f>
        <v>2.4999999999999991</v>
      </c>
      <c r="AK64" s="155">
        <f>IF(AK63="","",VLOOKUP(AK63,'【記載例】シフト記号表（勤務時間帯）'!$D$6:$X$47,21,FALSE))</f>
        <v>2.4999999999999991</v>
      </c>
      <c r="AL64" s="155">
        <f>IF(AL63="","",VLOOKUP(AL63,'【記載例】シフト記号表（勤務時間帯）'!$D$6:$X$47,21,FALSE))</f>
        <v>2.4999999999999991</v>
      </c>
      <c r="AM64" s="155" t="str">
        <f>IF(AM63="","",VLOOKUP(AM63,'【記載例】シフト記号表（勤務時間帯）'!$D$6:$X$47,21,FALSE))</f>
        <v/>
      </c>
      <c r="AN64" s="155" t="str">
        <f>IF(AN63="","",VLOOKUP(AN63,'【記載例】シフト記号表（勤務時間帯）'!$D$6:$X$47,21,FALSE))</f>
        <v/>
      </c>
      <c r="AO64" s="156" t="str">
        <f>IF(AO63="","",VLOOKUP(AO63,'【記載例】シフト記号表（勤務時間帯）'!$D$6:$X$47,21,FALSE))</f>
        <v/>
      </c>
      <c r="AP64" s="154">
        <f>IF(AP63="","",VLOOKUP(AP63,'【記載例】シフト記号表（勤務時間帯）'!$D$6:$X$47,21,FALSE))</f>
        <v>2.4999999999999991</v>
      </c>
      <c r="AQ64" s="155">
        <f>IF(AQ63="","",VLOOKUP(AQ63,'【記載例】シフト記号表（勤務時間帯）'!$D$6:$X$47,21,FALSE))</f>
        <v>2.4999999999999991</v>
      </c>
      <c r="AR64" s="155">
        <f>IF(AR63="","",VLOOKUP(AR63,'【記載例】シフト記号表（勤務時間帯）'!$D$6:$X$47,21,FALSE))</f>
        <v>2.4999999999999991</v>
      </c>
      <c r="AS64" s="155">
        <f>IF(AS63="","",VLOOKUP(AS63,'【記載例】シフト記号表（勤務時間帯）'!$D$6:$X$47,21,FALSE))</f>
        <v>2.4999999999999991</v>
      </c>
      <c r="AT64" s="155" t="str">
        <f>IF(AT63="","",VLOOKUP(AT63,'【記載例】シフト記号表（勤務時間帯）'!$D$6:$X$47,21,FALSE))</f>
        <v/>
      </c>
      <c r="AU64" s="155" t="str">
        <f>IF(AU63="","",VLOOKUP(AU63,'【記載例】シフト記号表（勤務時間帯）'!$D$6:$X$47,21,FALSE))</f>
        <v/>
      </c>
      <c r="AV64" s="156" t="str">
        <f>IF(AV63="","",VLOOKUP(AV63,'【記載例】シフト記号表（勤務時間帯）'!$D$6:$X$47,21,FALSE))</f>
        <v/>
      </c>
      <c r="AW64" s="154" t="str">
        <f>IF(AW63="","",VLOOKUP(AW63,'【記載例】シフト記号表（勤務時間帯）'!$D$6:$X$47,21,FALSE))</f>
        <v/>
      </c>
      <c r="AX64" s="155" t="str">
        <f>IF(AX63="","",VLOOKUP(AX63,'【記載例】シフト記号表（勤務時間帯）'!$D$6:$X$47,21,FALSE))</f>
        <v/>
      </c>
      <c r="AY64" s="155" t="str">
        <f>IF(AY63="","",VLOOKUP(AY63,'【記載例】シフト記号表（勤務時間帯）'!$D$6:$X$47,21,FALSE))</f>
        <v/>
      </c>
      <c r="AZ64" s="911">
        <f>IF($BC$3="４週",SUM(U64:AV64),IF($BC$3="暦月",SUM(U64:AY64),""))</f>
        <v>39.999999999999993</v>
      </c>
      <c r="BA64" s="912"/>
      <c r="BB64" s="913">
        <f>IF($BC$3="４週",AZ64/4,IF($BC$3="暦月",(AZ64/($BC$8/7)),""))</f>
        <v>9.9999999999999982</v>
      </c>
      <c r="BC64" s="912"/>
      <c r="BD64" s="905"/>
      <c r="BE64" s="906"/>
      <c r="BF64" s="906"/>
      <c r="BG64" s="906"/>
      <c r="BH64" s="907"/>
    </row>
    <row r="65" spans="2:60" ht="20.25" customHeight="1" x14ac:dyDescent="0.15">
      <c r="B65" s="157"/>
      <c r="C65" s="863"/>
      <c r="D65" s="864"/>
      <c r="E65" s="865"/>
      <c r="F65" s="158"/>
      <c r="G65" s="158" t="str">
        <f>C63</f>
        <v>介護従業者</v>
      </c>
      <c r="H65" s="868"/>
      <c r="I65" s="875"/>
      <c r="J65" s="876"/>
      <c r="K65" s="876"/>
      <c r="L65" s="877"/>
      <c r="M65" s="884"/>
      <c r="N65" s="885"/>
      <c r="O65" s="886"/>
      <c r="P65" s="182" t="s">
        <v>231</v>
      </c>
      <c r="Q65" s="183"/>
      <c r="R65" s="183"/>
      <c r="S65" s="184"/>
      <c r="T65" s="185"/>
      <c r="U65" s="163" t="str">
        <f>IF(U63="","",VLOOKUP(U63,'【記載例】シフト記号表（勤務時間帯）'!$D$6:$Z$47,23,FALSE))</f>
        <v>-</v>
      </c>
      <c r="V65" s="164" t="str">
        <f>IF(V63="","",VLOOKUP(V63,'【記載例】シフト記号表（勤務時間帯）'!$D$6:$Z$47,23,FALSE))</f>
        <v>-</v>
      </c>
      <c r="W65" s="164" t="str">
        <f>IF(W63="","",VLOOKUP(W63,'【記載例】シフト記号表（勤務時間帯）'!$D$6:$Z$47,23,FALSE))</f>
        <v>-</v>
      </c>
      <c r="X65" s="164" t="str">
        <f>IF(X63="","",VLOOKUP(X63,'【記載例】シフト記号表（勤務時間帯）'!$D$6:$Z$47,23,FALSE))</f>
        <v>-</v>
      </c>
      <c r="Y65" s="164" t="str">
        <f>IF(Y63="","",VLOOKUP(Y63,'【記載例】シフト記号表（勤務時間帯）'!$D$6:$Z$47,23,FALSE))</f>
        <v/>
      </c>
      <c r="Z65" s="164" t="str">
        <f>IF(Z63="","",VLOOKUP(Z63,'【記載例】シフト記号表（勤務時間帯）'!$D$6:$Z$47,23,FALSE))</f>
        <v/>
      </c>
      <c r="AA65" s="165" t="str">
        <f>IF(AA63="","",VLOOKUP(AA63,'【記載例】シフト記号表（勤務時間帯）'!$D$6:$Z$47,23,FALSE))</f>
        <v/>
      </c>
      <c r="AB65" s="163" t="str">
        <f>IF(AB63="","",VLOOKUP(AB63,'【記載例】シフト記号表（勤務時間帯）'!$D$6:$Z$47,23,FALSE))</f>
        <v>-</v>
      </c>
      <c r="AC65" s="164" t="str">
        <f>IF(AC63="","",VLOOKUP(AC63,'【記載例】シフト記号表（勤務時間帯）'!$D$6:$Z$47,23,FALSE))</f>
        <v>-</v>
      </c>
      <c r="AD65" s="164" t="str">
        <f>IF(AD63="","",VLOOKUP(AD63,'【記載例】シフト記号表（勤務時間帯）'!$D$6:$Z$47,23,FALSE))</f>
        <v>-</v>
      </c>
      <c r="AE65" s="164" t="str">
        <f>IF(AE63="","",VLOOKUP(AE63,'【記載例】シフト記号表（勤務時間帯）'!$D$6:$Z$47,23,FALSE))</f>
        <v>-</v>
      </c>
      <c r="AF65" s="164" t="str">
        <f>IF(AF63="","",VLOOKUP(AF63,'【記載例】シフト記号表（勤務時間帯）'!$D$6:$Z$47,23,FALSE))</f>
        <v/>
      </c>
      <c r="AG65" s="164" t="str">
        <f>IF(AG63="","",VLOOKUP(AG63,'【記載例】シフト記号表（勤務時間帯）'!$D$6:$Z$47,23,FALSE))</f>
        <v/>
      </c>
      <c r="AH65" s="165" t="str">
        <f>IF(AH63="","",VLOOKUP(AH63,'【記載例】シフト記号表（勤務時間帯）'!$D$6:$Z$47,23,FALSE))</f>
        <v/>
      </c>
      <c r="AI65" s="163" t="str">
        <f>IF(AI63="","",VLOOKUP(AI63,'【記載例】シフト記号表（勤務時間帯）'!$D$6:$Z$47,23,FALSE))</f>
        <v>-</v>
      </c>
      <c r="AJ65" s="164" t="str">
        <f>IF(AJ63="","",VLOOKUP(AJ63,'【記載例】シフト記号表（勤務時間帯）'!$D$6:$Z$47,23,FALSE))</f>
        <v>-</v>
      </c>
      <c r="AK65" s="164" t="str">
        <f>IF(AK63="","",VLOOKUP(AK63,'【記載例】シフト記号表（勤務時間帯）'!$D$6:$Z$47,23,FALSE))</f>
        <v>-</v>
      </c>
      <c r="AL65" s="164" t="str">
        <f>IF(AL63="","",VLOOKUP(AL63,'【記載例】シフト記号表（勤務時間帯）'!$D$6:$Z$47,23,FALSE))</f>
        <v>-</v>
      </c>
      <c r="AM65" s="164" t="str">
        <f>IF(AM63="","",VLOOKUP(AM63,'【記載例】シフト記号表（勤務時間帯）'!$D$6:$Z$47,23,FALSE))</f>
        <v/>
      </c>
      <c r="AN65" s="164" t="str">
        <f>IF(AN63="","",VLOOKUP(AN63,'【記載例】シフト記号表（勤務時間帯）'!$D$6:$Z$47,23,FALSE))</f>
        <v/>
      </c>
      <c r="AO65" s="165" t="str">
        <f>IF(AO63="","",VLOOKUP(AO63,'【記載例】シフト記号表（勤務時間帯）'!$D$6:$Z$47,23,FALSE))</f>
        <v/>
      </c>
      <c r="AP65" s="163" t="str">
        <f>IF(AP63="","",VLOOKUP(AP63,'【記載例】シフト記号表（勤務時間帯）'!$D$6:$Z$47,23,FALSE))</f>
        <v>-</v>
      </c>
      <c r="AQ65" s="164" t="str">
        <f>IF(AQ63="","",VLOOKUP(AQ63,'【記載例】シフト記号表（勤務時間帯）'!$D$6:$Z$47,23,FALSE))</f>
        <v>-</v>
      </c>
      <c r="AR65" s="164" t="str">
        <f>IF(AR63="","",VLOOKUP(AR63,'【記載例】シフト記号表（勤務時間帯）'!$D$6:$Z$47,23,FALSE))</f>
        <v>-</v>
      </c>
      <c r="AS65" s="164" t="str">
        <f>IF(AS63="","",VLOOKUP(AS63,'【記載例】シフト記号表（勤務時間帯）'!$D$6:$Z$47,23,FALSE))</f>
        <v>-</v>
      </c>
      <c r="AT65" s="164" t="str">
        <f>IF(AT63="","",VLOOKUP(AT63,'【記載例】シフト記号表（勤務時間帯）'!$D$6:$Z$47,23,FALSE))</f>
        <v/>
      </c>
      <c r="AU65" s="164" t="str">
        <f>IF(AU63="","",VLOOKUP(AU63,'【記載例】シフト記号表（勤務時間帯）'!$D$6:$Z$47,23,FALSE))</f>
        <v/>
      </c>
      <c r="AV65" s="165" t="str">
        <f>IF(AV63="","",VLOOKUP(AV63,'【記載例】シフト記号表（勤務時間帯）'!$D$6:$Z$47,23,FALSE))</f>
        <v/>
      </c>
      <c r="AW65" s="163" t="str">
        <f>IF(AW63="","",VLOOKUP(AW63,'【記載例】シフト記号表（勤務時間帯）'!$D$6:$Z$47,23,FALSE))</f>
        <v/>
      </c>
      <c r="AX65" s="164" t="str">
        <f>IF(AX63="","",VLOOKUP(AX63,'【記載例】シフト記号表（勤務時間帯）'!$D$6:$Z$47,23,FALSE))</f>
        <v/>
      </c>
      <c r="AY65" s="164" t="str">
        <f>IF(AY63="","",VLOOKUP(AY63,'【記載例】シフト記号表（勤務時間帯）'!$D$6:$Z$47,23,FALSE))</f>
        <v/>
      </c>
      <c r="AZ65" s="914">
        <f>IF($BC$3="４週",SUM(U65:AV65),IF($BC$3="暦月",SUM(U65:AY65),""))</f>
        <v>0</v>
      </c>
      <c r="BA65" s="915"/>
      <c r="BB65" s="916">
        <f>IF($BC$3="４週",AZ65/4,IF($BC$3="暦月",(AZ65/($BC$8/7)),""))</f>
        <v>0</v>
      </c>
      <c r="BC65" s="915"/>
      <c r="BD65" s="908"/>
      <c r="BE65" s="909"/>
      <c r="BF65" s="909"/>
      <c r="BG65" s="909"/>
      <c r="BH65" s="910"/>
    </row>
    <row r="66" spans="2:60" ht="20.25" customHeight="1" x14ac:dyDescent="0.15">
      <c r="B66" s="166"/>
      <c r="C66" s="857" t="s">
        <v>252</v>
      </c>
      <c r="D66" s="858"/>
      <c r="E66" s="859"/>
      <c r="F66" s="149"/>
      <c r="G66" s="149"/>
      <c r="H66" s="921" t="s">
        <v>253</v>
      </c>
      <c r="I66" s="869" t="s">
        <v>259</v>
      </c>
      <c r="J66" s="870"/>
      <c r="K66" s="870"/>
      <c r="L66" s="871"/>
      <c r="M66" s="878" t="s">
        <v>270</v>
      </c>
      <c r="N66" s="879"/>
      <c r="O66" s="880"/>
      <c r="P66" s="186" t="s">
        <v>227</v>
      </c>
      <c r="Q66" s="187"/>
      <c r="R66" s="187"/>
      <c r="S66" s="188"/>
      <c r="T66" s="189"/>
      <c r="U66" s="172" t="s">
        <v>271</v>
      </c>
      <c r="V66" s="173"/>
      <c r="W66" s="173" t="s">
        <v>271</v>
      </c>
      <c r="X66" s="173"/>
      <c r="Y66" s="173"/>
      <c r="Z66" s="173" t="s">
        <v>271</v>
      </c>
      <c r="AA66" s="174"/>
      <c r="AB66" s="172" t="s">
        <v>271</v>
      </c>
      <c r="AC66" s="173"/>
      <c r="AD66" s="173" t="s">
        <v>272</v>
      </c>
      <c r="AE66" s="173"/>
      <c r="AF66" s="173"/>
      <c r="AG66" s="173" t="s">
        <v>271</v>
      </c>
      <c r="AH66" s="174"/>
      <c r="AI66" s="172" t="s">
        <v>271</v>
      </c>
      <c r="AJ66" s="173"/>
      <c r="AK66" s="173" t="s">
        <v>272</v>
      </c>
      <c r="AL66" s="173"/>
      <c r="AM66" s="173"/>
      <c r="AN66" s="173" t="s">
        <v>271</v>
      </c>
      <c r="AO66" s="174"/>
      <c r="AP66" s="172" t="s">
        <v>271</v>
      </c>
      <c r="AQ66" s="173"/>
      <c r="AR66" s="173" t="s">
        <v>271</v>
      </c>
      <c r="AS66" s="173"/>
      <c r="AT66" s="173"/>
      <c r="AU66" s="173" t="s">
        <v>271</v>
      </c>
      <c r="AV66" s="174"/>
      <c r="AW66" s="172"/>
      <c r="AX66" s="173"/>
      <c r="AY66" s="173"/>
      <c r="AZ66" s="887"/>
      <c r="BA66" s="888"/>
      <c r="BB66" s="901"/>
      <c r="BC66" s="888"/>
      <c r="BD66" s="902"/>
      <c r="BE66" s="903"/>
      <c r="BF66" s="903"/>
      <c r="BG66" s="903"/>
      <c r="BH66" s="904"/>
    </row>
    <row r="67" spans="2:60" ht="20.25" customHeight="1" x14ac:dyDescent="0.15">
      <c r="B67" s="148">
        <f>B64+1</f>
        <v>16</v>
      </c>
      <c r="C67" s="860"/>
      <c r="D67" s="861"/>
      <c r="E67" s="862"/>
      <c r="F67" s="149" t="str">
        <f>C66</f>
        <v>介護従業者</v>
      </c>
      <c r="G67" s="149"/>
      <c r="H67" s="867"/>
      <c r="I67" s="872"/>
      <c r="J67" s="873"/>
      <c r="K67" s="873"/>
      <c r="L67" s="874"/>
      <c r="M67" s="881"/>
      <c r="N67" s="882"/>
      <c r="O67" s="883"/>
      <c r="P67" s="150" t="s">
        <v>230</v>
      </c>
      <c r="Q67" s="151"/>
      <c r="R67" s="151"/>
      <c r="S67" s="152"/>
      <c r="T67" s="153"/>
      <c r="U67" s="154">
        <f>IF(U66="","",VLOOKUP(U66,'【記載例】シフト記号表（勤務時間帯）'!$D$6:$X$47,21,FALSE))</f>
        <v>6</v>
      </c>
      <c r="V67" s="155" t="str">
        <f>IF(V66="","",VLOOKUP(V66,'【記載例】シフト記号表（勤務時間帯）'!$D$6:$X$47,21,FALSE))</f>
        <v/>
      </c>
      <c r="W67" s="155">
        <f>IF(W66="","",VLOOKUP(W66,'【記載例】シフト記号表（勤務時間帯）'!$D$6:$X$47,21,FALSE))</f>
        <v>6</v>
      </c>
      <c r="X67" s="155" t="str">
        <f>IF(X66="","",VLOOKUP(X66,'【記載例】シフト記号表（勤務時間帯）'!$D$6:$X$47,21,FALSE))</f>
        <v/>
      </c>
      <c r="Y67" s="155" t="str">
        <f>IF(Y66="","",VLOOKUP(Y66,'【記載例】シフト記号表（勤務時間帯）'!$D$6:$X$47,21,FALSE))</f>
        <v/>
      </c>
      <c r="Z67" s="155">
        <f>IF(Z66="","",VLOOKUP(Z66,'【記載例】シフト記号表（勤務時間帯）'!$D$6:$X$47,21,FALSE))</f>
        <v>6</v>
      </c>
      <c r="AA67" s="156" t="str">
        <f>IF(AA66="","",VLOOKUP(AA66,'【記載例】シフト記号表（勤務時間帯）'!$D$6:$X$47,21,FALSE))</f>
        <v/>
      </c>
      <c r="AB67" s="154">
        <f>IF(AB66="","",VLOOKUP(AB66,'【記載例】シフト記号表（勤務時間帯）'!$D$6:$X$47,21,FALSE))</f>
        <v>6</v>
      </c>
      <c r="AC67" s="155" t="str">
        <f>IF(AC66="","",VLOOKUP(AC66,'【記載例】シフト記号表（勤務時間帯）'!$D$6:$X$47,21,FALSE))</f>
        <v/>
      </c>
      <c r="AD67" s="155">
        <f>IF(AD66="","",VLOOKUP(AD66,'【記載例】シフト記号表（勤務時間帯）'!$D$6:$X$47,21,FALSE))</f>
        <v>6</v>
      </c>
      <c r="AE67" s="155" t="str">
        <f>IF(AE66="","",VLOOKUP(AE66,'【記載例】シフト記号表（勤務時間帯）'!$D$6:$X$47,21,FALSE))</f>
        <v/>
      </c>
      <c r="AF67" s="155" t="str">
        <f>IF(AF66="","",VLOOKUP(AF66,'【記載例】シフト記号表（勤務時間帯）'!$D$6:$X$47,21,FALSE))</f>
        <v/>
      </c>
      <c r="AG67" s="155">
        <f>IF(AG66="","",VLOOKUP(AG66,'【記載例】シフト記号表（勤務時間帯）'!$D$6:$X$47,21,FALSE))</f>
        <v>6</v>
      </c>
      <c r="AH67" s="156" t="str">
        <f>IF(AH66="","",VLOOKUP(AH66,'【記載例】シフト記号表（勤務時間帯）'!$D$6:$X$47,21,FALSE))</f>
        <v/>
      </c>
      <c r="AI67" s="154">
        <f>IF(AI66="","",VLOOKUP(AI66,'【記載例】シフト記号表（勤務時間帯）'!$D$6:$X$47,21,FALSE))</f>
        <v>6</v>
      </c>
      <c r="AJ67" s="155" t="str">
        <f>IF(AJ66="","",VLOOKUP(AJ66,'【記載例】シフト記号表（勤務時間帯）'!$D$6:$X$47,21,FALSE))</f>
        <v/>
      </c>
      <c r="AK67" s="155">
        <f>IF(AK66="","",VLOOKUP(AK66,'【記載例】シフト記号表（勤務時間帯）'!$D$6:$X$47,21,FALSE))</f>
        <v>6</v>
      </c>
      <c r="AL67" s="155" t="str">
        <f>IF(AL66="","",VLOOKUP(AL66,'【記載例】シフト記号表（勤務時間帯）'!$D$6:$X$47,21,FALSE))</f>
        <v/>
      </c>
      <c r="AM67" s="155" t="str">
        <f>IF(AM66="","",VLOOKUP(AM66,'【記載例】シフト記号表（勤務時間帯）'!$D$6:$X$47,21,FALSE))</f>
        <v/>
      </c>
      <c r="AN67" s="155">
        <f>IF(AN66="","",VLOOKUP(AN66,'【記載例】シフト記号表（勤務時間帯）'!$D$6:$X$47,21,FALSE))</f>
        <v>6</v>
      </c>
      <c r="AO67" s="156" t="str">
        <f>IF(AO66="","",VLOOKUP(AO66,'【記載例】シフト記号表（勤務時間帯）'!$D$6:$X$47,21,FALSE))</f>
        <v/>
      </c>
      <c r="AP67" s="154">
        <f>IF(AP66="","",VLOOKUP(AP66,'【記載例】シフト記号表（勤務時間帯）'!$D$6:$X$47,21,FALSE))</f>
        <v>6</v>
      </c>
      <c r="AQ67" s="155" t="str">
        <f>IF(AQ66="","",VLOOKUP(AQ66,'【記載例】シフト記号表（勤務時間帯）'!$D$6:$X$47,21,FALSE))</f>
        <v/>
      </c>
      <c r="AR67" s="155">
        <f>IF(AR66="","",VLOOKUP(AR66,'【記載例】シフト記号表（勤務時間帯）'!$D$6:$X$47,21,FALSE))</f>
        <v>6</v>
      </c>
      <c r="AS67" s="155" t="str">
        <f>IF(AS66="","",VLOOKUP(AS66,'【記載例】シフト記号表（勤務時間帯）'!$D$6:$X$47,21,FALSE))</f>
        <v/>
      </c>
      <c r="AT67" s="155" t="str">
        <f>IF(AT66="","",VLOOKUP(AT66,'【記載例】シフト記号表（勤務時間帯）'!$D$6:$X$47,21,FALSE))</f>
        <v/>
      </c>
      <c r="AU67" s="155">
        <f>IF(AU66="","",VLOOKUP(AU66,'【記載例】シフト記号表（勤務時間帯）'!$D$6:$X$47,21,FALSE))</f>
        <v>6</v>
      </c>
      <c r="AV67" s="156" t="str">
        <f>IF(AV66="","",VLOOKUP(AV66,'【記載例】シフト記号表（勤務時間帯）'!$D$6:$X$47,21,FALSE))</f>
        <v/>
      </c>
      <c r="AW67" s="154" t="str">
        <f>IF(AW66="","",VLOOKUP(AW66,'【記載例】シフト記号表（勤務時間帯）'!$D$6:$X$47,21,FALSE))</f>
        <v/>
      </c>
      <c r="AX67" s="155" t="str">
        <f>IF(AX66="","",VLOOKUP(AX66,'【記載例】シフト記号表（勤務時間帯）'!$D$6:$X$47,21,FALSE))</f>
        <v/>
      </c>
      <c r="AY67" s="155" t="str">
        <f>IF(AY66="","",VLOOKUP(AY66,'【記載例】シフト記号表（勤務時間帯）'!$D$6:$X$47,21,FALSE))</f>
        <v/>
      </c>
      <c r="AZ67" s="911">
        <f>IF($BC$3="４週",SUM(U67:AV67),IF($BC$3="暦月",SUM(U67:AY67),""))</f>
        <v>72</v>
      </c>
      <c r="BA67" s="912"/>
      <c r="BB67" s="913">
        <f>IF($BC$3="４週",AZ67/4,IF($BC$3="暦月",(AZ67/($BC$8/7)),""))</f>
        <v>18</v>
      </c>
      <c r="BC67" s="912"/>
      <c r="BD67" s="905"/>
      <c r="BE67" s="906"/>
      <c r="BF67" s="906"/>
      <c r="BG67" s="906"/>
      <c r="BH67" s="907"/>
    </row>
    <row r="68" spans="2:60" ht="20.25" customHeight="1" thickBot="1" x14ac:dyDescent="0.2">
      <c r="B68" s="148"/>
      <c r="C68" s="922"/>
      <c r="D68" s="923"/>
      <c r="E68" s="924"/>
      <c r="F68" s="190"/>
      <c r="G68" s="190" t="str">
        <f>C66</f>
        <v>介護従業者</v>
      </c>
      <c r="H68" s="925"/>
      <c r="I68" s="926"/>
      <c r="J68" s="927"/>
      <c r="K68" s="927"/>
      <c r="L68" s="928"/>
      <c r="M68" s="929"/>
      <c r="N68" s="930"/>
      <c r="O68" s="931"/>
      <c r="P68" s="191" t="s">
        <v>231</v>
      </c>
      <c r="Q68" s="192"/>
      <c r="R68" s="192"/>
      <c r="S68" s="193"/>
      <c r="T68" s="194"/>
      <c r="U68" s="163" t="str">
        <f>IF(U66="","",VLOOKUP(U66,'【記載例】シフト記号表（勤務時間帯）'!$D$6:$Z$47,23,FALSE))</f>
        <v>-</v>
      </c>
      <c r="V68" s="164" t="str">
        <f>IF(V66="","",VLOOKUP(V66,'【記載例】シフト記号表（勤務時間帯）'!$D$6:$Z$47,23,FALSE))</f>
        <v/>
      </c>
      <c r="W68" s="164" t="str">
        <f>IF(W66="","",VLOOKUP(W66,'【記載例】シフト記号表（勤務時間帯）'!$D$6:$Z$47,23,FALSE))</f>
        <v>-</v>
      </c>
      <c r="X68" s="164" t="str">
        <f>IF(X66="","",VLOOKUP(X66,'【記載例】シフト記号表（勤務時間帯）'!$D$6:$Z$47,23,FALSE))</f>
        <v/>
      </c>
      <c r="Y68" s="164" t="str">
        <f>IF(Y66="","",VLOOKUP(Y66,'【記載例】シフト記号表（勤務時間帯）'!$D$6:$Z$47,23,FALSE))</f>
        <v/>
      </c>
      <c r="Z68" s="164" t="str">
        <f>IF(Z66="","",VLOOKUP(Z66,'【記載例】シフト記号表（勤務時間帯）'!$D$6:$Z$47,23,FALSE))</f>
        <v>-</v>
      </c>
      <c r="AA68" s="165" t="str">
        <f>IF(AA66="","",VLOOKUP(AA66,'【記載例】シフト記号表（勤務時間帯）'!$D$6:$Z$47,23,FALSE))</f>
        <v/>
      </c>
      <c r="AB68" s="163" t="str">
        <f>IF(AB66="","",VLOOKUP(AB66,'【記載例】シフト記号表（勤務時間帯）'!$D$6:$Z$47,23,FALSE))</f>
        <v>-</v>
      </c>
      <c r="AC68" s="164" t="str">
        <f>IF(AC66="","",VLOOKUP(AC66,'【記載例】シフト記号表（勤務時間帯）'!$D$6:$Z$47,23,FALSE))</f>
        <v/>
      </c>
      <c r="AD68" s="164" t="str">
        <f>IF(AD66="","",VLOOKUP(AD66,'【記載例】シフト記号表（勤務時間帯）'!$D$6:$Z$47,23,FALSE))</f>
        <v>-</v>
      </c>
      <c r="AE68" s="164" t="str">
        <f>IF(AE66="","",VLOOKUP(AE66,'【記載例】シフト記号表（勤務時間帯）'!$D$6:$Z$47,23,FALSE))</f>
        <v/>
      </c>
      <c r="AF68" s="164" t="str">
        <f>IF(AF66="","",VLOOKUP(AF66,'【記載例】シフト記号表（勤務時間帯）'!$D$6:$Z$47,23,FALSE))</f>
        <v/>
      </c>
      <c r="AG68" s="164" t="str">
        <f>IF(AG66="","",VLOOKUP(AG66,'【記載例】シフト記号表（勤務時間帯）'!$D$6:$Z$47,23,FALSE))</f>
        <v>-</v>
      </c>
      <c r="AH68" s="165" t="str">
        <f>IF(AH66="","",VLOOKUP(AH66,'【記載例】シフト記号表（勤務時間帯）'!$D$6:$Z$47,23,FALSE))</f>
        <v/>
      </c>
      <c r="AI68" s="163" t="str">
        <f>IF(AI66="","",VLOOKUP(AI66,'【記載例】シフト記号表（勤務時間帯）'!$D$6:$Z$47,23,FALSE))</f>
        <v>-</v>
      </c>
      <c r="AJ68" s="164" t="str">
        <f>IF(AJ66="","",VLOOKUP(AJ66,'【記載例】シフト記号表（勤務時間帯）'!$D$6:$Z$47,23,FALSE))</f>
        <v/>
      </c>
      <c r="AK68" s="164" t="str">
        <f>IF(AK66="","",VLOOKUP(AK66,'【記載例】シフト記号表（勤務時間帯）'!$D$6:$Z$47,23,FALSE))</f>
        <v>-</v>
      </c>
      <c r="AL68" s="164" t="str">
        <f>IF(AL66="","",VLOOKUP(AL66,'【記載例】シフト記号表（勤務時間帯）'!$D$6:$Z$47,23,FALSE))</f>
        <v/>
      </c>
      <c r="AM68" s="164" t="str">
        <f>IF(AM66="","",VLOOKUP(AM66,'【記載例】シフト記号表（勤務時間帯）'!$D$6:$Z$47,23,FALSE))</f>
        <v/>
      </c>
      <c r="AN68" s="164" t="str">
        <f>IF(AN66="","",VLOOKUP(AN66,'【記載例】シフト記号表（勤務時間帯）'!$D$6:$Z$47,23,FALSE))</f>
        <v>-</v>
      </c>
      <c r="AO68" s="165" t="str">
        <f>IF(AO66="","",VLOOKUP(AO66,'【記載例】シフト記号表（勤務時間帯）'!$D$6:$Z$47,23,FALSE))</f>
        <v/>
      </c>
      <c r="AP68" s="163" t="str">
        <f>IF(AP66="","",VLOOKUP(AP66,'【記載例】シフト記号表（勤務時間帯）'!$D$6:$Z$47,23,FALSE))</f>
        <v>-</v>
      </c>
      <c r="AQ68" s="164" t="str">
        <f>IF(AQ66="","",VLOOKUP(AQ66,'【記載例】シフト記号表（勤務時間帯）'!$D$6:$Z$47,23,FALSE))</f>
        <v/>
      </c>
      <c r="AR68" s="164" t="str">
        <f>IF(AR66="","",VLOOKUP(AR66,'【記載例】シフト記号表（勤務時間帯）'!$D$6:$Z$47,23,FALSE))</f>
        <v>-</v>
      </c>
      <c r="AS68" s="164" t="str">
        <f>IF(AS66="","",VLOOKUP(AS66,'【記載例】シフト記号表（勤務時間帯）'!$D$6:$Z$47,23,FALSE))</f>
        <v/>
      </c>
      <c r="AT68" s="164" t="str">
        <f>IF(AT66="","",VLOOKUP(AT66,'【記載例】シフト記号表（勤務時間帯）'!$D$6:$Z$47,23,FALSE))</f>
        <v/>
      </c>
      <c r="AU68" s="164" t="str">
        <f>IF(AU66="","",VLOOKUP(AU66,'【記載例】シフト記号表（勤務時間帯）'!$D$6:$Z$47,23,FALSE))</f>
        <v>-</v>
      </c>
      <c r="AV68" s="165" t="str">
        <f>IF(AV66="","",VLOOKUP(AV66,'【記載例】シフト記号表（勤務時間帯）'!$D$6:$Z$47,23,FALSE))</f>
        <v/>
      </c>
      <c r="AW68" s="163" t="str">
        <f>IF(AW66="","",VLOOKUP(AW66,'【記載例】シフト記号表（勤務時間帯）'!$D$6:$Z$47,23,FALSE))</f>
        <v/>
      </c>
      <c r="AX68" s="164" t="str">
        <f>IF(AX66="","",VLOOKUP(AX66,'【記載例】シフト記号表（勤務時間帯）'!$D$6:$Z$47,23,FALSE))</f>
        <v/>
      </c>
      <c r="AY68" s="164" t="str">
        <f>IF(AY66="","",VLOOKUP(AY66,'【記載例】シフト記号表（勤務時間帯）'!$D$6:$Z$47,23,FALSE))</f>
        <v/>
      </c>
      <c r="AZ68" s="914">
        <f>IF($BC$3="４週",SUM(U68:AV68),IF($BC$3="暦月",SUM(U68:AY68),""))</f>
        <v>0</v>
      </c>
      <c r="BA68" s="915"/>
      <c r="BB68" s="916">
        <f>IF($BC$3="４週",AZ68/4,IF($BC$3="暦月",(AZ68/($BC$8/7)),""))</f>
        <v>0</v>
      </c>
      <c r="BC68" s="915"/>
      <c r="BD68" s="905"/>
      <c r="BE68" s="906"/>
      <c r="BF68" s="906"/>
      <c r="BG68" s="906"/>
      <c r="BH68" s="907"/>
    </row>
    <row r="69" spans="2:60" ht="20.25" customHeight="1" x14ac:dyDescent="0.15">
      <c r="B69" s="937" t="s">
        <v>273</v>
      </c>
      <c r="C69" s="938"/>
      <c r="D69" s="938"/>
      <c r="E69" s="938"/>
      <c r="F69" s="938"/>
      <c r="G69" s="938"/>
      <c r="H69" s="938"/>
      <c r="I69" s="938"/>
      <c r="J69" s="938"/>
      <c r="K69" s="938"/>
      <c r="L69" s="938"/>
      <c r="M69" s="938"/>
      <c r="N69" s="938"/>
      <c r="O69" s="938"/>
      <c r="P69" s="938"/>
      <c r="Q69" s="938"/>
      <c r="R69" s="938"/>
      <c r="S69" s="938"/>
      <c r="T69" s="939"/>
      <c r="U69" s="195">
        <v>10</v>
      </c>
      <c r="V69" s="196">
        <v>11</v>
      </c>
      <c r="W69" s="196">
        <v>12</v>
      </c>
      <c r="X69" s="196">
        <v>13</v>
      </c>
      <c r="Y69" s="196">
        <v>14</v>
      </c>
      <c r="Z69" s="196">
        <v>15</v>
      </c>
      <c r="AA69" s="197">
        <v>16</v>
      </c>
      <c r="AB69" s="198">
        <v>10</v>
      </c>
      <c r="AC69" s="196">
        <v>11</v>
      </c>
      <c r="AD69" s="196">
        <v>12</v>
      </c>
      <c r="AE69" s="196">
        <v>13</v>
      </c>
      <c r="AF69" s="196">
        <v>14</v>
      </c>
      <c r="AG69" s="196">
        <v>15</v>
      </c>
      <c r="AH69" s="197">
        <v>16</v>
      </c>
      <c r="AI69" s="198">
        <v>10</v>
      </c>
      <c r="AJ69" s="196">
        <v>11</v>
      </c>
      <c r="AK69" s="196">
        <v>12</v>
      </c>
      <c r="AL69" s="196">
        <v>13</v>
      </c>
      <c r="AM69" s="196">
        <v>14</v>
      </c>
      <c r="AN69" s="196">
        <v>15</v>
      </c>
      <c r="AO69" s="197">
        <v>16</v>
      </c>
      <c r="AP69" s="198">
        <v>10</v>
      </c>
      <c r="AQ69" s="196">
        <v>11</v>
      </c>
      <c r="AR69" s="196">
        <v>12</v>
      </c>
      <c r="AS69" s="196">
        <v>13</v>
      </c>
      <c r="AT69" s="196">
        <v>14</v>
      </c>
      <c r="AU69" s="196">
        <v>15</v>
      </c>
      <c r="AV69" s="197">
        <v>16</v>
      </c>
      <c r="AW69" s="198"/>
      <c r="AX69" s="196"/>
      <c r="AY69" s="199"/>
      <c r="AZ69" s="940"/>
      <c r="BA69" s="941"/>
      <c r="BB69" s="946"/>
      <c r="BC69" s="947"/>
      <c r="BD69" s="947"/>
      <c r="BE69" s="947"/>
      <c r="BF69" s="947"/>
      <c r="BG69" s="947"/>
      <c r="BH69" s="948"/>
    </row>
    <row r="70" spans="2:60" ht="20.25" customHeight="1" x14ac:dyDescent="0.15">
      <c r="B70" s="955" t="s">
        <v>274</v>
      </c>
      <c r="C70" s="956"/>
      <c r="D70" s="956"/>
      <c r="E70" s="956"/>
      <c r="F70" s="956"/>
      <c r="G70" s="956"/>
      <c r="H70" s="956"/>
      <c r="I70" s="956"/>
      <c r="J70" s="956"/>
      <c r="K70" s="956"/>
      <c r="L70" s="956"/>
      <c r="M70" s="956"/>
      <c r="N70" s="956"/>
      <c r="O70" s="956"/>
      <c r="P70" s="956"/>
      <c r="Q70" s="956"/>
      <c r="R70" s="956"/>
      <c r="S70" s="956"/>
      <c r="T70" s="957"/>
      <c r="U70" s="200"/>
      <c r="V70" s="201"/>
      <c r="W70" s="201"/>
      <c r="X70" s="201"/>
      <c r="Y70" s="201"/>
      <c r="Z70" s="201"/>
      <c r="AA70" s="202"/>
      <c r="AB70" s="203"/>
      <c r="AC70" s="201"/>
      <c r="AD70" s="201"/>
      <c r="AE70" s="201"/>
      <c r="AF70" s="201"/>
      <c r="AG70" s="201"/>
      <c r="AH70" s="202"/>
      <c r="AI70" s="203"/>
      <c r="AJ70" s="201"/>
      <c r="AK70" s="201"/>
      <c r="AL70" s="201"/>
      <c r="AM70" s="201"/>
      <c r="AN70" s="201"/>
      <c r="AO70" s="202"/>
      <c r="AP70" s="203"/>
      <c r="AQ70" s="201"/>
      <c r="AR70" s="201"/>
      <c r="AS70" s="201"/>
      <c r="AT70" s="201"/>
      <c r="AU70" s="201"/>
      <c r="AV70" s="202"/>
      <c r="AW70" s="203"/>
      <c r="AX70" s="201"/>
      <c r="AY70" s="204"/>
      <c r="AZ70" s="942"/>
      <c r="BA70" s="943"/>
      <c r="BB70" s="949"/>
      <c r="BC70" s="950"/>
      <c r="BD70" s="950"/>
      <c r="BE70" s="950"/>
      <c r="BF70" s="950"/>
      <c r="BG70" s="950"/>
      <c r="BH70" s="951"/>
    </row>
    <row r="71" spans="2:60" ht="20.25" customHeight="1" x14ac:dyDescent="0.15">
      <c r="B71" s="955" t="s">
        <v>275</v>
      </c>
      <c r="C71" s="956"/>
      <c r="D71" s="956"/>
      <c r="E71" s="956"/>
      <c r="F71" s="956"/>
      <c r="G71" s="956"/>
      <c r="H71" s="956"/>
      <c r="I71" s="956"/>
      <c r="J71" s="956"/>
      <c r="K71" s="956"/>
      <c r="L71" s="956"/>
      <c r="M71" s="956"/>
      <c r="N71" s="956"/>
      <c r="O71" s="956"/>
      <c r="P71" s="956"/>
      <c r="Q71" s="956"/>
      <c r="R71" s="956"/>
      <c r="S71" s="956"/>
      <c r="T71" s="957"/>
      <c r="U71" s="200">
        <v>9</v>
      </c>
      <c r="V71" s="201">
        <v>9</v>
      </c>
      <c r="W71" s="201">
        <v>9</v>
      </c>
      <c r="X71" s="201">
        <v>9</v>
      </c>
      <c r="Y71" s="201">
        <v>9</v>
      </c>
      <c r="Z71" s="201">
        <v>9</v>
      </c>
      <c r="AA71" s="205">
        <v>9</v>
      </c>
      <c r="AB71" s="206">
        <v>9</v>
      </c>
      <c r="AC71" s="201">
        <v>9</v>
      </c>
      <c r="AD71" s="201">
        <v>9</v>
      </c>
      <c r="AE71" s="201">
        <v>9</v>
      </c>
      <c r="AF71" s="201">
        <v>9</v>
      </c>
      <c r="AG71" s="201">
        <v>9</v>
      </c>
      <c r="AH71" s="205">
        <v>9</v>
      </c>
      <c r="AI71" s="206">
        <v>9</v>
      </c>
      <c r="AJ71" s="201">
        <v>9</v>
      </c>
      <c r="AK71" s="201">
        <v>9</v>
      </c>
      <c r="AL71" s="201">
        <v>9</v>
      </c>
      <c r="AM71" s="201">
        <v>9</v>
      </c>
      <c r="AN71" s="201">
        <v>9</v>
      </c>
      <c r="AO71" s="205">
        <v>9</v>
      </c>
      <c r="AP71" s="206">
        <v>9</v>
      </c>
      <c r="AQ71" s="201">
        <v>9</v>
      </c>
      <c r="AR71" s="201">
        <v>9</v>
      </c>
      <c r="AS71" s="201">
        <v>9</v>
      </c>
      <c r="AT71" s="201">
        <v>9</v>
      </c>
      <c r="AU71" s="201">
        <v>9</v>
      </c>
      <c r="AV71" s="205">
        <v>9</v>
      </c>
      <c r="AW71" s="206"/>
      <c r="AX71" s="201"/>
      <c r="AY71" s="204"/>
      <c r="AZ71" s="942"/>
      <c r="BA71" s="943"/>
      <c r="BB71" s="949"/>
      <c r="BC71" s="950"/>
      <c r="BD71" s="950"/>
      <c r="BE71" s="950"/>
      <c r="BF71" s="950"/>
      <c r="BG71" s="950"/>
      <c r="BH71" s="951"/>
    </row>
    <row r="72" spans="2:60" ht="20.25" customHeight="1" x14ac:dyDescent="0.15">
      <c r="B72" s="955" t="s">
        <v>276</v>
      </c>
      <c r="C72" s="956"/>
      <c r="D72" s="956"/>
      <c r="E72" s="956"/>
      <c r="F72" s="956"/>
      <c r="G72" s="956"/>
      <c r="H72" s="956"/>
      <c r="I72" s="956"/>
      <c r="J72" s="956"/>
      <c r="K72" s="956"/>
      <c r="L72" s="956"/>
      <c r="M72" s="956"/>
      <c r="N72" s="956"/>
      <c r="O72" s="956"/>
      <c r="P72" s="956"/>
      <c r="Q72" s="956"/>
      <c r="R72" s="956"/>
      <c r="S72" s="956"/>
      <c r="T72" s="957"/>
      <c r="U72" s="200">
        <v>3</v>
      </c>
      <c r="V72" s="201">
        <v>3</v>
      </c>
      <c r="W72" s="201">
        <v>3</v>
      </c>
      <c r="X72" s="201">
        <v>3</v>
      </c>
      <c r="Y72" s="201">
        <v>3</v>
      </c>
      <c r="Z72" s="201">
        <v>3</v>
      </c>
      <c r="AA72" s="205">
        <v>3</v>
      </c>
      <c r="AB72" s="206">
        <v>3</v>
      </c>
      <c r="AC72" s="201">
        <v>3</v>
      </c>
      <c r="AD72" s="201">
        <v>3</v>
      </c>
      <c r="AE72" s="201">
        <v>3</v>
      </c>
      <c r="AF72" s="201">
        <v>3</v>
      </c>
      <c r="AG72" s="201">
        <v>3</v>
      </c>
      <c r="AH72" s="205">
        <v>3</v>
      </c>
      <c r="AI72" s="206">
        <v>3</v>
      </c>
      <c r="AJ72" s="201">
        <v>3</v>
      </c>
      <c r="AK72" s="201">
        <v>3</v>
      </c>
      <c r="AL72" s="201">
        <v>3</v>
      </c>
      <c r="AM72" s="201">
        <v>3</v>
      </c>
      <c r="AN72" s="201">
        <v>3</v>
      </c>
      <c r="AO72" s="205">
        <v>3</v>
      </c>
      <c r="AP72" s="206">
        <v>3</v>
      </c>
      <c r="AQ72" s="201">
        <v>3</v>
      </c>
      <c r="AR72" s="201">
        <v>3</v>
      </c>
      <c r="AS72" s="201">
        <v>3</v>
      </c>
      <c r="AT72" s="201">
        <v>3</v>
      </c>
      <c r="AU72" s="201">
        <v>3</v>
      </c>
      <c r="AV72" s="205">
        <v>3</v>
      </c>
      <c r="AW72" s="206"/>
      <c r="AX72" s="201"/>
      <c r="AY72" s="204"/>
      <c r="AZ72" s="944"/>
      <c r="BA72" s="945"/>
      <c r="BB72" s="949"/>
      <c r="BC72" s="950"/>
      <c r="BD72" s="950"/>
      <c r="BE72" s="950"/>
      <c r="BF72" s="950"/>
      <c r="BG72" s="950"/>
      <c r="BH72" s="951"/>
    </row>
    <row r="73" spans="2:60" ht="20.25" customHeight="1" x14ac:dyDescent="0.15">
      <c r="B73" s="955" t="s">
        <v>277</v>
      </c>
      <c r="C73" s="956"/>
      <c r="D73" s="956"/>
      <c r="E73" s="956"/>
      <c r="F73" s="956"/>
      <c r="G73" s="956"/>
      <c r="H73" s="956"/>
      <c r="I73" s="956"/>
      <c r="J73" s="956"/>
      <c r="K73" s="956"/>
      <c r="L73" s="956"/>
      <c r="M73" s="956"/>
      <c r="N73" s="956"/>
      <c r="O73" s="956"/>
      <c r="P73" s="956"/>
      <c r="Q73" s="956"/>
      <c r="R73" s="956"/>
      <c r="S73" s="956"/>
      <c r="T73" s="957"/>
      <c r="U73" s="207">
        <f>IF(SUMIF($F$21:$F$68,"介護従業者",U21:U68)+SUMIF($F$21:$F$68,"看護職員",U21:U68)=0,"",(SUMIF($F$21:$F$68,"介護従業者",U21:U68)+SUMIF($F$21:$F$68,"看護職員",U21:U68)))</f>
        <v>48.5</v>
      </c>
      <c r="V73" s="207">
        <f t="shared" ref="V73:AY73" si="1">IF(SUMIF($F$21:$F$68,"介護従業者",V21:V68)+SUMIF($F$21:$F$68,"看護職員",V21:V68)=0,"",(SUMIF($F$21:$F$68,"介護従業者",V21:V68)+SUMIF($F$21:$F$68,"看護職員",V21:V68)))</f>
        <v>44.5</v>
      </c>
      <c r="W73" s="207">
        <f t="shared" si="1"/>
        <v>48.5</v>
      </c>
      <c r="X73" s="207">
        <f t="shared" si="1"/>
        <v>46.499999999999986</v>
      </c>
      <c r="Y73" s="207">
        <f t="shared" si="1"/>
        <v>46</v>
      </c>
      <c r="Z73" s="207">
        <f t="shared" si="1"/>
        <v>48</v>
      </c>
      <c r="AA73" s="208">
        <f t="shared" si="1"/>
        <v>46</v>
      </c>
      <c r="AB73" s="209">
        <f t="shared" si="1"/>
        <v>48.5</v>
      </c>
      <c r="AC73" s="207">
        <f t="shared" si="1"/>
        <v>44.5</v>
      </c>
      <c r="AD73" s="207">
        <f t="shared" si="1"/>
        <v>48.5</v>
      </c>
      <c r="AE73" s="207">
        <f t="shared" si="1"/>
        <v>46.5</v>
      </c>
      <c r="AF73" s="207">
        <f t="shared" si="1"/>
        <v>46</v>
      </c>
      <c r="AG73" s="207">
        <f t="shared" si="1"/>
        <v>48</v>
      </c>
      <c r="AH73" s="208">
        <f t="shared" si="1"/>
        <v>46</v>
      </c>
      <c r="AI73" s="209">
        <f t="shared" si="1"/>
        <v>48.5</v>
      </c>
      <c r="AJ73" s="207">
        <f t="shared" si="1"/>
        <v>44.5</v>
      </c>
      <c r="AK73" s="207">
        <f t="shared" si="1"/>
        <v>48.5</v>
      </c>
      <c r="AL73" s="207">
        <f t="shared" si="1"/>
        <v>46.5</v>
      </c>
      <c r="AM73" s="207">
        <f t="shared" si="1"/>
        <v>46</v>
      </c>
      <c r="AN73" s="207">
        <f t="shared" si="1"/>
        <v>48</v>
      </c>
      <c r="AO73" s="208">
        <f t="shared" si="1"/>
        <v>46</v>
      </c>
      <c r="AP73" s="209">
        <f t="shared" si="1"/>
        <v>48.5</v>
      </c>
      <c r="AQ73" s="207">
        <f t="shared" si="1"/>
        <v>44.5</v>
      </c>
      <c r="AR73" s="207">
        <f t="shared" si="1"/>
        <v>48.5</v>
      </c>
      <c r="AS73" s="207">
        <f t="shared" si="1"/>
        <v>46.5</v>
      </c>
      <c r="AT73" s="207">
        <f t="shared" si="1"/>
        <v>46</v>
      </c>
      <c r="AU73" s="207">
        <f t="shared" si="1"/>
        <v>48</v>
      </c>
      <c r="AV73" s="208">
        <f>IF(SUMIF($F$21:$F$68,"介護従業者",AV21:AV68)+SUMIF($F$21:$F$68,"看護職員",AV21:AV68)=0,"",(SUMIF($F$21:$F$68,"介護従業者",AV21:AV68)+SUMIF($F$21:$F$68,"看護職員",AV21:AV68)))</f>
        <v>46</v>
      </c>
      <c r="AW73" s="209" t="str">
        <f t="shared" si="1"/>
        <v/>
      </c>
      <c r="AX73" s="207" t="str">
        <f t="shared" si="1"/>
        <v/>
      </c>
      <c r="AY73" s="207" t="str">
        <f t="shared" si="1"/>
        <v/>
      </c>
      <c r="AZ73" s="958">
        <f>IF($BC$3="４週",SUM(U73:AV73),IF($BC$3="暦月",SUM(U73:AY73),""))</f>
        <v>1312</v>
      </c>
      <c r="BA73" s="959"/>
      <c r="BB73" s="949"/>
      <c r="BC73" s="950"/>
      <c r="BD73" s="950"/>
      <c r="BE73" s="950"/>
      <c r="BF73" s="950"/>
      <c r="BG73" s="950"/>
      <c r="BH73" s="951"/>
    </row>
    <row r="74" spans="2:60" ht="20.25" customHeight="1" x14ac:dyDescent="0.15">
      <c r="B74" s="955" t="s">
        <v>278</v>
      </c>
      <c r="C74" s="956"/>
      <c r="D74" s="956"/>
      <c r="E74" s="956"/>
      <c r="F74" s="956"/>
      <c r="G74" s="956"/>
      <c r="H74" s="956"/>
      <c r="I74" s="956"/>
      <c r="J74" s="956"/>
      <c r="K74" s="956"/>
      <c r="L74" s="956"/>
      <c r="M74" s="956"/>
      <c r="N74" s="956"/>
      <c r="O74" s="956"/>
      <c r="P74" s="956"/>
      <c r="Q74" s="956"/>
      <c r="R74" s="956"/>
      <c r="S74" s="956"/>
      <c r="T74" s="957"/>
      <c r="U74" s="209">
        <f>IF(SUMIF($F$21:$F$68,"看護職員",U21:U68)=0,"",SUMIF($F$21:$F$68,"看護職員",U21:U68))</f>
        <v>30</v>
      </c>
      <c r="V74" s="210">
        <f t="shared" ref="V74:AY74" si="2">IF(SUMIF($F$21:$F$68,"看護職員",V21:V68)=0,"",SUMIF($F$21:$F$68,"看護職員",V21:V68))</f>
        <v>29.999999999999996</v>
      </c>
      <c r="W74" s="210">
        <f t="shared" si="2"/>
        <v>30</v>
      </c>
      <c r="X74" s="210">
        <f t="shared" si="2"/>
        <v>29.999999999999993</v>
      </c>
      <c r="Y74" s="210">
        <f t="shared" si="2"/>
        <v>30</v>
      </c>
      <c r="Z74" s="210">
        <f t="shared" si="2"/>
        <v>30</v>
      </c>
      <c r="AA74" s="208">
        <f t="shared" si="2"/>
        <v>30</v>
      </c>
      <c r="AB74" s="209">
        <f>IF(SUMIF($F$21:$F$68,"看護職員",AB21:AB68)=0,"",SUMIF($F$21:$F$68,"看護職員",AB21:AB68))</f>
        <v>30</v>
      </c>
      <c r="AC74" s="210">
        <f t="shared" si="2"/>
        <v>30</v>
      </c>
      <c r="AD74" s="210">
        <f t="shared" si="2"/>
        <v>30</v>
      </c>
      <c r="AE74" s="210">
        <f t="shared" si="2"/>
        <v>30</v>
      </c>
      <c r="AF74" s="210">
        <f t="shared" si="2"/>
        <v>30</v>
      </c>
      <c r="AG74" s="210">
        <f t="shared" si="2"/>
        <v>30</v>
      </c>
      <c r="AH74" s="208">
        <f t="shared" si="2"/>
        <v>30</v>
      </c>
      <c r="AI74" s="209">
        <f>IF(SUMIF($F$21:$F$68,"看護職員",AI21:AI68)=0,"",SUMIF($F$21:$F$68,"看護職員",AI21:AI68))</f>
        <v>30</v>
      </c>
      <c r="AJ74" s="210">
        <f t="shared" si="2"/>
        <v>30</v>
      </c>
      <c r="AK74" s="210">
        <f t="shared" si="2"/>
        <v>30</v>
      </c>
      <c r="AL74" s="210">
        <f t="shared" si="2"/>
        <v>30</v>
      </c>
      <c r="AM74" s="210">
        <f t="shared" si="2"/>
        <v>30</v>
      </c>
      <c r="AN74" s="210">
        <f t="shared" si="2"/>
        <v>30</v>
      </c>
      <c r="AO74" s="208">
        <f t="shared" si="2"/>
        <v>30</v>
      </c>
      <c r="AP74" s="209">
        <f>IF(SUMIF($F$21:$F$68,"看護職員",AP21:AP68)=0,"",SUMIF($F$21:$F$68,"看護職員",AP21:AP68))</f>
        <v>30</v>
      </c>
      <c r="AQ74" s="210">
        <f t="shared" si="2"/>
        <v>30</v>
      </c>
      <c r="AR74" s="210">
        <f t="shared" si="2"/>
        <v>30</v>
      </c>
      <c r="AS74" s="210">
        <f t="shared" si="2"/>
        <v>30</v>
      </c>
      <c r="AT74" s="210">
        <f t="shared" si="2"/>
        <v>30</v>
      </c>
      <c r="AU74" s="210">
        <f t="shared" si="2"/>
        <v>30</v>
      </c>
      <c r="AV74" s="208">
        <f t="shared" si="2"/>
        <v>29.999999999999996</v>
      </c>
      <c r="AW74" s="209" t="str">
        <f>IF(SUMIF($F$21:$F$68,"看護職員",AW21:AW68)=0,"",SUMIF($F$21:$F$68,"看護職員",AW21:AW68))</f>
        <v/>
      </c>
      <c r="AX74" s="210" t="str">
        <f t="shared" si="2"/>
        <v/>
      </c>
      <c r="AY74" s="210" t="str">
        <f t="shared" si="2"/>
        <v/>
      </c>
      <c r="AZ74" s="958">
        <f>IF($BC$3="４週",SUM(U74:AV74),IF($BC$3="暦月",SUM(U74:AY74),""))</f>
        <v>840</v>
      </c>
      <c r="BA74" s="959"/>
      <c r="BB74" s="949"/>
      <c r="BC74" s="950"/>
      <c r="BD74" s="950"/>
      <c r="BE74" s="950"/>
      <c r="BF74" s="950"/>
      <c r="BG74" s="950"/>
      <c r="BH74" s="951"/>
    </row>
    <row r="75" spans="2:60" ht="20.25" customHeight="1" thickBot="1" x14ac:dyDescent="0.2">
      <c r="B75" s="932" t="s">
        <v>279</v>
      </c>
      <c r="C75" s="933"/>
      <c r="D75" s="933"/>
      <c r="E75" s="933"/>
      <c r="F75" s="933"/>
      <c r="G75" s="933"/>
      <c r="H75" s="933"/>
      <c r="I75" s="933"/>
      <c r="J75" s="933"/>
      <c r="K75" s="933"/>
      <c r="L75" s="933"/>
      <c r="M75" s="933"/>
      <c r="N75" s="933"/>
      <c r="O75" s="933"/>
      <c r="P75" s="933"/>
      <c r="Q75" s="933"/>
      <c r="R75" s="933"/>
      <c r="S75" s="933"/>
      <c r="T75" s="934"/>
      <c r="U75" s="211">
        <f>IF((SUMIF($G$21:$G$68,"介護従業者",U21:U68)+SUMIF($G$21:$G$68,"看護職員",U21:U68))=0,"",(SUMIF($G$21:$G$68,"介護従業者",U21:U68)+SUMIF($G$21:$G$68,"看護職員",U21:U68)))</f>
        <v>10</v>
      </c>
      <c r="V75" s="212">
        <f t="shared" ref="V75:AV75" si="3">IF((SUMIF($G$21:$G$68,"介護従業者",V21:V68)+SUMIF($G$21:$G$68,"看護職員",V21:V68))=0,"",(SUMIF($G$21:$G$68,"介護従業者",V21:V68)+SUMIF($G$21:$G$68,"看護職員",V21:V68)))</f>
        <v>10</v>
      </c>
      <c r="W75" s="212">
        <f t="shared" si="3"/>
        <v>10</v>
      </c>
      <c r="X75" s="212">
        <f t="shared" si="3"/>
        <v>10</v>
      </c>
      <c r="Y75" s="212">
        <f t="shared" si="3"/>
        <v>10</v>
      </c>
      <c r="Z75" s="212">
        <f t="shared" si="3"/>
        <v>10</v>
      </c>
      <c r="AA75" s="213">
        <f t="shared" si="3"/>
        <v>10</v>
      </c>
      <c r="AB75" s="211">
        <f>IF((SUMIF($G$21:$G$68,"介護従業者",AB21:AB68)+SUMIF($G$21:$G$68,"看護職員",AB21:AB68))=0,"",(SUMIF($G$21:$G$68,"介護従業者",AB21:AB68)+SUMIF($G$21:$G$68,"看護職員",AB21:AB68)))</f>
        <v>10</v>
      </c>
      <c r="AC75" s="212">
        <f t="shared" si="3"/>
        <v>10</v>
      </c>
      <c r="AD75" s="212">
        <f t="shared" si="3"/>
        <v>10</v>
      </c>
      <c r="AE75" s="212">
        <f t="shared" si="3"/>
        <v>10</v>
      </c>
      <c r="AF75" s="212">
        <f t="shared" si="3"/>
        <v>10</v>
      </c>
      <c r="AG75" s="212">
        <f t="shared" si="3"/>
        <v>10</v>
      </c>
      <c r="AH75" s="213">
        <f t="shared" si="3"/>
        <v>10</v>
      </c>
      <c r="AI75" s="211">
        <f>IF((SUMIF($G$21:$G$68,"介護従業者",AI21:AI68)+SUMIF($G$21:$G$68,"看護職員",AI21:AI68))=0,"",(SUMIF($G$21:$G$68,"介護従業者",AI21:AI68)+SUMIF($G$21:$G$68,"看護職員",AI21:AI68)))</f>
        <v>10</v>
      </c>
      <c r="AJ75" s="212">
        <f t="shared" si="3"/>
        <v>10</v>
      </c>
      <c r="AK75" s="212">
        <f t="shared" si="3"/>
        <v>10</v>
      </c>
      <c r="AL75" s="212">
        <f t="shared" si="3"/>
        <v>10</v>
      </c>
      <c r="AM75" s="212">
        <f t="shared" si="3"/>
        <v>10</v>
      </c>
      <c r="AN75" s="212">
        <f t="shared" si="3"/>
        <v>10</v>
      </c>
      <c r="AO75" s="213">
        <f t="shared" si="3"/>
        <v>10</v>
      </c>
      <c r="AP75" s="211">
        <f>IF((SUMIF($G$21:$G$68,"介護従業者",AP21:AP68)+SUMIF($G$21:$G$68,"看護職員",AP21:AP68))=0,"",(SUMIF($G$21:$G$68,"介護従業者",AP21:AP68)+SUMIF($G$21:$G$68,"看護職員",AP21:AP68)))</f>
        <v>10</v>
      </c>
      <c r="AQ75" s="212">
        <f t="shared" si="3"/>
        <v>10</v>
      </c>
      <c r="AR75" s="212">
        <f t="shared" si="3"/>
        <v>10</v>
      </c>
      <c r="AS75" s="212">
        <f t="shared" si="3"/>
        <v>10</v>
      </c>
      <c r="AT75" s="212">
        <f t="shared" si="3"/>
        <v>10</v>
      </c>
      <c r="AU75" s="212">
        <f t="shared" si="3"/>
        <v>10</v>
      </c>
      <c r="AV75" s="213">
        <f t="shared" si="3"/>
        <v>10</v>
      </c>
      <c r="AW75" s="211" t="str">
        <f t="shared" ref="AW75:AY75" si="4">IF(SUMIF($G$21:$G$68,"介護従業者",AW21:AW68)=0,"",SUMIF($G$21:$G$68,"介護従業者",AW21:AW68))</f>
        <v/>
      </c>
      <c r="AX75" s="212" t="str">
        <f t="shared" si="4"/>
        <v/>
      </c>
      <c r="AY75" s="214" t="str">
        <f t="shared" si="4"/>
        <v/>
      </c>
      <c r="AZ75" s="935">
        <f>IF($BC$3="４週",SUM(U75:AV75),IF($BC$3="暦月",SUM(U75:AY75),""))</f>
        <v>280</v>
      </c>
      <c r="BA75" s="936"/>
      <c r="BB75" s="952"/>
      <c r="BC75" s="953"/>
      <c r="BD75" s="953"/>
      <c r="BE75" s="953"/>
      <c r="BF75" s="953"/>
      <c r="BG75" s="953"/>
      <c r="BH75" s="954"/>
    </row>
    <row r="76" spans="2:60" s="175" customFormat="1" ht="20.25" customHeight="1" x14ac:dyDescent="0.15">
      <c r="C76" s="176"/>
      <c r="D76" s="176"/>
      <c r="E76" s="176"/>
      <c r="F76" s="176"/>
      <c r="G76" s="176"/>
      <c r="BH76" s="215"/>
    </row>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30" spans="3:57" x14ac:dyDescent="0.15">
      <c r="C130" s="117"/>
      <c r="D130" s="117"/>
      <c r="E130" s="117"/>
      <c r="F130" s="117"/>
      <c r="G130" s="117"/>
      <c r="H130" s="117"/>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row>
    <row r="131" spans="3:57" x14ac:dyDescent="0.15">
      <c r="C131" s="117"/>
      <c r="D131" s="117"/>
      <c r="E131" s="117"/>
      <c r="F131" s="117"/>
      <c r="G131" s="117"/>
      <c r="H131" s="117"/>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row>
    <row r="132" spans="3:57" x14ac:dyDescent="0.15">
      <c r="C132" s="217"/>
      <c r="D132" s="217"/>
      <c r="E132" s="217"/>
      <c r="F132" s="217"/>
      <c r="G132" s="217"/>
      <c r="H132" s="217"/>
      <c r="I132" s="117"/>
      <c r="J132" s="117"/>
    </row>
    <row r="133" spans="3:57" x14ac:dyDescent="0.15">
      <c r="C133" s="217"/>
      <c r="D133" s="217"/>
      <c r="E133" s="217"/>
      <c r="F133" s="217"/>
      <c r="G133" s="217"/>
      <c r="H133" s="217"/>
      <c r="I133" s="117"/>
      <c r="J133" s="117"/>
    </row>
    <row r="134" spans="3:57" x14ac:dyDescent="0.15">
      <c r="C134" s="117"/>
      <c r="D134" s="117"/>
      <c r="E134" s="117"/>
      <c r="F134" s="117"/>
      <c r="G134" s="117"/>
      <c r="H134" s="117"/>
    </row>
    <row r="135" spans="3:57" x14ac:dyDescent="0.15">
      <c r="C135" s="117"/>
      <c r="D135" s="117"/>
      <c r="E135" s="117"/>
      <c r="F135" s="117"/>
      <c r="G135" s="117"/>
      <c r="H135" s="117"/>
    </row>
    <row r="136" spans="3:57" x14ac:dyDescent="0.15">
      <c r="C136" s="117"/>
      <c r="D136" s="117"/>
      <c r="E136" s="117"/>
      <c r="F136" s="117"/>
      <c r="G136" s="117"/>
      <c r="H136" s="117"/>
    </row>
    <row r="137" spans="3:57" x14ac:dyDescent="0.15">
      <c r="C137" s="117"/>
      <c r="D137" s="117"/>
      <c r="E137" s="117"/>
      <c r="F137" s="117"/>
      <c r="G137" s="117"/>
      <c r="H137" s="117"/>
    </row>
  </sheetData>
  <sheetProtection sheet="1" insertRows="0" deleteRows="0"/>
  <mergeCells count="219">
    <mergeCell ref="B75:T75"/>
    <mergeCell ref="AZ75:BA75"/>
    <mergeCell ref="B69:T69"/>
    <mergeCell ref="AZ69:BA72"/>
    <mergeCell ref="BB69:BH75"/>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BK3:BL4"/>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s>
  <phoneticPr fontId="2"/>
  <conditionalFormatting sqref="U23:AY23 U26:AY26 U29:AY29 U32:AY32 U35:AY35 U38:AY38 U41:AY41 U44:AY44 U47:AY47 U50:AY50 U53:AY53 U56:AY56 U59:AY59 U62:AY62 U65:AY65 U68:AY68">
    <cfRule type="expression" dxfId="151" priority="98">
      <formula>OR(U$69=$B22,U$70=$B22)</formula>
    </cfRule>
  </conditionalFormatting>
  <conditionalFormatting sqref="U69:BA75">
    <cfRule type="expression" dxfId="150" priority="1">
      <formula>INDIRECT(ADDRESS(ROW(),COLUMN()))=TRUNC(INDIRECT(ADDRESS(ROW(),COLUMN())))</formula>
    </cfRule>
  </conditionalFormatting>
  <conditionalFormatting sqref="U22:BC23">
    <cfRule type="expression" dxfId="149" priority="92">
      <formula>INDIRECT(ADDRESS(ROW(),COLUMN()))=TRUNC(INDIRECT(ADDRESS(ROW(),COLUMN())))</formula>
    </cfRule>
  </conditionalFormatting>
  <conditionalFormatting sqref="U25:BC26">
    <cfRule type="expression" dxfId="148" priority="86">
      <formula>INDIRECT(ADDRESS(ROW(),COLUMN()))=TRUNC(INDIRECT(ADDRESS(ROW(),COLUMN())))</formula>
    </cfRule>
  </conditionalFormatting>
  <conditionalFormatting sqref="U28:BC29">
    <cfRule type="expression" dxfId="147" priority="80">
      <formula>INDIRECT(ADDRESS(ROW(),COLUMN()))=TRUNC(INDIRECT(ADDRESS(ROW(),COLUMN())))</formula>
    </cfRule>
  </conditionalFormatting>
  <conditionalFormatting sqref="U31:BC32">
    <cfRule type="expression" dxfId="146" priority="74">
      <formula>INDIRECT(ADDRESS(ROW(),COLUMN()))=TRUNC(INDIRECT(ADDRESS(ROW(),COLUMN())))</formula>
    </cfRule>
  </conditionalFormatting>
  <conditionalFormatting sqref="U34:BC35">
    <cfRule type="expression" dxfId="145" priority="68">
      <formula>INDIRECT(ADDRESS(ROW(),COLUMN()))=TRUNC(INDIRECT(ADDRESS(ROW(),COLUMN())))</formula>
    </cfRule>
  </conditionalFormatting>
  <conditionalFormatting sqref="U37:BC38">
    <cfRule type="expression" dxfId="144" priority="62">
      <formula>INDIRECT(ADDRESS(ROW(),COLUMN()))=TRUNC(INDIRECT(ADDRESS(ROW(),COLUMN())))</formula>
    </cfRule>
  </conditionalFormatting>
  <conditionalFormatting sqref="U40:BC41">
    <cfRule type="expression" dxfId="143" priority="56">
      <formula>INDIRECT(ADDRESS(ROW(),COLUMN()))=TRUNC(INDIRECT(ADDRESS(ROW(),COLUMN())))</formula>
    </cfRule>
  </conditionalFormatting>
  <conditionalFormatting sqref="U43:BC44">
    <cfRule type="expression" dxfId="142" priority="50">
      <formula>INDIRECT(ADDRESS(ROW(),COLUMN()))=TRUNC(INDIRECT(ADDRESS(ROW(),COLUMN())))</formula>
    </cfRule>
  </conditionalFormatting>
  <conditionalFormatting sqref="U46:BC47">
    <cfRule type="expression" dxfId="141" priority="44">
      <formula>INDIRECT(ADDRESS(ROW(),COLUMN()))=TRUNC(INDIRECT(ADDRESS(ROW(),COLUMN())))</formula>
    </cfRule>
  </conditionalFormatting>
  <conditionalFormatting sqref="U49:BC50">
    <cfRule type="expression" dxfId="140" priority="38">
      <formula>INDIRECT(ADDRESS(ROW(),COLUMN()))=TRUNC(INDIRECT(ADDRESS(ROW(),COLUMN())))</formula>
    </cfRule>
  </conditionalFormatting>
  <conditionalFormatting sqref="U52:BC53">
    <cfRule type="expression" dxfId="139" priority="32">
      <formula>INDIRECT(ADDRESS(ROW(),COLUMN()))=TRUNC(INDIRECT(ADDRESS(ROW(),COLUMN())))</formula>
    </cfRule>
  </conditionalFormatting>
  <conditionalFormatting sqref="U55:BC56">
    <cfRule type="expression" dxfId="138" priority="26">
      <formula>INDIRECT(ADDRESS(ROW(),COLUMN()))=TRUNC(INDIRECT(ADDRESS(ROW(),COLUMN())))</formula>
    </cfRule>
  </conditionalFormatting>
  <conditionalFormatting sqref="U58:BC59">
    <cfRule type="expression" dxfId="137" priority="20">
      <formula>INDIRECT(ADDRESS(ROW(),COLUMN()))=TRUNC(INDIRECT(ADDRESS(ROW(),COLUMN())))</formula>
    </cfRule>
  </conditionalFormatting>
  <conditionalFormatting sqref="U61:BC62">
    <cfRule type="expression" dxfId="136" priority="14">
      <formula>INDIRECT(ADDRESS(ROW(),COLUMN()))=TRUNC(INDIRECT(ADDRESS(ROW(),COLUMN())))</formula>
    </cfRule>
  </conditionalFormatting>
  <conditionalFormatting sqref="U64:BC65">
    <cfRule type="expression" dxfId="135" priority="8">
      <formula>INDIRECT(ADDRESS(ROW(),COLUMN()))=TRUNC(INDIRECT(ADDRESS(ROW(),COLUMN())))</formula>
    </cfRule>
  </conditionalFormatting>
  <conditionalFormatting sqref="U67:BC68">
    <cfRule type="expression" dxfId="134" priority="2">
      <formula>INDIRECT(ADDRESS(ROW(),COLUMN()))=TRUNC(INDIRECT(ADDRESS(ROW(),COLUMN())))</formula>
    </cfRule>
  </conditionalFormatting>
  <dataValidations count="9">
    <dataValidation allowBlank="1" showInputMessage="1" showErrorMessage="1" error="入力可能範囲　32～40" sqref="BC10" xr:uid="{32BCC357-66B5-4022-90F0-3539F83BC17E}"/>
    <dataValidation type="list" errorStyle="warning" allowBlank="1" showInputMessage="1" error="リストにない場合のみ、入力してください。" sqref="I21:L68" xr:uid="{3A6658D8-E84A-47E9-98EB-A3F8A23AFD23}">
      <formula1>INDIRECT(C21)</formula1>
    </dataValidation>
    <dataValidation type="list" allowBlank="1" showInputMessage="1" sqref="H21:H68" xr:uid="{423C2F75-E0D6-4671-89D0-9A1BB46F50EF}">
      <formula1>"A, B, C, D"</formula1>
    </dataValidation>
    <dataValidation type="list" allowBlank="1" showInputMessage="1" sqref="C21:E68" xr:uid="{EA8246BE-F243-499C-8A6F-98959E366A3C}">
      <formula1>職種</formula1>
    </dataValidation>
    <dataValidation type="list" allowBlank="1" showInputMessage="1" showErrorMessage="1" sqref="U24:AY24 U27:AY27 U30:AY30 U33:AY33 U36:AY36 U39:AY39 U42:AY42 U45:AY45 U48:AY48 U51:AY51 U54:AY54 U57:AY57 U60:AY60 U63:AY63 U66:AY66 U21:AY21" xr:uid="{BECB4A9B-8230-4400-8C04-56575E13A4E2}">
      <formula1>【記載例】シフト記号</formula1>
    </dataValidation>
    <dataValidation type="list" allowBlank="1" showInputMessage="1" showErrorMessage="1" sqref="BC4:BF4" xr:uid="{3E642DD3-6A2A-478D-9192-2C90577CD34F}">
      <formula1>"予定,実績,予定・実績"</formula1>
    </dataValidation>
    <dataValidation type="list" allowBlank="1" showInputMessage="1" showErrorMessage="1" sqref="AD3:AD4" xr:uid="{C6E6C741-B498-4ED2-8A6B-185B88047AB7}">
      <formula1>#REF!</formula1>
    </dataValidation>
    <dataValidation type="decimal" allowBlank="1" showInputMessage="1" showErrorMessage="1" error="入力可能範囲　32～40" sqref="AY6:AZ6" xr:uid="{DC800297-3906-4122-9B98-98B9704B4F96}">
      <formula1>32</formula1>
      <formula2>40</formula2>
    </dataValidation>
    <dataValidation type="list" allowBlank="1" showInputMessage="1" showErrorMessage="1" sqref="BC3:BF3" xr:uid="{C8B93C45-F662-4566-A4ED-83848257352E}">
      <formula1>"４週,暦月"</formula1>
    </dataValidation>
  </dataValidations>
  <hyperlinks>
    <hyperlink ref="BK3" location="添付書類一覧!A1" display="添付書類一覧に戻る" xr:uid="{E563F216-2B99-4146-906A-5CA3B94203CD}"/>
    <hyperlink ref="BK3:BL4" location="' 添付書類一覧'!A1" display="添付書類一覧に戻る" xr:uid="{D9B17C3E-E872-4D54-857A-E2011662B2B9}"/>
  </hyperlinks>
  <printOptions horizontalCentered="1"/>
  <pageMargins left="0.15748031496062992" right="0.15748031496062992" top="0.39370078740157483" bottom="0.15748031496062992" header="0.15748031496062992" footer="0.15748031496062992"/>
  <pageSetup paperSize="9" scale="41"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57F2A5FC-A815-45CB-B0D3-BDE49064D18A}">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AC0CF-EBB7-49E5-993A-A10176526718}">
  <sheetPr>
    <tabColor theme="9" tint="0.79998168889431442"/>
    <pageSetUpPr fitToPage="1"/>
  </sheetPr>
  <dimension ref="B1:AE52"/>
  <sheetViews>
    <sheetView showGridLines="0" topLeftCell="H1" zoomScale="75" zoomScaleNormal="75" workbookViewId="0">
      <selection activeCell="AD1" sqref="AD1:AE1048576"/>
    </sheetView>
  </sheetViews>
  <sheetFormatPr defaultRowHeight="18.75" x14ac:dyDescent="0.15"/>
  <cols>
    <col min="1" max="1" width="1.625" style="220" customWidth="1"/>
    <col min="2" max="2" width="5.625" style="219" customWidth="1"/>
    <col min="3" max="3" width="10.625" style="219" customWidth="1"/>
    <col min="4" max="4" width="10.625" style="219" hidden="1" customWidth="1"/>
    <col min="5" max="5" width="3.375" style="219" bestFit="1" customWidth="1"/>
    <col min="6" max="6" width="15.625" style="220" customWidth="1"/>
    <col min="7" max="7" width="3.375" style="220" bestFit="1" customWidth="1"/>
    <col min="8" max="8" width="15.625" style="220" customWidth="1"/>
    <col min="9" max="9" width="3.375" style="220" bestFit="1" customWidth="1"/>
    <col min="10" max="10" width="15.625" style="219" customWidth="1"/>
    <col min="11" max="11" width="3.375" style="220" bestFit="1" customWidth="1"/>
    <col min="12" max="12" width="15.625" style="220" customWidth="1"/>
    <col min="13" max="13" width="5" style="220" customWidth="1"/>
    <col min="14" max="14" width="15.625" style="220" customWidth="1"/>
    <col min="15" max="15" width="3.375" style="220" customWidth="1"/>
    <col min="16" max="16" width="15.625" style="220" customWidth="1"/>
    <col min="17" max="17" width="3.375" style="220" customWidth="1"/>
    <col min="18" max="18" width="15.625" style="220" customWidth="1"/>
    <col min="19" max="19" width="3.375" style="220" customWidth="1"/>
    <col min="20" max="20" width="15.625" style="220" customWidth="1"/>
    <col min="21" max="21" width="3.375" style="220" customWidth="1"/>
    <col min="22" max="22" width="15.625" style="220" customWidth="1"/>
    <col min="23" max="23" width="3.375" style="220" customWidth="1"/>
    <col min="24" max="24" width="15.625" style="220" customWidth="1"/>
    <col min="25" max="25" width="3.375" style="220" customWidth="1"/>
    <col min="26" max="26" width="15.625" style="220" customWidth="1"/>
    <col min="27" max="27" width="3.375" style="220" customWidth="1"/>
    <col min="28" max="28" width="50.625" style="220" customWidth="1"/>
    <col min="29" max="30" width="9" style="220"/>
    <col min="31" max="31" width="18.125" style="220" customWidth="1"/>
    <col min="32" max="16384" width="9" style="220"/>
  </cols>
  <sheetData>
    <row r="1" spans="2:31" ht="19.5" thickBot="1" x14ac:dyDescent="0.2">
      <c r="B1" s="218" t="s">
        <v>280</v>
      </c>
      <c r="AD1" s="1"/>
      <c r="AE1" s="291"/>
    </row>
    <row r="2" spans="2:31" ht="19.5" thickTop="1" x14ac:dyDescent="0.15">
      <c r="B2" s="221" t="s">
        <v>281</v>
      </c>
      <c r="F2" s="222"/>
      <c r="J2" s="223"/>
      <c r="AD2" s="755" t="s">
        <v>519</v>
      </c>
      <c r="AE2" s="756"/>
    </row>
    <row r="3" spans="2:31" ht="19.5" thickBot="1" x14ac:dyDescent="0.2">
      <c r="B3" s="222" t="s">
        <v>282</v>
      </c>
      <c r="F3" s="223" t="s">
        <v>283</v>
      </c>
      <c r="J3" s="223"/>
      <c r="AD3" s="757"/>
      <c r="AE3" s="758"/>
    </row>
    <row r="4" spans="2:31" ht="19.5" thickTop="1" x14ac:dyDescent="0.15">
      <c r="B4" s="221"/>
      <c r="F4" s="960" t="s">
        <v>284</v>
      </c>
      <c r="G4" s="960"/>
      <c r="H4" s="960"/>
      <c r="I4" s="960"/>
      <c r="J4" s="960"/>
      <c r="K4" s="960"/>
      <c r="L4" s="960"/>
      <c r="N4" s="960" t="s">
        <v>285</v>
      </c>
      <c r="O4" s="960"/>
      <c r="P4" s="960"/>
      <c r="R4" s="960" t="s">
        <v>286</v>
      </c>
      <c r="S4" s="960"/>
      <c r="T4" s="960"/>
      <c r="U4" s="960"/>
      <c r="V4" s="960"/>
      <c r="W4" s="960"/>
      <c r="X4" s="960"/>
      <c r="Z4" s="224" t="s">
        <v>287</v>
      </c>
      <c r="AB4" s="960" t="s">
        <v>288</v>
      </c>
      <c r="AD4" s="350"/>
      <c r="AE4" s="291"/>
    </row>
    <row r="5" spans="2:31" x14ac:dyDescent="0.15">
      <c r="B5" s="219" t="s">
        <v>208</v>
      </c>
      <c r="C5" s="219" t="s">
        <v>289</v>
      </c>
      <c r="F5" s="219" t="s">
        <v>290</v>
      </c>
      <c r="G5" s="219"/>
      <c r="H5" s="219" t="s">
        <v>291</v>
      </c>
      <c r="J5" s="219" t="s">
        <v>292</v>
      </c>
      <c r="L5" s="219" t="s">
        <v>284</v>
      </c>
      <c r="N5" s="219" t="s">
        <v>293</v>
      </c>
      <c r="P5" s="219" t="s">
        <v>294</v>
      </c>
      <c r="R5" s="219" t="s">
        <v>293</v>
      </c>
      <c r="T5" s="219" t="s">
        <v>294</v>
      </c>
      <c r="V5" s="219" t="s">
        <v>292</v>
      </c>
      <c r="X5" s="219" t="s">
        <v>284</v>
      </c>
      <c r="Z5" s="225" t="s">
        <v>295</v>
      </c>
      <c r="AB5" s="960"/>
    </row>
    <row r="6" spans="2:31" x14ac:dyDescent="0.15">
      <c r="B6" s="226">
        <v>1</v>
      </c>
      <c r="C6" s="227" t="s">
        <v>240</v>
      </c>
      <c r="D6" s="228" t="str">
        <f>C6</f>
        <v>a</v>
      </c>
      <c r="E6" s="226" t="s">
        <v>296</v>
      </c>
      <c r="F6" s="229">
        <v>0.29166666666666669</v>
      </c>
      <c r="G6" s="226" t="s">
        <v>206</v>
      </c>
      <c r="H6" s="229">
        <v>0.66666666666666663</v>
      </c>
      <c r="I6" s="230" t="s">
        <v>297</v>
      </c>
      <c r="J6" s="229">
        <v>4.1666666666666664E-2</v>
      </c>
      <c r="K6" s="231" t="s">
        <v>184</v>
      </c>
      <c r="L6" s="232">
        <f>IF(OR(F6="",H6=""),"",(H6+IF(F6&gt;H6,1,0)-F6-J6)*24)</f>
        <v>7.9999999999999982</v>
      </c>
      <c r="N6" s="233">
        <f>【記載例】勤務形態一覧表!$BB$13</f>
        <v>0.29166666666666669</v>
      </c>
      <c r="O6" s="219" t="s">
        <v>206</v>
      </c>
      <c r="P6" s="233">
        <f>【記載例】勤務形態一覧表!$BF$13</f>
        <v>0.83333333333333337</v>
      </c>
      <c r="R6" s="234">
        <f t="shared" ref="R6:R22" si="0">IF(F6="","",IF(F6&lt;N6,N6,IF(F6&gt;=P6,"",F6)))</f>
        <v>0.29166666666666669</v>
      </c>
      <c r="S6" s="219" t="s">
        <v>206</v>
      </c>
      <c r="T6" s="234">
        <f t="shared" ref="T6:T22" si="1">IF(H6="","",IF(H6&gt;F6,IF(H6&lt;P6,H6,P6),P6))</f>
        <v>0.66666666666666663</v>
      </c>
      <c r="U6" s="235" t="s">
        <v>297</v>
      </c>
      <c r="V6" s="229">
        <v>4.1666666666666664E-2</v>
      </c>
      <c r="W6" s="220" t="s">
        <v>184</v>
      </c>
      <c r="X6" s="232">
        <f>IF(R6="","",IF((T6+IF(R6&gt;T6,1,0)-R6-V6)*24=0,"",(T6+IF(R6&gt;T6,1,0)-R6-V6)*24))</f>
        <v>7.9999999999999982</v>
      </c>
      <c r="Z6" s="232" t="str">
        <f>IF(X6="",L6,IF(OR(L6-X6=0,L6-X6&lt;0),"-",L6-X6))</f>
        <v>-</v>
      </c>
      <c r="AB6" s="236"/>
    </row>
    <row r="7" spans="2:31" x14ac:dyDescent="0.15">
      <c r="B7" s="226">
        <v>2</v>
      </c>
      <c r="C7" s="227" t="s">
        <v>247</v>
      </c>
      <c r="D7" s="228" t="str">
        <f t="shared" ref="D7:D38" si="2">C7</f>
        <v>b</v>
      </c>
      <c r="E7" s="226" t="s">
        <v>296</v>
      </c>
      <c r="F7" s="229">
        <v>0.45833333333333331</v>
      </c>
      <c r="G7" s="226" t="s">
        <v>206</v>
      </c>
      <c r="H7" s="229">
        <v>0.83333333333333337</v>
      </c>
      <c r="I7" s="230" t="s">
        <v>297</v>
      </c>
      <c r="J7" s="229">
        <v>4.1666666666666664E-2</v>
      </c>
      <c r="K7" s="231" t="s">
        <v>184</v>
      </c>
      <c r="L7" s="232">
        <f>IF(OR(F7="",H7=""),"",(H7+IF(F7&gt;H7,1,0)-F7-J7)*24)</f>
        <v>8</v>
      </c>
      <c r="N7" s="233">
        <f>【記載例】勤務形態一覧表!$BB$13</f>
        <v>0.29166666666666669</v>
      </c>
      <c r="O7" s="219" t="s">
        <v>206</v>
      </c>
      <c r="P7" s="233">
        <f>【記載例】勤務形態一覧表!$BF$13</f>
        <v>0.83333333333333337</v>
      </c>
      <c r="R7" s="234">
        <f t="shared" si="0"/>
        <v>0.45833333333333331</v>
      </c>
      <c r="S7" s="219" t="s">
        <v>206</v>
      </c>
      <c r="T7" s="234">
        <f t="shared" si="1"/>
        <v>0.83333333333333337</v>
      </c>
      <c r="U7" s="235" t="s">
        <v>297</v>
      </c>
      <c r="V7" s="229">
        <v>4.1666666666666664E-2</v>
      </c>
      <c r="W7" s="220" t="s">
        <v>184</v>
      </c>
      <c r="X7" s="232">
        <f>IF(R7="","",IF((T7+IF(R7&gt;T7,1,0)-R7-V7)*24=0,"",(T7+IF(R7&gt;T7,1,0)-R7-V7)*24))</f>
        <v>8</v>
      </c>
      <c r="Z7" s="232" t="str">
        <f>IF(X7="",L7,IF(OR(L7-X7=0,L7-X7&lt;0),"-",L7-X7))</f>
        <v>-</v>
      </c>
      <c r="AB7" s="236"/>
    </row>
    <row r="8" spans="2:31" x14ac:dyDescent="0.15">
      <c r="B8" s="226">
        <v>3</v>
      </c>
      <c r="C8" s="227" t="s">
        <v>228</v>
      </c>
      <c r="D8" s="228" t="str">
        <f t="shared" si="2"/>
        <v>c</v>
      </c>
      <c r="E8" s="226" t="s">
        <v>296</v>
      </c>
      <c r="F8" s="229">
        <v>0.375</v>
      </c>
      <c r="G8" s="226" t="s">
        <v>206</v>
      </c>
      <c r="H8" s="229">
        <v>0.75</v>
      </c>
      <c r="I8" s="230" t="s">
        <v>297</v>
      </c>
      <c r="J8" s="229">
        <v>4.1666666666666664E-2</v>
      </c>
      <c r="K8" s="231" t="s">
        <v>184</v>
      </c>
      <c r="L8" s="232">
        <f>IF(OR(F8="",H8=""),"",(H8+IF(F8&gt;H8,1,0)-F8-J8)*24)</f>
        <v>8</v>
      </c>
      <c r="N8" s="233">
        <f>【記載例】勤務形態一覧表!$BB$13</f>
        <v>0.29166666666666669</v>
      </c>
      <c r="O8" s="219" t="s">
        <v>206</v>
      </c>
      <c r="P8" s="233">
        <f>【記載例】勤務形態一覧表!$BF$13</f>
        <v>0.83333333333333337</v>
      </c>
      <c r="R8" s="234">
        <f t="shared" si="0"/>
        <v>0.375</v>
      </c>
      <c r="S8" s="219" t="s">
        <v>206</v>
      </c>
      <c r="T8" s="234">
        <f t="shared" si="1"/>
        <v>0.75</v>
      </c>
      <c r="U8" s="235" t="s">
        <v>297</v>
      </c>
      <c r="V8" s="229">
        <v>4.1666666666666664E-2</v>
      </c>
      <c r="W8" s="220" t="s">
        <v>184</v>
      </c>
      <c r="X8" s="232">
        <f>IF(R8="","",IF((T8+IF(R8&gt;T8,1,0)-R8-V8)*24=0,"",(T8+IF(R8&gt;T8,1,0)-R8-V8)*24))</f>
        <v>8</v>
      </c>
      <c r="Z8" s="232" t="str">
        <f>IF(X8="",L8,IF(OR(L8-X8=0,L8-X8&lt;0),"-",L8-X8))</f>
        <v>-</v>
      </c>
      <c r="AB8" s="236"/>
    </row>
    <row r="9" spans="2:31" x14ac:dyDescent="0.15">
      <c r="B9" s="226">
        <v>4</v>
      </c>
      <c r="C9" s="227" t="s">
        <v>234</v>
      </c>
      <c r="D9" s="228" t="str">
        <f t="shared" si="2"/>
        <v>d</v>
      </c>
      <c r="E9" s="226" t="s">
        <v>296</v>
      </c>
      <c r="F9" s="229">
        <v>0.35416666666666669</v>
      </c>
      <c r="G9" s="226" t="s">
        <v>206</v>
      </c>
      <c r="H9" s="229">
        <v>0.72916666666666663</v>
      </c>
      <c r="I9" s="230" t="s">
        <v>297</v>
      </c>
      <c r="J9" s="229">
        <v>4.1666666666666664E-2</v>
      </c>
      <c r="K9" s="231" t="s">
        <v>184</v>
      </c>
      <c r="L9" s="232">
        <f>IF(OR(F9="",H9=""),"",(H9+IF(F9&gt;H9,1,0)-F9-J9)*24)</f>
        <v>7.9999999999999982</v>
      </c>
      <c r="N9" s="233">
        <f>【記載例】勤務形態一覧表!$BB$13</f>
        <v>0.29166666666666669</v>
      </c>
      <c r="O9" s="219" t="s">
        <v>206</v>
      </c>
      <c r="P9" s="233">
        <f>【記載例】勤務形態一覧表!$BF$13</f>
        <v>0.83333333333333337</v>
      </c>
      <c r="R9" s="234">
        <f t="shared" si="0"/>
        <v>0.35416666666666669</v>
      </c>
      <c r="S9" s="219" t="s">
        <v>206</v>
      </c>
      <c r="T9" s="234">
        <f t="shared" si="1"/>
        <v>0.72916666666666663</v>
      </c>
      <c r="U9" s="235" t="s">
        <v>297</v>
      </c>
      <c r="V9" s="229">
        <v>4.1666666666666664E-2</v>
      </c>
      <c r="W9" s="220" t="s">
        <v>184</v>
      </c>
      <c r="X9" s="232">
        <f>IF(R9="","",IF((T9+IF(R9&gt;T9,1,0)-R9-V9)*24=0,"",(T9+IF(R9&gt;T9,1,0)-R9-V9)*24))</f>
        <v>7.9999999999999982</v>
      </c>
      <c r="Z9" s="232" t="str">
        <f>IF(X9="",L9,IF(OR(L9-X9=0,L9-X9&lt;0),"-",L9-X9))</f>
        <v>-</v>
      </c>
      <c r="AB9" s="236"/>
    </row>
    <row r="10" spans="2:31" x14ac:dyDescent="0.15">
      <c r="B10" s="226">
        <v>5</v>
      </c>
      <c r="C10" s="227" t="s">
        <v>262</v>
      </c>
      <c r="D10" s="228" t="str">
        <f t="shared" si="2"/>
        <v>e</v>
      </c>
      <c r="E10" s="226" t="s">
        <v>296</v>
      </c>
      <c r="F10" s="229">
        <v>0.375</v>
      </c>
      <c r="G10" s="226" t="s">
        <v>206</v>
      </c>
      <c r="H10" s="229">
        <v>0.625</v>
      </c>
      <c r="I10" s="230" t="s">
        <v>297</v>
      </c>
      <c r="J10" s="229">
        <v>0</v>
      </c>
      <c r="K10" s="231" t="s">
        <v>184</v>
      </c>
      <c r="L10" s="232">
        <f t="shared" ref="L10:L22" si="3">IF(OR(F10="",H10=""),"",(H10+IF(F10&gt;H10,1,0)-F10-J10)*24)</f>
        <v>6</v>
      </c>
      <c r="N10" s="233">
        <f>【記載例】勤務形態一覧表!$BB$13</f>
        <v>0.29166666666666669</v>
      </c>
      <c r="O10" s="219" t="s">
        <v>206</v>
      </c>
      <c r="P10" s="233">
        <f>【記載例】勤務形態一覧表!$BF$13</f>
        <v>0.83333333333333337</v>
      </c>
      <c r="R10" s="234">
        <f t="shared" si="0"/>
        <v>0.375</v>
      </c>
      <c r="S10" s="219" t="s">
        <v>206</v>
      </c>
      <c r="T10" s="234">
        <f t="shared" si="1"/>
        <v>0.625</v>
      </c>
      <c r="U10" s="235" t="s">
        <v>297</v>
      </c>
      <c r="V10" s="229">
        <v>0</v>
      </c>
      <c r="W10" s="220" t="s">
        <v>184</v>
      </c>
      <c r="X10" s="232">
        <f t="shared" ref="X10:X22" si="4">IF(R10="","",IF((T10+IF(R10&gt;T10,1,0)-R10-V10)*24=0,"",(T10+IF(R10&gt;T10,1,0)-R10-V10)*24))</f>
        <v>6</v>
      </c>
      <c r="Z10" s="232" t="str">
        <f t="shared" ref="Z10:Z22" si="5">IF(X10="",L10,IF(OR(L10-X10=0,L10-X10&lt;0),"-",L10-X10))</f>
        <v>-</v>
      </c>
      <c r="AB10" s="236"/>
    </row>
    <row r="11" spans="2:31" x14ac:dyDescent="0.15">
      <c r="B11" s="226">
        <v>6</v>
      </c>
      <c r="C11" s="227" t="s">
        <v>257</v>
      </c>
      <c r="D11" s="228" t="str">
        <f t="shared" si="2"/>
        <v>f</v>
      </c>
      <c r="E11" s="226" t="s">
        <v>296</v>
      </c>
      <c r="F11" s="229">
        <v>0.41666666666666669</v>
      </c>
      <c r="G11" s="226" t="s">
        <v>206</v>
      </c>
      <c r="H11" s="229">
        <v>0.66666666666666663</v>
      </c>
      <c r="I11" s="230" t="s">
        <v>297</v>
      </c>
      <c r="J11" s="229">
        <v>0</v>
      </c>
      <c r="K11" s="231" t="s">
        <v>184</v>
      </c>
      <c r="L11" s="232">
        <f t="shared" si="3"/>
        <v>5.9999999999999982</v>
      </c>
      <c r="N11" s="233">
        <f>【記載例】勤務形態一覧表!$BB$13</f>
        <v>0.29166666666666669</v>
      </c>
      <c r="O11" s="219" t="s">
        <v>206</v>
      </c>
      <c r="P11" s="233">
        <f>【記載例】勤務形態一覧表!$BF$13</f>
        <v>0.83333333333333337</v>
      </c>
      <c r="R11" s="234">
        <f t="shared" si="0"/>
        <v>0.41666666666666669</v>
      </c>
      <c r="S11" s="219" t="s">
        <v>206</v>
      </c>
      <c r="T11" s="234">
        <f t="shared" si="1"/>
        <v>0.66666666666666663</v>
      </c>
      <c r="U11" s="235" t="s">
        <v>297</v>
      </c>
      <c r="V11" s="229">
        <v>0</v>
      </c>
      <c r="W11" s="220" t="s">
        <v>184</v>
      </c>
      <c r="X11" s="232">
        <f t="shared" si="4"/>
        <v>5.9999999999999982</v>
      </c>
      <c r="Z11" s="232" t="str">
        <f t="shared" si="5"/>
        <v>-</v>
      </c>
      <c r="AB11" s="236"/>
    </row>
    <row r="12" spans="2:31" x14ac:dyDescent="0.15">
      <c r="B12" s="226">
        <v>7</v>
      </c>
      <c r="C12" s="227" t="s">
        <v>268</v>
      </c>
      <c r="D12" s="228" t="str">
        <f t="shared" si="2"/>
        <v>g</v>
      </c>
      <c r="E12" s="226" t="s">
        <v>296</v>
      </c>
      <c r="F12" s="229">
        <v>0.29166666666666669</v>
      </c>
      <c r="G12" s="226" t="s">
        <v>206</v>
      </c>
      <c r="H12" s="229">
        <v>0.39583333333333331</v>
      </c>
      <c r="I12" s="230" t="s">
        <v>297</v>
      </c>
      <c r="J12" s="229">
        <v>0</v>
      </c>
      <c r="K12" s="231" t="s">
        <v>184</v>
      </c>
      <c r="L12" s="232">
        <f t="shared" si="3"/>
        <v>2.4999999999999991</v>
      </c>
      <c r="N12" s="233">
        <f>【記載例】勤務形態一覧表!$BB$13</f>
        <v>0.29166666666666669</v>
      </c>
      <c r="O12" s="219" t="s">
        <v>206</v>
      </c>
      <c r="P12" s="233">
        <f>【記載例】勤務形態一覧表!$BF$13</f>
        <v>0.83333333333333337</v>
      </c>
      <c r="R12" s="234">
        <f t="shared" si="0"/>
        <v>0.29166666666666669</v>
      </c>
      <c r="S12" s="219" t="s">
        <v>206</v>
      </c>
      <c r="T12" s="234">
        <f t="shared" si="1"/>
        <v>0.39583333333333331</v>
      </c>
      <c r="U12" s="235" t="s">
        <v>297</v>
      </c>
      <c r="V12" s="229">
        <v>0</v>
      </c>
      <c r="W12" s="220" t="s">
        <v>184</v>
      </c>
      <c r="X12" s="232">
        <f t="shared" si="4"/>
        <v>2.4999999999999991</v>
      </c>
      <c r="Z12" s="232" t="str">
        <f t="shared" si="5"/>
        <v>-</v>
      </c>
      <c r="AB12" s="236"/>
    </row>
    <row r="13" spans="2:31" x14ac:dyDescent="0.15">
      <c r="B13" s="226">
        <v>8</v>
      </c>
      <c r="C13" s="227" t="s">
        <v>266</v>
      </c>
      <c r="D13" s="228" t="str">
        <f t="shared" si="2"/>
        <v>h</v>
      </c>
      <c r="E13" s="226" t="s">
        <v>296</v>
      </c>
      <c r="F13" s="229">
        <v>0.66666666666666663</v>
      </c>
      <c r="G13" s="226" t="s">
        <v>206</v>
      </c>
      <c r="H13" s="229">
        <v>0.83333333333333337</v>
      </c>
      <c r="I13" s="230" t="s">
        <v>297</v>
      </c>
      <c r="J13" s="229">
        <v>0</v>
      </c>
      <c r="K13" s="231" t="s">
        <v>184</v>
      </c>
      <c r="L13" s="232">
        <f t="shared" si="3"/>
        <v>4.0000000000000018</v>
      </c>
      <c r="N13" s="233">
        <f>【記載例】勤務形態一覧表!$BB$13</f>
        <v>0.29166666666666669</v>
      </c>
      <c r="O13" s="219" t="s">
        <v>206</v>
      </c>
      <c r="P13" s="233">
        <f>【記載例】勤務形態一覧表!$BF$13</f>
        <v>0.83333333333333337</v>
      </c>
      <c r="R13" s="234">
        <f t="shared" si="0"/>
        <v>0.66666666666666663</v>
      </c>
      <c r="S13" s="219" t="s">
        <v>206</v>
      </c>
      <c r="T13" s="234">
        <f t="shared" si="1"/>
        <v>0.83333333333333337</v>
      </c>
      <c r="U13" s="235" t="s">
        <v>297</v>
      </c>
      <c r="V13" s="229">
        <v>0</v>
      </c>
      <c r="W13" s="220" t="s">
        <v>184</v>
      </c>
      <c r="X13" s="232">
        <f t="shared" si="4"/>
        <v>4.0000000000000018</v>
      </c>
      <c r="Z13" s="232" t="str">
        <f t="shared" si="5"/>
        <v>-</v>
      </c>
      <c r="AB13" s="236"/>
    </row>
    <row r="14" spans="2:31" x14ac:dyDescent="0.15">
      <c r="B14" s="226">
        <v>9</v>
      </c>
      <c r="C14" s="227" t="s">
        <v>238</v>
      </c>
      <c r="D14" s="228" t="str">
        <f t="shared" si="2"/>
        <v>i</v>
      </c>
      <c r="E14" s="226" t="s">
        <v>296</v>
      </c>
      <c r="F14" s="229">
        <v>0.70833333333333337</v>
      </c>
      <c r="G14" s="226" t="s">
        <v>206</v>
      </c>
      <c r="H14" s="229">
        <v>1</v>
      </c>
      <c r="I14" s="230" t="s">
        <v>297</v>
      </c>
      <c r="J14" s="229">
        <v>0</v>
      </c>
      <c r="K14" s="231" t="s">
        <v>184</v>
      </c>
      <c r="L14" s="232">
        <f t="shared" si="3"/>
        <v>6.9999999999999991</v>
      </c>
      <c r="N14" s="233">
        <f>【記載例】勤務形態一覧表!$BB$13</f>
        <v>0.29166666666666669</v>
      </c>
      <c r="O14" s="219" t="s">
        <v>206</v>
      </c>
      <c r="P14" s="233">
        <f>【記載例】勤務形態一覧表!$BF$13</f>
        <v>0.83333333333333337</v>
      </c>
      <c r="R14" s="234">
        <f t="shared" si="0"/>
        <v>0.70833333333333337</v>
      </c>
      <c r="S14" s="219" t="s">
        <v>206</v>
      </c>
      <c r="T14" s="234">
        <f t="shared" si="1"/>
        <v>0.83333333333333337</v>
      </c>
      <c r="U14" s="235" t="s">
        <v>297</v>
      </c>
      <c r="V14" s="229">
        <v>0</v>
      </c>
      <c r="W14" s="220" t="s">
        <v>184</v>
      </c>
      <c r="X14" s="232">
        <f t="shared" si="4"/>
        <v>3</v>
      </c>
      <c r="Z14" s="232">
        <f t="shared" si="5"/>
        <v>3.9999999999999991</v>
      </c>
      <c r="AB14" s="236" t="s">
        <v>298</v>
      </c>
    </row>
    <row r="15" spans="2:31" x14ac:dyDescent="0.15">
      <c r="B15" s="226">
        <v>10</v>
      </c>
      <c r="C15" s="227" t="s">
        <v>239</v>
      </c>
      <c r="D15" s="228" t="str">
        <f t="shared" si="2"/>
        <v>j</v>
      </c>
      <c r="E15" s="226" t="s">
        <v>296</v>
      </c>
      <c r="F15" s="229">
        <v>0</v>
      </c>
      <c r="G15" s="226" t="s">
        <v>206</v>
      </c>
      <c r="H15" s="229">
        <v>0.41666666666666669</v>
      </c>
      <c r="I15" s="230" t="s">
        <v>297</v>
      </c>
      <c r="J15" s="229">
        <v>4.1666666666666664E-2</v>
      </c>
      <c r="K15" s="231" t="s">
        <v>184</v>
      </c>
      <c r="L15" s="232">
        <f t="shared" si="3"/>
        <v>9</v>
      </c>
      <c r="N15" s="233">
        <f>【記載例】勤務形態一覧表!$BB$13</f>
        <v>0.29166666666666669</v>
      </c>
      <c r="O15" s="219" t="s">
        <v>206</v>
      </c>
      <c r="P15" s="233">
        <f>【記載例】勤務形態一覧表!$BF$13</f>
        <v>0.83333333333333337</v>
      </c>
      <c r="R15" s="234">
        <f>IF(F15="","",IF(F15&lt;N15,N15,IF(F15&gt;=P15,"",F15)))</f>
        <v>0.29166666666666669</v>
      </c>
      <c r="S15" s="219" t="s">
        <v>206</v>
      </c>
      <c r="T15" s="234">
        <f t="shared" si="1"/>
        <v>0.41666666666666669</v>
      </c>
      <c r="U15" s="235" t="s">
        <v>297</v>
      </c>
      <c r="V15" s="229">
        <v>0</v>
      </c>
      <c r="W15" s="220" t="s">
        <v>184</v>
      </c>
      <c r="X15" s="232">
        <f>IF(R15="","",IF((T15+IF(R15&gt;T15,1,0)-R15-V15)*24=0,"",(T15+IF(R15&gt;T15,1,0)-R15-V15)*24))</f>
        <v>3</v>
      </c>
      <c r="Z15" s="232">
        <f>IF(X15="",L15,IF(OR(L15-X15=0,L15-X15&lt;0),"-",L15-X15))</f>
        <v>6</v>
      </c>
      <c r="AB15" s="236" t="s">
        <v>299</v>
      </c>
    </row>
    <row r="16" spans="2:31" x14ac:dyDescent="0.15">
      <c r="B16" s="226">
        <v>11</v>
      </c>
      <c r="C16" s="227" t="s">
        <v>300</v>
      </c>
      <c r="D16" s="228" t="str">
        <f t="shared" si="2"/>
        <v>k</v>
      </c>
      <c r="E16" s="226" t="s">
        <v>296</v>
      </c>
      <c r="F16" s="229"/>
      <c r="G16" s="226" t="s">
        <v>206</v>
      </c>
      <c r="H16" s="229"/>
      <c r="I16" s="230" t="s">
        <v>297</v>
      </c>
      <c r="J16" s="229">
        <v>0</v>
      </c>
      <c r="K16" s="231" t="s">
        <v>184</v>
      </c>
      <c r="L16" s="232" t="str">
        <f t="shared" si="3"/>
        <v/>
      </c>
      <c r="N16" s="233">
        <f>【記載例】勤務形態一覧表!$BB$13</f>
        <v>0.29166666666666669</v>
      </c>
      <c r="O16" s="219" t="s">
        <v>206</v>
      </c>
      <c r="P16" s="233">
        <f>【記載例】勤務形態一覧表!$BF$13</f>
        <v>0.83333333333333337</v>
      </c>
      <c r="R16" s="234" t="str">
        <f t="shared" si="0"/>
        <v/>
      </c>
      <c r="S16" s="219" t="s">
        <v>206</v>
      </c>
      <c r="T16" s="234" t="str">
        <f t="shared" si="1"/>
        <v/>
      </c>
      <c r="U16" s="235" t="s">
        <v>297</v>
      </c>
      <c r="V16" s="229">
        <v>0</v>
      </c>
      <c r="W16" s="220" t="s">
        <v>184</v>
      </c>
      <c r="X16" s="232" t="str">
        <f t="shared" si="4"/>
        <v/>
      </c>
      <c r="Z16" s="232" t="str">
        <f t="shared" si="5"/>
        <v/>
      </c>
      <c r="AB16" s="236"/>
    </row>
    <row r="17" spans="2:28" x14ac:dyDescent="0.15">
      <c r="B17" s="226">
        <v>12</v>
      </c>
      <c r="C17" s="227" t="s">
        <v>301</v>
      </c>
      <c r="D17" s="228" t="str">
        <f t="shared" si="2"/>
        <v>l</v>
      </c>
      <c r="E17" s="226" t="s">
        <v>296</v>
      </c>
      <c r="F17" s="229"/>
      <c r="G17" s="226" t="s">
        <v>206</v>
      </c>
      <c r="H17" s="229"/>
      <c r="I17" s="230" t="s">
        <v>297</v>
      </c>
      <c r="J17" s="229">
        <v>0</v>
      </c>
      <c r="K17" s="231" t="s">
        <v>184</v>
      </c>
      <c r="L17" s="232" t="str">
        <f t="shared" si="3"/>
        <v/>
      </c>
      <c r="N17" s="233">
        <f>【記載例】勤務形態一覧表!$BB$13</f>
        <v>0.29166666666666669</v>
      </c>
      <c r="O17" s="219" t="s">
        <v>206</v>
      </c>
      <c r="P17" s="233">
        <f>【記載例】勤務形態一覧表!$BF$13</f>
        <v>0.83333333333333337</v>
      </c>
      <c r="R17" s="234" t="str">
        <f t="shared" si="0"/>
        <v/>
      </c>
      <c r="S17" s="219" t="s">
        <v>206</v>
      </c>
      <c r="T17" s="234" t="str">
        <f t="shared" si="1"/>
        <v/>
      </c>
      <c r="U17" s="235" t="s">
        <v>297</v>
      </c>
      <c r="V17" s="229">
        <v>0</v>
      </c>
      <c r="W17" s="220" t="s">
        <v>184</v>
      </c>
      <c r="X17" s="232" t="str">
        <f t="shared" si="4"/>
        <v/>
      </c>
      <c r="Z17" s="232" t="str">
        <f t="shared" si="5"/>
        <v/>
      </c>
      <c r="AB17" s="236"/>
    </row>
    <row r="18" spans="2:28" x14ac:dyDescent="0.15">
      <c r="B18" s="226">
        <v>13</v>
      </c>
      <c r="C18" s="227" t="s">
        <v>302</v>
      </c>
      <c r="D18" s="228" t="str">
        <f t="shared" si="2"/>
        <v>m</v>
      </c>
      <c r="E18" s="226" t="s">
        <v>296</v>
      </c>
      <c r="F18" s="229"/>
      <c r="G18" s="226" t="s">
        <v>206</v>
      </c>
      <c r="H18" s="229"/>
      <c r="I18" s="230" t="s">
        <v>297</v>
      </c>
      <c r="J18" s="229">
        <v>0</v>
      </c>
      <c r="K18" s="231" t="s">
        <v>184</v>
      </c>
      <c r="L18" s="232" t="str">
        <f t="shared" si="3"/>
        <v/>
      </c>
      <c r="N18" s="233">
        <f>【記載例】勤務形態一覧表!$BB$13</f>
        <v>0.29166666666666669</v>
      </c>
      <c r="O18" s="219" t="s">
        <v>206</v>
      </c>
      <c r="P18" s="233">
        <f>【記載例】勤務形態一覧表!$BF$13</f>
        <v>0.83333333333333337</v>
      </c>
      <c r="R18" s="234" t="str">
        <f t="shared" si="0"/>
        <v/>
      </c>
      <c r="S18" s="219" t="s">
        <v>206</v>
      </c>
      <c r="T18" s="234" t="str">
        <f t="shared" si="1"/>
        <v/>
      </c>
      <c r="U18" s="235" t="s">
        <v>297</v>
      </c>
      <c r="V18" s="229">
        <v>0</v>
      </c>
      <c r="W18" s="220" t="s">
        <v>184</v>
      </c>
      <c r="X18" s="232" t="str">
        <f t="shared" si="4"/>
        <v/>
      </c>
      <c r="Z18" s="232" t="str">
        <f t="shared" si="5"/>
        <v/>
      </c>
      <c r="AB18" s="236"/>
    </row>
    <row r="19" spans="2:28" x14ac:dyDescent="0.15">
      <c r="B19" s="226">
        <v>14</v>
      </c>
      <c r="C19" s="227" t="s">
        <v>303</v>
      </c>
      <c r="D19" s="228" t="str">
        <f t="shared" si="2"/>
        <v>n</v>
      </c>
      <c r="E19" s="226" t="s">
        <v>296</v>
      </c>
      <c r="F19" s="229"/>
      <c r="G19" s="226" t="s">
        <v>206</v>
      </c>
      <c r="H19" s="229"/>
      <c r="I19" s="230" t="s">
        <v>297</v>
      </c>
      <c r="J19" s="229">
        <v>0</v>
      </c>
      <c r="K19" s="231" t="s">
        <v>184</v>
      </c>
      <c r="L19" s="232" t="str">
        <f t="shared" si="3"/>
        <v/>
      </c>
      <c r="N19" s="233">
        <f>【記載例】勤務形態一覧表!$BB$13</f>
        <v>0.29166666666666669</v>
      </c>
      <c r="O19" s="219" t="s">
        <v>206</v>
      </c>
      <c r="P19" s="233">
        <f>【記載例】勤務形態一覧表!$BF$13</f>
        <v>0.83333333333333337</v>
      </c>
      <c r="R19" s="234" t="str">
        <f t="shared" si="0"/>
        <v/>
      </c>
      <c r="S19" s="219" t="s">
        <v>206</v>
      </c>
      <c r="T19" s="234" t="str">
        <f t="shared" si="1"/>
        <v/>
      </c>
      <c r="U19" s="235" t="s">
        <v>297</v>
      </c>
      <c r="V19" s="229">
        <v>0</v>
      </c>
      <c r="W19" s="220" t="s">
        <v>184</v>
      </c>
      <c r="X19" s="232" t="str">
        <f t="shared" si="4"/>
        <v/>
      </c>
      <c r="Z19" s="232" t="str">
        <f t="shared" si="5"/>
        <v/>
      </c>
      <c r="AB19" s="236"/>
    </row>
    <row r="20" spans="2:28" x14ac:dyDescent="0.15">
      <c r="B20" s="226">
        <v>15</v>
      </c>
      <c r="C20" s="227" t="s">
        <v>304</v>
      </c>
      <c r="D20" s="228" t="str">
        <f t="shared" si="2"/>
        <v>o</v>
      </c>
      <c r="E20" s="226" t="s">
        <v>296</v>
      </c>
      <c r="F20" s="229"/>
      <c r="G20" s="226" t="s">
        <v>206</v>
      </c>
      <c r="H20" s="229"/>
      <c r="I20" s="230" t="s">
        <v>297</v>
      </c>
      <c r="J20" s="229">
        <v>0</v>
      </c>
      <c r="K20" s="231" t="s">
        <v>184</v>
      </c>
      <c r="L20" s="232" t="str">
        <f t="shared" si="3"/>
        <v/>
      </c>
      <c r="N20" s="233">
        <f>【記載例】勤務形態一覧表!$BB$13</f>
        <v>0.29166666666666669</v>
      </c>
      <c r="O20" s="219" t="s">
        <v>206</v>
      </c>
      <c r="P20" s="233">
        <f>【記載例】勤務形態一覧表!$BF$13</f>
        <v>0.83333333333333337</v>
      </c>
      <c r="R20" s="234" t="str">
        <f t="shared" si="0"/>
        <v/>
      </c>
      <c r="S20" s="219" t="s">
        <v>206</v>
      </c>
      <c r="T20" s="234" t="str">
        <f t="shared" si="1"/>
        <v/>
      </c>
      <c r="U20" s="235" t="s">
        <v>297</v>
      </c>
      <c r="V20" s="229">
        <v>0</v>
      </c>
      <c r="W20" s="220" t="s">
        <v>184</v>
      </c>
      <c r="X20" s="232" t="str">
        <f t="shared" si="4"/>
        <v/>
      </c>
      <c r="Z20" s="232" t="str">
        <f t="shared" si="5"/>
        <v/>
      </c>
      <c r="AB20" s="236"/>
    </row>
    <row r="21" spans="2:28" x14ac:dyDescent="0.15">
      <c r="B21" s="226">
        <v>16</v>
      </c>
      <c r="C21" s="227" t="s">
        <v>305</v>
      </c>
      <c r="D21" s="228" t="str">
        <f t="shared" si="2"/>
        <v>p</v>
      </c>
      <c r="E21" s="226" t="s">
        <v>296</v>
      </c>
      <c r="F21" s="229"/>
      <c r="G21" s="226" t="s">
        <v>206</v>
      </c>
      <c r="H21" s="229"/>
      <c r="I21" s="230" t="s">
        <v>297</v>
      </c>
      <c r="J21" s="229">
        <v>0</v>
      </c>
      <c r="K21" s="231" t="s">
        <v>184</v>
      </c>
      <c r="L21" s="232" t="str">
        <f t="shared" si="3"/>
        <v/>
      </c>
      <c r="N21" s="233">
        <f>【記載例】勤務形態一覧表!$BB$13</f>
        <v>0.29166666666666669</v>
      </c>
      <c r="O21" s="219" t="s">
        <v>206</v>
      </c>
      <c r="P21" s="233">
        <f>【記載例】勤務形態一覧表!$BF$13</f>
        <v>0.83333333333333337</v>
      </c>
      <c r="R21" s="234" t="str">
        <f t="shared" si="0"/>
        <v/>
      </c>
      <c r="S21" s="219" t="s">
        <v>206</v>
      </c>
      <c r="T21" s="234" t="str">
        <f t="shared" si="1"/>
        <v/>
      </c>
      <c r="U21" s="235" t="s">
        <v>297</v>
      </c>
      <c r="V21" s="229">
        <v>0</v>
      </c>
      <c r="W21" s="220" t="s">
        <v>184</v>
      </c>
      <c r="X21" s="232" t="str">
        <f t="shared" si="4"/>
        <v/>
      </c>
      <c r="Z21" s="232" t="str">
        <f t="shared" si="5"/>
        <v/>
      </c>
      <c r="AB21" s="236"/>
    </row>
    <row r="22" spans="2:28" x14ac:dyDescent="0.15">
      <c r="B22" s="226">
        <v>17</v>
      </c>
      <c r="C22" s="227" t="s">
        <v>306</v>
      </c>
      <c r="D22" s="228" t="str">
        <f t="shared" si="2"/>
        <v>q</v>
      </c>
      <c r="E22" s="226" t="s">
        <v>296</v>
      </c>
      <c r="F22" s="229"/>
      <c r="G22" s="226" t="s">
        <v>206</v>
      </c>
      <c r="H22" s="229"/>
      <c r="I22" s="230" t="s">
        <v>297</v>
      </c>
      <c r="J22" s="229">
        <v>0</v>
      </c>
      <c r="K22" s="231" t="s">
        <v>184</v>
      </c>
      <c r="L22" s="232" t="str">
        <f t="shared" si="3"/>
        <v/>
      </c>
      <c r="N22" s="233">
        <f>【記載例】勤務形態一覧表!$BB$13</f>
        <v>0.29166666666666669</v>
      </c>
      <c r="O22" s="219" t="s">
        <v>206</v>
      </c>
      <c r="P22" s="233">
        <f>【記載例】勤務形態一覧表!$BF$13</f>
        <v>0.83333333333333337</v>
      </c>
      <c r="R22" s="234" t="str">
        <f t="shared" si="0"/>
        <v/>
      </c>
      <c r="S22" s="219" t="s">
        <v>206</v>
      </c>
      <c r="T22" s="234" t="str">
        <f t="shared" si="1"/>
        <v/>
      </c>
      <c r="U22" s="235" t="s">
        <v>297</v>
      </c>
      <c r="V22" s="229">
        <v>0</v>
      </c>
      <c r="W22" s="220" t="s">
        <v>184</v>
      </c>
      <c r="X22" s="232" t="str">
        <f t="shared" si="4"/>
        <v/>
      </c>
      <c r="Z22" s="232" t="str">
        <f t="shared" si="5"/>
        <v/>
      </c>
      <c r="AB22" s="236"/>
    </row>
    <row r="23" spans="2:28" x14ac:dyDescent="0.15">
      <c r="B23" s="226">
        <v>18</v>
      </c>
      <c r="C23" s="227" t="s">
        <v>307</v>
      </c>
      <c r="D23" s="228" t="str">
        <f t="shared" si="2"/>
        <v>r</v>
      </c>
      <c r="E23" s="226" t="s">
        <v>296</v>
      </c>
      <c r="F23" s="237"/>
      <c r="G23" s="226" t="s">
        <v>206</v>
      </c>
      <c r="H23" s="237"/>
      <c r="I23" s="230" t="s">
        <v>297</v>
      </c>
      <c r="J23" s="237"/>
      <c r="K23" s="231" t="s">
        <v>184</v>
      </c>
      <c r="L23" s="227">
        <v>1</v>
      </c>
      <c r="N23" s="238"/>
      <c r="O23" s="226" t="s">
        <v>206</v>
      </c>
      <c r="P23" s="238"/>
      <c r="Q23" s="231"/>
      <c r="R23" s="238"/>
      <c r="S23" s="226" t="s">
        <v>206</v>
      </c>
      <c r="T23" s="238"/>
      <c r="U23" s="230" t="s">
        <v>297</v>
      </c>
      <c r="V23" s="237"/>
      <c r="W23" s="231" t="s">
        <v>184</v>
      </c>
      <c r="X23" s="227">
        <v>1</v>
      </c>
      <c r="Y23" s="231"/>
      <c r="Z23" s="227" t="s">
        <v>308</v>
      </c>
      <c r="AB23" s="236"/>
    </row>
    <row r="24" spans="2:28" x14ac:dyDescent="0.15">
      <c r="B24" s="226">
        <v>19</v>
      </c>
      <c r="C24" s="227" t="s">
        <v>309</v>
      </c>
      <c r="D24" s="228" t="str">
        <f t="shared" si="2"/>
        <v>s</v>
      </c>
      <c r="E24" s="226" t="s">
        <v>296</v>
      </c>
      <c r="F24" s="237"/>
      <c r="G24" s="226" t="s">
        <v>206</v>
      </c>
      <c r="H24" s="237"/>
      <c r="I24" s="230" t="s">
        <v>297</v>
      </c>
      <c r="J24" s="237"/>
      <c r="K24" s="231" t="s">
        <v>184</v>
      </c>
      <c r="L24" s="227">
        <v>2</v>
      </c>
      <c r="N24" s="238"/>
      <c r="O24" s="226" t="s">
        <v>206</v>
      </c>
      <c r="P24" s="238"/>
      <c r="Q24" s="231"/>
      <c r="R24" s="238"/>
      <c r="S24" s="226" t="s">
        <v>206</v>
      </c>
      <c r="T24" s="238"/>
      <c r="U24" s="230" t="s">
        <v>297</v>
      </c>
      <c r="V24" s="237"/>
      <c r="W24" s="231" t="s">
        <v>184</v>
      </c>
      <c r="X24" s="227">
        <v>2</v>
      </c>
      <c r="Y24" s="231"/>
      <c r="Z24" s="227" t="s">
        <v>308</v>
      </c>
      <c r="AB24" s="236"/>
    </row>
    <row r="25" spans="2:28" x14ac:dyDescent="0.15">
      <c r="B25" s="226">
        <v>20</v>
      </c>
      <c r="C25" s="227" t="s">
        <v>310</v>
      </c>
      <c r="D25" s="228" t="str">
        <f t="shared" si="2"/>
        <v>t</v>
      </c>
      <c r="E25" s="226" t="s">
        <v>296</v>
      </c>
      <c r="F25" s="237"/>
      <c r="G25" s="226" t="s">
        <v>206</v>
      </c>
      <c r="H25" s="237"/>
      <c r="I25" s="230" t="s">
        <v>297</v>
      </c>
      <c r="J25" s="237"/>
      <c r="K25" s="231" t="s">
        <v>184</v>
      </c>
      <c r="L25" s="227">
        <v>3</v>
      </c>
      <c r="N25" s="238"/>
      <c r="O25" s="226" t="s">
        <v>206</v>
      </c>
      <c r="P25" s="238"/>
      <c r="Q25" s="231"/>
      <c r="R25" s="238"/>
      <c r="S25" s="226" t="s">
        <v>206</v>
      </c>
      <c r="T25" s="238"/>
      <c r="U25" s="230" t="s">
        <v>297</v>
      </c>
      <c r="V25" s="237"/>
      <c r="W25" s="231" t="s">
        <v>184</v>
      </c>
      <c r="X25" s="227">
        <v>3</v>
      </c>
      <c r="Y25" s="231"/>
      <c r="Z25" s="227" t="s">
        <v>308</v>
      </c>
      <c r="AB25" s="236"/>
    </row>
    <row r="26" spans="2:28" x14ac:dyDescent="0.15">
      <c r="B26" s="226">
        <v>21</v>
      </c>
      <c r="C26" s="227" t="s">
        <v>311</v>
      </c>
      <c r="D26" s="228" t="str">
        <f t="shared" si="2"/>
        <v>u</v>
      </c>
      <c r="E26" s="226" t="s">
        <v>296</v>
      </c>
      <c r="F26" s="237"/>
      <c r="G26" s="226" t="s">
        <v>206</v>
      </c>
      <c r="H26" s="237"/>
      <c r="I26" s="230" t="s">
        <v>297</v>
      </c>
      <c r="J26" s="237"/>
      <c r="K26" s="231" t="s">
        <v>184</v>
      </c>
      <c r="L26" s="227">
        <v>4</v>
      </c>
      <c r="N26" s="238"/>
      <c r="O26" s="226" t="s">
        <v>206</v>
      </c>
      <c r="P26" s="238"/>
      <c r="Q26" s="231"/>
      <c r="R26" s="238"/>
      <c r="S26" s="226" t="s">
        <v>206</v>
      </c>
      <c r="T26" s="238"/>
      <c r="U26" s="230" t="s">
        <v>297</v>
      </c>
      <c r="V26" s="237"/>
      <c r="W26" s="231" t="s">
        <v>184</v>
      </c>
      <c r="X26" s="227">
        <v>4</v>
      </c>
      <c r="Y26" s="231"/>
      <c r="Z26" s="227" t="s">
        <v>308</v>
      </c>
      <c r="AB26" s="236"/>
    </row>
    <row r="27" spans="2:28" x14ac:dyDescent="0.15">
      <c r="B27" s="226">
        <v>22</v>
      </c>
      <c r="C27" s="227" t="s">
        <v>312</v>
      </c>
      <c r="D27" s="228" t="str">
        <f t="shared" si="2"/>
        <v>v</v>
      </c>
      <c r="E27" s="226" t="s">
        <v>296</v>
      </c>
      <c r="F27" s="237"/>
      <c r="G27" s="226" t="s">
        <v>206</v>
      </c>
      <c r="H27" s="237"/>
      <c r="I27" s="230" t="s">
        <v>297</v>
      </c>
      <c r="J27" s="237"/>
      <c r="K27" s="231" t="s">
        <v>184</v>
      </c>
      <c r="L27" s="227">
        <v>5</v>
      </c>
      <c r="N27" s="238"/>
      <c r="O27" s="226" t="s">
        <v>206</v>
      </c>
      <c r="P27" s="238"/>
      <c r="Q27" s="231"/>
      <c r="R27" s="238"/>
      <c r="S27" s="226" t="s">
        <v>206</v>
      </c>
      <c r="T27" s="238"/>
      <c r="U27" s="230" t="s">
        <v>297</v>
      </c>
      <c r="V27" s="237"/>
      <c r="W27" s="231" t="s">
        <v>184</v>
      </c>
      <c r="X27" s="227">
        <v>5</v>
      </c>
      <c r="Y27" s="231"/>
      <c r="Z27" s="227" t="s">
        <v>308</v>
      </c>
      <c r="AB27" s="236"/>
    </row>
    <row r="28" spans="2:28" x14ac:dyDescent="0.15">
      <c r="B28" s="226">
        <v>23</v>
      </c>
      <c r="C28" s="227" t="s">
        <v>313</v>
      </c>
      <c r="D28" s="228" t="str">
        <f t="shared" si="2"/>
        <v>w</v>
      </c>
      <c r="E28" s="226" t="s">
        <v>296</v>
      </c>
      <c r="F28" s="237"/>
      <c r="G28" s="226" t="s">
        <v>206</v>
      </c>
      <c r="H28" s="237"/>
      <c r="I28" s="230" t="s">
        <v>297</v>
      </c>
      <c r="J28" s="237"/>
      <c r="K28" s="231" t="s">
        <v>184</v>
      </c>
      <c r="L28" s="227">
        <v>6</v>
      </c>
      <c r="N28" s="238"/>
      <c r="O28" s="226" t="s">
        <v>206</v>
      </c>
      <c r="P28" s="238"/>
      <c r="Q28" s="231"/>
      <c r="R28" s="238"/>
      <c r="S28" s="226" t="s">
        <v>206</v>
      </c>
      <c r="T28" s="238"/>
      <c r="U28" s="230" t="s">
        <v>297</v>
      </c>
      <c r="V28" s="237"/>
      <c r="W28" s="231" t="s">
        <v>184</v>
      </c>
      <c r="X28" s="227">
        <v>6</v>
      </c>
      <c r="Y28" s="231"/>
      <c r="Z28" s="227" t="s">
        <v>308</v>
      </c>
      <c r="AB28" s="236"/>
    </row>
    <row r="29" spans="2:28" x14ac:dyDescent="0.15">
      <c r="B29" s="226">
        <v>24</v>
      </c>
      <c r="C29" s="227" t="s">
        <v>314</v>
      </c>
      <c r="D29" s="228" t="str">
        <f t="shared" si="2"/>
        <v>x</v>
      </c>
      <c r="E29" s="226" t="s">
        <v>296</v>
      </c>
      <c r="F29" s="237"/>
      <c r="G29" s="226" t="s">
        <v>206</v>
      </c>
      <c r="H29" s="237"/>
      <c r="I29" s="230" t="s">
        <v>297</v>
      </c>
      <c r="J29" s="237"/>
      <c r="K29" s="231" t="s">
        <v>184</v>
      </c>
      <c r="L29" s="227">
        <v>7</v>
      </c>
      <c r="N29" s="238"/>
      <c r="O29" s="226" t="s">
        <v>206</v>
      </c>
      <c r="P29" s="238"/>
      <c r="Q29" s="231"/>
      <c r="R29" s="238"/>
      <c r="S29" s="226" t="s">
        <v>206</v>
      </c>
      <c r="T29" s="238"/>
      <c r="U29" s="230" t="s">
        <v>297</v>
      </c>
      <c r="V29" s="237"/>
      <c r="W29" s="231" t="s">
        <v>184</v>
      </c>
      <c r="X29" s="227">
        <v>7</v>
      </c>
      <c r="Y29" s="231"/>
      <c r="Z29" s="227" t="s">
        <v>308</v>
      </c>
      <c r="AB29" s="236"/>
    </row>
    <row r="30" spans="2:28" x14ac:dyDescent="0.15">
      <c r="B30" s="226">
        <v>25</v>
      </c>
      <c r="C30" s="227" t="s">
        <v>315</v>
      </c>
      <c r="D30" s="228" t="str">
        <f t="shared" si="2"/>
        <v>y</v>
      </c>
      <c r="E30" s="226" t="s">
        <v>296</v>
      </c>
      <c r="F30" s="237"/>
      <c r="G30" s="226" t="s">
        <v>206</v>
      </c>
      <c r="H30" s="237"/>
      <c r="I30" s="230" t="s">
        <v>297</v>
      </c>
      <c r="J30" s="237"/>
      <c r="K30" s="231" t="s">
        <v>184</v>
      </c>
      <c r="L30" s="227">
        <v>8</v>
      </c>
      <c r="N30" s="238"/>
      <c r="O30" s="226" t="s">
        <v>206</v>
      </c>
      <c r="P30" s="238"/>
      <c r="Q30" s="231"/>
      <c r="R30" s="238"/>
      <c r="S30" s="226" t="s">
        <v>206</v>
      </c>
      <c r="T30" s="238"/>
      <c r="U30" s="230" t="s">
        <v>297</v>
      </c>
      <c r="V30" s="237"/>
      <c r="W30" s="231" t="s">
        <v>184</v>
      </c>
      <c r="X30" s="227">
        <v>8</v>
      </c>
      <c r="Y30" s="231"/>
      <c r="Z30" s="227" t="s">
        <v>308</v>
      </c>
      <c r="AB30" s="236"/>
    </row>
    <row r="31" spans="2:28" x14ac:dyDescent="0.15">
      <c r="B31" s="226">
        <v>26</v>
      </c>
      <c r="C31" s="227" t="s">
        <v>316</v>
      </c>
      <c r="D31" s="228" t="str">
        <f t="shared" si="2"/>
        <v>z</v>
      </c>
      <c r="E31" s="226" t="s">
        <v>296</v>
      </c>
      <c r="F31" s="237"/>
      <c r="G31" s="226" t="s">
        <v>206</v>
      </c>
      <c r="H31" s="237"/>
      <c r="I31" s="230" t="s">
        <v>297</v>
      </c>
      <c r="J31" s="237"/>
      <c r="K31" s="231" t="s">
        <v>184</v>
      </c>
      <c r="L31" s="227">
        <v>1</v>
      </c>
      <c r="N31" s="238"/>
      <c r="O31" s="226" t="s">
        <v>206</v>
      </c>
      <c r="P31" s="238"/>
      <c r="Q31" s="231"/>
      <c r="R31" s="238"/>
      <c r="S31" s="226" t="s">
        <v>206</v>
      </c>
      <c r="T31" s="238"/>
      <c r="U31" s="230" t="s">
        <v>297</v>
      </c>
      <c r="V31" s="237"/>
      <c r="W31" s="231" t="s">
        <v>184</v>
      </c>
      <c r="X31" s="227" t="s">
        <v>308</v>
      </c>
      <c r="Y31" s="231"/>
      <c r="Z31" s="227">
        <v>1</v>
      </c>
      <c r="AB31" s="236"/>
    </row>
    <row r="32" spans="2:28" x14ac:dyDescent="0.15">
      <c r="B32" s="226">
        <v>27</v>
      </c>
      <c r="C32" s="227" t="s">
        <v>314</v>
      </c>
      <c r="D32" s="228" t="str">
        <f t="shared" si="2"/>
        <v>x</v>
      </c>
      <c r="E32" s="226" t="s">
        <v>296</v>
      </c>
      <c r="F32" s="237"/>
      <c r="G32" s="226" t="s">
        <v>206</v>
      </c>
      <c r="H32" s="237"/>
      <c r="I32" s="230" t="s">
        <v>297</v>
      </c>
      <c r="J32" s="237"/>
      <c r="K32" s="231" t="s">
        <v>184</v>
      </c>
      <c r="L32" s="227">
        <v>2</v>
      </c>
      <c r="N32" s="238"/>
      <c r="O32" s="226" t="s">
        <v>206</v>
      </c>
      <c r="P32" s="238"/>
      <c r="Q32" s="231"/>
      <c r="R32" s="238"/>
      <c r="S32" s="226" t="s">
        <v>206</v>
      </c>
      <c r="T32" s="238"/>
      <c r="U32" s="230" t="s">
        <v>297</v>
      </c>
      <c r="V32" s="237"/>
      <c r="W32" s="231" t="s">
        <v>184</v>
      </c>
      <c r="X32" s="227" t="s">
        <v>308</v>
      </c>
      <c r="Y32" s="231"/>
      <c r="Z32" s="227">
        <v>2</v>
      </c>
      <c r="AB32" s="236"/>
    </row>
    <row r="33" spans="2:28" x14ac:dyDescent="0.15">
      <c r="B33" s="226">
        <v>28</v>
      </c>
      <c r="C33" s="227" t="s">
        <v>317</v>
      </c>
      <c r="D33" s="228" t="str">
        <f t="shared" si="2"/>
        <v>aa</v>
      </c>
      <c r="E33" s="226" t="s">
        <v>296</v>
      </c>
      <c r="F33" s="237"/>
      <c r="G33" s="226" t="s">
        <v>206</v>
      </c>
      <c r="H33" s="237"/>
      <c r="I33" s="230" t="s">
        <v>297</v>
      </c>
      <c r="J33" s="237"/>
      <c r="K33" s="231" t="s">
        <v>184</v>
      </c>
      <c r="L33" s="227">
        <v>3</v>
      </c>
      <c r="N33" s="238"/>
      <c r="O33" s="226" t="s">
        <v>206</v>
      </c>
      <c r="P33" s="238"/>
      <c r="Q33" s="231"/>
      <c r="R33" s="238"/>
      <c r="S33" s="226" t="s">
        <v>206</v>
      </c>
      <c r="T33" s="238"/>
      <c r="U33" s="230" t="s">
        <v>297</v>
      </c>
      <c r="V33" s="237"/>
      <c r="W33" s="231" t="s">
        <v>184</v>
      </c>
      <c r="X33" s="227" t="s">
        <v>308</v>
      </c>
      <c r="Y33" s="231"/>
      <c r="Z33" s="227">
        <v>3</v>
      </c>
      <c r="AB33" s="236"/>
    </row>
    <row r="34" spans="2:28" x14ac:dyDescent="0.15">
      <c r="B34" s="226">
        <v>29</v>
      </c>
      <c r="C34" s="227" t="s">
        <v>318</v>
      </c>
      <c r="D34" s="228" t="str">
        <f t="shared" si="2"/>
        <v>ab</v>
      </c>
      <c r="E34" s="226" t="s">
        <v>296</v>
      </c>
      <c r="F34" s="237"/>
      <c r="G34" s="226" t="s">
        <v>206</v>
      </c>
      <c r="H34" s="237"/>
      <c r="I34" s="230" t="s">
        <v>297</v>
      </c>
      <c r="J34" s="237"/>
      <c r="K34" s="231" t="s">
        <v>184</v>
      </c>
      <c r="L34" s="227">
        <v>4</v>
      </c>
      <c r="N34" s="238"/>
      <c r="O34" s="226" t="s">
        <v>206</v>
      </c>
      <c r="P34" s="238"/>
      <c r="Q34" s="231"/>
      <c r="R34" s="238"/>
      <c r="S34" s="226" t="s">
        <v>206</v>
      </c>
      <c r="T34" s="238"/>
      <c r="U34" s="230" t="s">
        <v>297</v>
      </c>
      <c r="V34" s="237"/>
      <c r="W34" s="231" t="s">
        <v>184</v>
      </c>
      <c r="X34" s="227" t="s">
        <v>308</v>
      </c>
      <c r="Y34" s="231"/>
      <c r="Z34" s="227">
        <v>4</v>
      </c>
      <c r="AB34" s="236"/>
    </row>
    <row r="35" spans="2:28" x14ac:dyDescent="0.15">
      <c r="B35" s="226">
        <v>30</v>
      </c>
      <c r="C35" s="227" t="s">
        <v>319</v>
      </c>
      <c r="D35" s="228" t="str">
        <f t="shared" si="2"/>
        <v>ac</v>
      </c>
      <c r="E35" s="226" t="s">
        <v>296</v>
      </c>
      <c r="F35" s="237"/>
      <c r="G35" s="226" t="s">
        <v>206</v>
      </c>
      <c r="H35" s="237"/>
      <c r="I35" s="230" t="s">
        <v>297</v>
      </c>
      <c r="J35" s="237"/>
      <c r="K35" s="231" t="s">
        <v>184</v>
      </c>
      <c r="L35" s="227">
        <v>5</v>
      </c>
      <c r="N35" s="238"/>
      <c r="O35" s="226" t="s">
        <v>206</v>
      </c>
      <c r="P35" s="238"/>
      <c r="Q35" s="231"/>
      <c r="R35" s="238"/>
      <c r="S35" s="226" t="s">
        <v>206</v>
      </c>
      <c r="T35" s="238"/>
      <c r="U35" s="230" t="s">
        <v>297</v>
      </c>
      <c r="V35" s="237"/>
      <c r="W35" s="231" t="s">
        <v>184</v>
      </c>
      <c r="X35" s="227" t="s">
        <v>308</v>
      </c>
      <c r="Y35" s="231"/>
      <c r="Z35" s="227">
        <v>5</v>
      </c>
      <c r="AB35" s="236"/>
    </row>
    <row r="36" spans="2:28" x14ac:dyDescent="0.15">
      <c r="B36" s="226">
        <v>31</v>
      </c>
      <c r="C36" s="227" t="s">
        <v>320</v>
      </c>
      <c r="D36" s="228" t="str">
        <f t="shared" si="2"/>
        <v>ad</v>
      </c>
      <c r="E36" s="226" t="s">
        <v>296</v>
      </c>
      <c r="F36" s="237"/>
      <c r="G36" s="226" t="s">
        <v>206</v>
      </c>
      <c r="H36" s="237"/>
      <c r="I36" s="230" t="s">
        <v>297</v>
      </c>
      <c r="J36" s="237"/>
      <c r="K36" s="231" t="s">
        <v>184</v>
      </c>
      <c r="L36" s="227">
        <v>6</v>
      </c>
      <c r="N36" s="238"/>
      <c r="O36" s="226" t="s">
        <v>206</v>
      </c>
      <c r="P36" s="238"/>
      <c r="Q36" s="231"/>
      <c r="R36" s="238"/>
      <c r="S36" s="226" t="s">
        <v>206</v>
      </c>
      <c r="T36" s="238"/>
      <c r="U36" s="230" t="s">
        <v>297</v>
      </c>
      <c r="V36" s="237"/>
      <c r="W36" s="231" t="s">
        <v>184</v>
      </c>
      <c r="X36" s="227" t="s">
        <v>308</v>
      </c>
      <c r="Y36" s="231"/>
      <c r="Z36" s="227">
        <v>6</v>
      </c>
      <c r="AB36" s="236"/>
    </row>
    <row r="37" spans="2:28" x14ac:dyDescent="0.15">
      <c r="B37" s="226">
        <v>32</v>
      </c>
      <c r="C37" s="227" t="s">
        <v>321</v>
      </c>
      <c r="D37" s="228" t="str">
        <f t="shared" si="2"/>
        <v>ae</v>
      </c>
      <c r="E37" s="226" t="s">
        <v>296</v>
      </c>
      <c r="F37" s="237"/>
      <c r="G37" s="226" t="s">
        <v>206</v>
      </c>
      <c r="H37" s="237"/>
      <c r="I37" s="230" t="s">
        <v>297</v>
      </c>
      <c r="J37" s="237"/>
      <c r="K37" s="231" t="s">
        <v>184</v>
      </c>
      <c r="L37" s="227">
        <v>7</v>
      </c>
      <c r="N37" s="238"/>
      <c r="O37" s="226" t="s">
        <v>206</v>
      </c>
      <c r="P37" s="238"/>
      <c r="Q37" s="231"/>
      <c r="R37" s="238"/>
      <c r="S37" s="226" t="s">
        <v>206</v>
      </c>
      <c r="T37" s="238"/>
      <c r="U37" s="230" t="s">
        <v>297</v>
      </c>
      <c r="V37" s="237"/>
      <c r="W37" s="231" t="s">
        <v>184</v>
      </c>
      <c r="X37" s="227" t="s">
        <v>308</v>
      </c>
      <c r="Y37" s="231"/>
      <c r="Z37" s="227">
        <v>7</v>
      </c>
      <c r="AB37" s="236"/>
    </row>
    <row r="38" spans="2:28" x14ac:dyDescent="0.15">
      <c r="B38" s="226">
        <v>33</v>
      </c>
      <c r="C38" s="227" t="s">
        <v>322</v>
      </c>
      <c r="D38" s="228" t="str">
        <f t="shared" si="2"/>
        <v>af</v>
      </c>
      <c r="E38" s="226" t="s">
        <v>296</v>
      </c>
      <c r="F38" s="237"/>
      <c r="G38" s="226" t="s">
        <v>206</v>
      </c>
      <c r="H38" s="237"/>
      <c r="I38" s="230" t="s">
        <v>297</v>
      </c>
      <c r="J38" s="237"/>
      <c r="K38" s="231" t="s">
        <v>184</v>
      </c>
      <c r="L38" s="227">
        <v>8</v>
      </c>
      <c r="N38" s="238"/>
      <c r="O38" s="226" t="s">
        <v>206</v>
      </c>
      <c r="P38" s="238"/>
      <c r="Q38" s="231"/>
      <c r="R38" s="238"/>
      <c r="S38" s="226" t="s">
        <v>206</v>
      </c>
      <c r="T38" s="238"/>
      <c r="U38" s="230" t="s">
        <v>297</v>
      </c>
      <c r="V38" s="237"/>
      <c r="W38" s="231" t="s">
        <v>184</v>
      </c>
      <c r="X38" s="227" t="s">
        <v>308</v>
      </c>
      <c r="Y38" s="231"/>
      <c r="Z38" s="227">
        <v>8</v>
      </c>
      <c r="AB38" s="236"/>
    </row>
    <row r="39" spans="2:28" x14ac:dyDescent="0.15">
      <c r="B39" s="226">
        <v>34</v>
      </c>
      <c r="C39" s="239" t="s">
        <v>272</v>
      </c>
      <c r="D39" s="228"/>
      <c r="E39" s="226" t="s">
        <v>296</v>
      </c>
      <c r="F39" s="229">
        <v>0.29166666666666669</v>
      </c>
      <c r="G39" s="226" t="s">
        <v>206</v>
      </c>
      <c r="H39" s="229">
        <v>0.39583333333333331</v>
      </c>
      <c r="I39" s="230" t="s">
        <v>297</v>
      </c>
      <c r="J39" s="229">
        <v>0</v>
      </c>
      <c r="K39" s="231" t="s">
        <v>184</v>
      </c>
      <c r="L39" s="232">
        <f t="shared" ref="L39:L40" si="6">IF(OR(F39="",H39=""),"",(H39+IF(F39&gt;H39,1,0)-F39-J39)*24)</f>
        <v>2.4999999999999991</v>
      </c>
      <c r="N39" s="233">
        <f>【記載例】勤務形態一覧表!$BB$13</f>
        <v>0.29166666666666669</v>
      </c>
      <c r="O39" s="219" t="s">
        <v>206</v>
      </c>
      <c r="P39" s="233">
        <f>【記載例】勤務形態一覧表!$BF$13</f>
        <v>0.83333333333333337</v>
      </c>
      <c r="R39" s="234">
        <f t="shared" ref="R39:R43" si="7">IF(F39="","",IF(F39&lt;N39,N39,IF(F39&gt;=P39,"",F39)))</f>
        <v>0.29166666666666669</v>
      </c>
      <c r="S39" s="219" t="s">
        <v>206</v>
      </c>
      <c r="T39" s="234">
        <f t="shared" ref="T39:T43" si="8">IF(H39="","",IF(H39&gt;F39,IF(H39&lt;P39,H39,P39),P39))</f>
        <v>0.39583333333333331</v>
      </c>
      <c r="U39" s="235" t="s">
        <v>297</v>
      </c>
      <c r="V39" s="229">
        <v>0</v>
      </c>
      <c r="W39" s="220" t="s">
        <v>184</v>
      </c>
      <c r="X39" s="232">
        <f t="shared" ref="X39:X40" si="9">IF(R39="","",IF((T39+IF(R39&gt;T39,1,0)-R39-V39)*24=0,"",(T39+IF(R39&gt;T39,1,0)-R39-V39)*24))</f>
        <v>2.4999999999999991</v>
      </c>
      <c r="Z39" s="232" t="str">
        <f t="shared" ref="Z39:Z40" si="10">IF(X39="",L39,IF(OR(L39-X39=0,L39-X39&lt;0),"-",L39-X39))</f>
        <v>-</v>
      </c>
      <c r="AB39" s="236"/>
    </row>
    <row r="40" spans="2:28" x14ac:dyDescent="0.15">
      <c r="B40" s="226"/>
      <c r="C40" s="240" t="s">
        <v>308</v>
      </c>
      <c r="D40" s="228"/>
      <c r="E40" s="226" t="s">
        <v>296</v>
      </c>
      <c r="F40" s="229">
        <v>0.6875</v>
      </c>
      <c r="G40" s="226" t="s">
        <v>206</v>
      </c>
      <c r="H40" s="229">
        <v>0.83333333333333337</v>
      </c>
      <c r="I40" s="230" t="s">
        <v>297</v>
      </c>
      <c r="J40" s="229">
        <v>0</v>
      </c>
      <c r="K40" s="231" t="s">
        <v>184</v>
      </c>
      <c r="L40" s="232">
        <f t="shared" si="6"/>
        <v>3.5000000000000009</v>
      </c>
      <c r="N40" s="233">
        <f>【記載例】勤務形態一覧表!$BB$13</f>
        <v>0.29166666666666669</v>
      </c>
      <c r="O40" s="219" t="s">
        <v>206</v>
      </c>
      <c r="P40" s="233">
        <f>【記載例】勤務形態一覧表!$BF$13</f>
        <v>0.83333333333333337</v>
      </c>
      <c r="R40" s="234">
        <f t="shared" si="7"/>
        <v>0.6875</v>
      </c>
      <c r="S40" s="219" t="s">
        <v>206</v>
      </c>
      <c r="T40" s="234">
        <f t="shared" si="8"/>
        <v>0.83333333333333337</v>
      </c>
      <c r="U40" s="235" t="s">
        <v>297</v>
      </c>
      <c r="V40" s="229">
        <v>0</v>
      </c>
      <c r="W40" s="220" t="s">
        <v>184</v>
      </c>
      <c r="X40" s="232">
        <f t="shared" si="9"/>
        <v>3.5000000000000009</v>
      </c>
      <c r="Z40" s="232" t="str">
        <f t="shared" si="10"/>
        <v>-</v>
      </c>
      <c r="AB40" s="236"/>
    </row>
    <row r="41" spans="2:28" x14ac:dyDescent="0.15">
      <c r="B41" s="226"/>
      <c r="C41" s="241" t="s">
        <v>308</v>
      </c>
      <c r="D41" s="228" t="str">
        <f>C39</f>
        <v>ag</v>
      </c>
      <c r="E41" s="226" t="s">
        <v>296</v>
      </c>
      <c r="F41" s="229" t="s">
        <v>308</v>
      </c>
      <c r="G41" s="226" t="s">
        <v>206</v>
      </c>
      <c r="H41" s="229" t="s">
        <v>308</v>
      </c>
      <c r="I41" s="230" t="s">
        <v>297</v>
      </c>
      <c r="J41" s="229" t="s">
        <v>308</v>
      </c>
      <c r="K41" s="231" t="s">
        <v>184</v>
      </c>
      <c r="L41" s="232">
        <f>IF(OR(L39="",L40=""),"",L39+L40)</f>
        <v>6</v>
      </c>
      <c r="N41" s="233" t="s">
        <v>308</v>
      </c>
      <c r="O41" s="219" t="s">
        <v>206</v>
      </c>
      <c r="P41" s="233" t="s">
        <v>308</v>
      </c>
      <c r="R41" s="234" t="s">
        <v>308</v>
      </c>
      <c r="S41" s="219" t="s">
        <v>206</v>
      </c>
      <c r="T41" s="234" t="s">
        <v>308</v>
      </c>
      <c r="U41" s="235" t="s">
        <v>297</v>
      </c>
      <c r="V41" s="229" t="s">
        <v>323</v>
      </c>
      <c r="W41" s="220" t="s">
        <v>184</v>
      </c>
      <c r="X41" s="232">
        <f>IF(OR(X39="",X40=""),"",X39+X40)</f>
        <v>6</v>
      </c>
      <c r="Z41" s="232" t="str">
        <f>IF(X41="",L41,IF(OR(L41-X41=0,L41-X41&lt;0),"-",L41-X41))</f>
        <v>-</v>
      </c>
      <c r="AB41" s="236" t="s">
        <v>324</v>
      </c>
    </row>
    <row r="42" spans="2:28" x14ac:dyDescent="0.15">
      <c r="B42" s="226"/>
      <c r="C42" s="239" t="s">
        <v>325</v>
      </c>
      <c r="D42" s="228"/>
      <c r="E42" s="226" t="s">
        <v>296</v>
      </c>
      <c r="F42" s="229"/>
      <c r="G42" s="226" t="s">
        <v>206</v>
      </c>
      <c r="H42" s="229"/>
      <c r="I42" s="230" t="s">
        <v>297</v>
      </c>
      <c r="J42" s="229">
        <v>0</v>
      </c>
      <c r="K42" s="231" t="s">
        <v>184</v>
      </c>
      <c r="L42" s="232" t="str">
        <f t="shared" ref="L42:L43" si="11">IF(OR(F42="",H42=""),"",(H42+IF(F42&gt;H42,1,0)-F42-J42)*24)</f>
        <v/>
      </c>
      <c r="N42" s="233">
        <f>【記載例】勤務形態一覧表!$BB$13</f>
        <v>0.29166666666666669</v>
      </c>
      <c r="O42" s="219" t="s">
        <v>206</v>
      </c>
      <c r="P42" s="233">
        <f>【記載例】勤務形態一覧表!$BF$13</f>
        <v>0.83333333333333337</v>
      </c>
      <c r="R42" s="234" t="str">
        <f t="shared" si="7"/>
        <v/>
      </c>
      <c r="S42" s="219" t="s">
        <v>206</v>
      </c>
      <c r="T42" s="234" t="str">
        <f t="shared" si="8"/>
        <v/>
      </c>
      <c r="U42" s="235" t="s">
        <v>297</v>
      </c>
      <c r="V42" s="229">
        <v>0</v>
      </c>
      <c r="W42" s="220" t="s">
        <v>184</v>
      </c>
      <c r="X42" s="232" t="str">
        <f t="shared" ref="X42:X43" si="12">IF(R42="","",IF((T42+IF(R42&gt;T42,1,0)-R42-V42)*24=0,"",(T42+IF(R42&gt;T42,1,0)-R42-V42)*24))</f>
        <v/>
      </c>
      <c r="Z42" s="232" t="str">
        <f t="shared" ref="Z42:Z43" si="13">IF(X42="",L42,IF(OR(L42-X42=0,L42-X42&lt;0),"-",L42-X42))</f>
        <v/>
      </c>
      <c r="AB42" s="236"/>
    </row>
    <row r="43" spans="2:28" x14ac:dyDescent="0.15">
      <c r="B43" s="226">
        <v>35</v>
      </c>
      <c r="C43" s="240" t="s">
        <v>308</v>
      </c>
      <c r="D43" s="228"/>
      <c r="E43" s="226" t="s">
        <v>296</v>
      </c>
      <c r="F43" s="229"/>
      <c r="G43" s="226" t="s">
        <v>206</v>
      </c>
      <c r="H43" s="229"/>
      <c r="I43" s="230" t="s">
        <v>297</v>
      </c>
      <c r="J43" s="229">
        <v>0</v>
      </c>
      <c r="K43" s="231" t="s">
        <v>184</v>
      </c>
      <c r="L43" s="232" t="str">
        <f t="shared" si="11"/>
        <v/>
      </c>
      <c r="N43" s="233">
        <f>【記載例】勤務形態一覧表!$BB$13</f>
        <v>0.29166666666666669</v>
      </c>
      <c r="O43" s="219" t="s">
        <v>206</v>
      </c>
      <c r="P43" s="233">
        <f>【記載例】勤務形態一覧表!$BF$13</f>
        <v>0.83333333333333337</v>
      </c>
      <c r="R43" s="234" t="str">
        <f t="shared" si="7"/>
        <v/>
      </c>
      <c r="S43" s="219" t="s">
        <v>206</v>
      </c>
      <c r="T43" s="234" t="str">
        <f t="shared" si="8"/>
        <v/>
      </c>
      <c r="U43" s="235" t="s">
        <v>297</v>
      </c>
      <c r="V43" s="229">
        <v>0</v>
      </c>
      <c r="W43" s="220" t="s">
        <v>184</v>
      </c>
      <c r="X43" s="232" t="str">
        <f t="shared" si="12"/>
        <v/>
      </c>
      <c r="Z43" s="232" t="str">
        <f t="shared" si="13"/>
        <v/>
      </c>
      <c r="AB43" s="236"/>
    </row>
    <row r="44" spans="2:28" x14ac:dyDescent="0.15">
      <c r="B44" s="226"/>
      <c r="C44" s="241" t="s">
        <v>308</v>
      </c>
      <c r="D44" s="228" t="str">
        <f>C42</f>
        <v>ah</v>
      </c>
      <c r="E44" s="226" t="s">
        <v>296</v>
      </c>
      <c r="F44" s="229" t="s">
        <v>308</v>
      </c>
      <c r="G44" s="226" t="s">
        <v>206</v>
      </c>
      <c r="H44" s="229" t="s">
        <v>308</v>
      </c>
      <c r="I44" s="230" t="s">
        <v>297</v>
      </c>
      <c r="J44" s="229" t="s">
        <v>308</v>
      </c>
      <c r="K44" s="231" t="s">
        <v>184</v>
      </c>
      <c r="L44" s="232" t="str">
        <f>IF(OR(L42="",L43=""),"",L42+L43)</f>
        <v/>
      </c>
      <c r="N44" s="233" t="s">
        <v>308</v>
      </c>
      <c r="O44" s="219" t="s">
        <v>206</v>
      </c>
      <c r="P44" s="233" t="s">
        <v>308</v>
      </c>
      <c r="R44" s="234" t="s">
        <v>308</v>
      </c>
      <c r="S44" s="219" t="s">
        <v>206</v>
      </c>
      <c r="T44" s="234" t="s">
        <v>308</v>
      </c>
      <c r="U44" s="235" t="s">
        <v>297</v>
      </c>
      <c r="V44" s="229" t="s">
        <v>323</v>
      </c>
      <c r="W44" s="220" t="s">
        <v>184</v>
      </c>
      <c r="X44" s="232" t="str">
        <f>IF(OR(X42="",X43=""),"",X42+X43)</f>
        <v/>
      </c>
      <c r="Z44" s="232" t="str">
        <f>IF(X44="",L44,IF(OR(L44-X44=0,L44-X44&lt;0),"-",L44-X44))</f>
        <v/>
      </c>
      <c r="AB44" s="236" t="s">
        <v>326</v>
      </c>
    </row>
    <row r="45" spans="2:28" x14ac:dyDescent="0.15">
      <c r="B45" s="226"/>
      <c r="C45" s="239" t="s">
        <v>327</v>
      </c>
      <c r="D45" s="228"/>
      <c r="E45" s="226" t="s">
        <v>296</v>
      </c>
      <c r="F45" s="229"/>
      <c r="G45" s="226" t="s">
        <v>206</v>
      </c>
      <c r="H45" s="229"/>
      <c r="I45" s="230" t="s">
        <v>297</v>
      </c>
      <c r="J45" s="229">
        <v>0</v>
      </c>
      <c r="K45" s="231" t="s">
        <v>184</v>
      </c>
      <c r="L45" s="232" t="str">
        <f t="shared" ref="L45:L46" si="14">IF(OR(F45="",H45=""),"",(H45+IF(F45&gt;H45,1,0)-F45-J45)*24)</f>
        <v/>
      </c>
      <c r="N45" s="233">
        <f>【記載例】勤務形態一覧表!$BB$13</f>
        <v>0.29166666666666669</v>
      </c>
      <c r="O45" s="219" t="s">
        <v>206</v>
      </c>
      <c r="P45" s="233">
        <f>【記載例】勤務形態一覧表!$BF$13</f>
        <v>0.83333333333333337</v>
      </c>
      <c r="R45" s="234" t="str">
        <f t="shared" ref="R45:R46" si="15">IF(F45="","",IF(F45&lt;N45,N45,IF(F45&gt;=P45,"",F45)))</f>
        <v/>
      </c>
      <c r="S45" s="219" t="s">
        <v>206</v>
      </c>
      <c r="T45" s="234" t="str">
        <f t="shared" ref="T45:T46" si="16">IF(H45="","",IF(H45&gt;F45,IF(H45&lt;P45,H45,P45),P45))</f>
        <v/>
      </c>
      <c r="U45" s="235" t="s">
        <v>297</v>
      </c>
      <c r="V45" s="229">
        <v>0</v>
      </c>
      <c r="W45" s="220" t="s">
        <v>184</v>
      </c>
      <c r="X45" s="232" t="str">
        <f t="shared" ref="X45:X46" si="17">IF(R45="","",IF((T45+IF(R45&gt;T45,1,0)-R45-V45)*24=0,"",(T45+IF(R45&gt;T45,1,0)-R45-V45)*24))</f>
        <v/>
      </c>
      <c r="Z45" s="232" t="str">
        <f t="shared" ref="Z45:Z46" si="18">IF(X45="",L45,IF(OR(L45-X45=0,L45-X45&lt;0),"-",L45-X45))</f>
        <v/>
      </c>
      <c r="AB45" s="236"/>
    </row>
    <row r="46" spans="2:28" x14ac:dyDescent="0.15">
      <c r="B46" s="226">
        <v>36</v>
      </c>
      <c r="C46" s="240" t="s">
        <v>308</v>
      </c>
      <c r="D46" s="228"/>
      <c r="E46" s="226" t="s">
        <v>296</v>
      </c>
      <c r="F46" s="229"/>
      <c r="G46" s="226" t="s">
        <v>206</v>
      </c>
      <c r="H46" s="229"/>
      <c r="I46" s="230" t="s">
        <v>297</v>
      </c>
      <c r="J46" s="229">
        <v>0</v>
      </c>
      <c r="K46" s="231" t="s">
        <v>184</v>
      </c>
      <c r="L46" s="232" t="str">
        <f t="shared" si="14"/>
        <v/>
      </c>
      <c r="N46" s="233">
        <f>【記載例】勤務形態一覧表!$BB$13</f>
        <v>0.29166666666666669</v>
      </c>
      <c r="O46" s="219" t="s">
        <v>206</v>
      </c>
      <c r="P46" s="233">
        <f>【記載例】勤務形態一覧表!$BF$13</f>
        <v>0.83333333333333337</v>
      </c>
      <c r="R46" s="234" t="str">
        <f t="shared" si="15"/>
        <v/>
      </c>
      <c r="S46" s="219" t="s">
        <v>206</v>
      </c>
      <c r="T46" s="234" t="str">
        <f t="shared" si="16"/>
        <v/>
      </c>
      <c r="U46" s="235" t="s">
        <v>297</v>
      </c>
      <c r="V46" s="229">
        <v>0</v>
      </c>
      <c r="W46" s="220" t="s">
        <v>184</v>
      </c>
      <c r="X46" s="232" t="str">
        <f t="shared" si="17"/>
        <v/>
      </c>
      <c r="Z46" s="232" t="str">
        <f t="shared" si="18"/>
        <v/>
      </c>
      <c r="AB46" s="236"/>
    </row>
    <row r="47" spans="2:28" x14ac:dyDescent="0.15">
      <c r="B47" s="226"/>
      <c r="C47" s="241" t="s">
        <v>308</v>
      </c>
      <c r="D47" s="228" t="str">
        <f>C45</f>
        <v>ai</v>
      </c>
      <c r="E47" s="226" t="s">
        <v>296</v>
      </c>
      <c r="F47" s="229" t="s">
        <v>308</v>
      </c>
      <c r="G47" s="226" t="s">
        <v>206</v>
      </c>
      <c r="H47" s="229" t="s">
        <v>308</v>
      </c>
      <c r="I47" s="230" t="s">
        <v>297</v>
      </c>
      <c r="J47" s="229" t="s">
        <v>308</v>
      </c>
      <c r="K47" s="231" t="s">
        <v>184</v>
      </c>
      <c r="L47" s="232" t="str">
        <f>IF(OR(L45="",L46=""),"",L45+L46)</f>
        <v/>
      </c>
      <c r="N47" s="233" t="s">
        <v>308</v>
      </c>
      <c r="O47" s="219" t="s">
        <v>206</v>
      </c>
      <c r="P47" s="233" t="s">
        <v>308</v>
      </c>
      <c r="R47" s="234" t="s">
        <v>308</v>
      </c>
      <c r="S47" s="219" t="s">
        <v>206</v>
      </c>
      <c r="T47" s="234" t="s">
        <v>308</v>
      </c>
      <c r="U47" s="235" t="s">
        <v>297</v>
      </c>
      <c r="V47" s="229" t="s">
        <v>323</v>
      </c>
      <c r="W47" s="220" t="s">
        <v>184</v>
      </c>
      <c r="X47" s="232" t="str">
        <f>IF(OR(X45="",X46=""),"",X45+X46)</f>
        <v/>
      </c>
      <c r="Z47" s="232" t="str">
        <f>IF(X47="",L47,IF(OR(L47-X47=0,L47-X47&lt;0),"-",L47-X47))</f>
        <v/>
      </c>
      <c r="AB47" s="236" t="s">
        <v>326</v>
      </c>
    </row>
    <row r="49" spans="3:4" x14ac:dyDescent="0.15">
      <c r="C49" s="221" t="s">
        <v>328</v>
      </c>
      <c r="D49" s="221"/>
    </row>
    <row r="50" spans="3:4" x14ac:dyDescent="0.15">
      <c r="C50" s="221" t="s">
        <v>329</v>
      </c>
      <c r="D50" s="221"/>
    </row>
    <row r="51" spans="3:4" x14ac:dyDescent="0.15">
      <c r="C51" s="221" t="s">
        <v>330</v>
      </c>
      <c r="D51" s="221"/>
    </row>
    <row r="52" spans="3:4" x14ac:dyDescent="0.15">
      <c r="C52" s="221" t="s">
        <v>331</v>
      </c>
      <c r="D52" s="221"/>
    </row>
  </sheetData>
  <sheetProtection sheet="1" insertRows="0" deleteRows="0"/>
  <mergeCells count="5">
    <mergeCell ref="F4:L4"/>
    <mergeCell ref="N4:P4"/>
    <mergeCell ref="R4:X4"/>
    <mergeCell ref="AB4:AB5"/>
    <mergeCell ref="AD2:AE3"/>
  </mergeCells>
  <phoneticPr fontId="2"/>
  <hyperlinks>
    <hyperlink ref="AD2" location="添付書類一覧!A1" display="添付書類一覧に戻る" xr:uid="{6706D0D6-0581-4B92-8349-2B7EC70158A6}"/>
    <hyperlink ref="AD2:AE3" location="' 添付書類一覧'!A1" display="添付書類一覧に戻る" xr:uid="{FA76BA67-FE5A-4F32-BA27-4D5A83D798C1}"/>
  </hyperlinks>
  <printOptions horizontalCentered="1"/>
  <pageMargins left="0.70866141732283472" right="0.70866141732283472" top="0.55118110236220474" bottom="0.35433070866141736" header="0.31496062992125984" footer="0.31496062992125984"/>
  <pageSetup paperSize="9"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0E513-9449-4043-BE0A-DC3976F22E04}">
  <sheetPr>
    <tabColor theme="9" tint="0.79998168889431442"/>
    <pageSetUpPr fitToPage="1"/>
  </sheetPr>
  <dimension ref="B1:BM239"/>
  <sheetViews>
    <sheetView showGridLines="0" view="pageBreakPreview" zoomScale="55" zoomScaleNormal="55" zoomScaleSheetLayoutView="55" workbookViewId="0">
      <selection activeCell="BK2" sqref="BK2:BL3"/>
    </sheetView>
  </sheetViews>
  <sheetFormatPr defaultColWidth="4.5" defaultRowHeight="14.25" x14ac:dyDescent="0.15"/>
  <cols>
    <col min="1" max="1" width="0.875" style="116" customWidth="1"/>
    <col min="2" max="5" width="5.75" style="116" customWidth="1"/>
    <col min="6" max="7" width="5.75" style="116" hidden="1" customWidth="1"/>
    <col min="8" max="60" width="5.75" style="116" customWidth="1"/>
    <col min="61" max="61" width="1.125" style="116" customWidth="1"/>
    <col min="62" max="63" width="4.5" style="116"/>
    <col min="64" max="64" width="27" style="116" customWidth="1"/>
    <col min="65" max="16384" width="4.5" style="116"/>
  </cols>
  <sheetData>
    <row r="1" spans="2:65" s="96" customFormat="1" ht="20.25" customHeight="1" thickBot="1" x14ac:dyDescent="0.2">
      <c r="C1" s="97" t="s">
        <v>180</v>
      </c>
      <c r="D1" s="97"/>
      <c r="E1" s="97"/>
      <c r="F1" s="97"/>
      <c r="G1" s="97"/>
      <c r="H1" s="97"/>
      <c r="K1" s="98" t="s">
        <v>181</v>
      </c>
      <c r="N1" s="97"/>
      <c r="O1" s="97"/>
      <c r="P1" s="97"/>
      <c r="Q1" s="97"/>
      <c r="R1" s="97"/>
      <c r="S1" s="97"/>
      <c r="T1" s="97"/>
      <c r="U1" s="97"/>
      <c r="AQ1" s="99" t="s">
        <v>182</v>
      </c>
      <c r="AR1" s="809" t="s">
        <v>183</v>
      </c>
      <c r="AS1" s="810"/>
      <c r="AT1" s="810"/>
      <c r="AU1" s="810"/>
      <c r="AV1" s="810"/>
      <c r="AW1" s="810"/>
      <c r="AX1" s="810"/>
      <c r="AY1" s="810"/>
      <c r="AZ1" s="810"/>
      <c r="BA1" s="810"/>
      <c r="BB1" s="810"/>
      <c r="BC1" s="810"/>
      <c r="BD1" s="810"/>
      <c r="BE1" s="810"/>
      <c r="BF1" s="810"/>
      <c r="BG1" s="810"/>
      <c r="BH1" s="99" t="s">
        <v>184</v>
      </c>
      <c r="BK1" s="1"/>
      <c r="BL1" s="291"/>
    </row>
    <row r="2" spans="2:65" s="100" customFormat="1" ht="20.25" customHeight="1" thickTop="1" x14ac:dyDescent="0.15">
      <c r="H2" s="98"/>
      <c r="K2" s="98"/>
      <c r="L2" s="98"/>
      <c r="N2" s="99"/>
      <c r="O2" s="99"/>
      <c r="P2" s="99"/>
      <c r="Q2" s="99"/>
      <c r="R2" s="99"/>
      <c r="S2" s="99"/>
      <c r="T2" s="99"/>
      <c r="U2" s="99"/>
      <c r="Z2" s="99" t="s">
        <v>185</v>
      </c>
      <c r="AA2" s="811">
        <v>6</v>
      </c>
      <c r="AB2" s="811"/>
      <c r="AC2" s="99" t="s">
        <v>186</v>
      </c>
      <c r="AD2" s="812">
        <f>IF(AA2=0,"",YEAR(DATE(2018+AA2,1,1)))</f>
        <v>2024</v>
      </c>
      <c r="AE2" s="812"/>
      <c r="AF2" s="100" t="s">
        <v>187</v>
      </c>
      <c r="AG2" s="100" t="s">
        <v>188</v>
      </c>
      <c r="AH2" s="811">
        <v>4</v>
      </c>
      <c r="AI2" s="811"/>
      <c r="AJ2" s="100" t="s">
        <v>189</v>
      </c>
      <c r="AQ2" s="99" t="s">
        <v>190</v>
      </c>
      <c r="AR2" s="811" t="s">
        <v>191</v>
      </c>
      <c r="AS2" s="811"/>
      <c r="AT2" s="811"/>
      <c r="AU2" s="811"/>
      <c r="AV2" s="811"/>
      <c r="AW2" s="811"/>
      <c r="AX2" s="811"/>
      <c r="AY2" s="811"/>
      <c r="AZ2" s="811"/>
      <c r="BA2" s="811"/>
      <c r="BB2" s="811"/>
      <c r="BC2" s="811"/>
      <c r="BD2" s="811"/>
      <c r="BE2" s="811"/>
      <c r="BF2" s="811"/>
      <c r="BG2" s="811"/>
      <c r="BH2" s="99" t="s">
        <v>184</v>
      </c>
      <c r="BI2" s="99"/>
      <c r="BJ2" s="99"/>
      <c r="BK2" s="755" t="s">
        <v>519</v>
      </c>
      <c r="BL2" s="756"/>
    </row>
    <row r="3" spans="2:65" s="100" customFormat="1" ht="20.25" customHeight="1" thickBot="1" x14ac:dyDescent="0.2">
      <c r="H3" s="98"/>
      <c r="K3" s="98"/>
      <c r="M3" s="99"/>
      <c r="N3" s="99"/>
      <c r="O3" s="99"/>
      <c r="P3" s="99"/>
      <c r="Q3" s="99"/>
      <c r="R3" s="99"/>
      <c r="S3" s="99"/>
      <c r="AA3" s="101"/>
      <c r="AB3" s="101"/>
      <c r="AC3" s="101"/>
      <c r="AD3" s="102"/>
      <c r="AE3" s="101"/>
      <c r="BB3" s="103" t="s">
        <v>192</v>
      </c>
      <c r="BC3" s="813" t="s">
        <v>193</v>
      </c>
      <c r="BD3" s="814"/>
      <c r="BE3" s="814"/>
      <c r="BF3" s="815"/>
      <c r="BG3" s="99"/>
      <c r="BK3" s="757"/>
      <c r="BL3" s="758"/>
    </row>
    <row r="4" spans="2:65" s="100" customFormat="1" ht="20.25" customHeight="1" thickTop="1" x14ac:dyDescent="0.15">
      <c r="H4" s="98"/>
      <c r="K4" s="98"/>
      <c r="M4" s="99"/>
      <c r="N4" s="99"/>
      <c r="O4" s="99"/>
      <c r="P4" s="99"/>
      <c r="Q4" s="99"/>
      <c r="R4" s="99"/>
      <c r="S4" s="99"/>
      <c r="AA4" s="101"/>
      <c r="AB4" s="101"/>
      <c r="AC4" s="101"/>
      <c r="AD4" s="102"/>
      <c r="AE4" s="101"/>
      <c r="BB4" s="103" t="s">
        <v>194</v>
      </c>
      <c r="BC4" s="813" t="s">
        <v>195</v>
      </c>
      <c r="BD4" s="814"/>
      <c r="BE4" s="814"/>
      <c r="BF4" s="815"/>
      <c r="BG4" s="99"/>
      <c r="BK4" s="350"/>
      <c r="BL4" s="291"/>
    </row>
    <row r="5" spans="2:65" s="100" customFormat="1" ht="5.0999999999999996" customHeight="1" x14ac:dyDescent="0.15">
      <c r="H5" s="98"/>
      <c r="K5" s="98"/>
      <c r="M5" s="99"/>
      <c r="N5" s="99"/>
      <c r="O5" s="99"/>
      <c r="P5" s="99"/>
      <c r="Q5" s="99"/>
      <c r="R5" s="99"/>
      <c r="S5" s="99"/>
      <c r="AA5" s="104"/>
      <c r="AB5" s="104"/>
      <c r="AH5" s="96"/>
      <c r="AI5" s="96"/>
      <c r="AJ5" s="96"/>
      <c r="AK5" s="96"/>
      <c r="AL5" s="96"/>
      <c r="AM5" s="96"/>
      <c r="AN5" s="96"/>
      <c r="AO5" s="96"/>
      <c r="AP5" s="96"/>
      <c r="AQ5" s="96"/>
      <c r="AR5" s="96"/>
      <c r="AS5" s="96"/>
      <c r="AT5" s="96"/>
      <c r="AU5" s="96"/>
      <c r="AV5" s="96"/>
      <c r="AW5" s="96"/>
      <c r="AX5" s="96"/>
      <c r="AY5" s="96"/>
      <c r="AZ5" s="96"/>
      <c r="BA5" s="96"/>
      <c r="BB5" s="96"/>
      <c r="BC5" s="96"/>
      <c r="BD5" s="96"/>
      <c r="BE5" s="96"/>
      <c r="BF5" s="105"/>
      <c r="BG5" s="105"/>
    </row>
    <row r="6" spans="2:65" s="100" customFormat="1" ht="21" customHeight="1" x14ac:dyDescent="0.15">
      <c r="B6" s="97"/>
      <c r="C6" s="96"/>
      <c r="D6" s="96"/>
      <c r="E6" s="96"/>
      <c r="F6" s="96"/>
      <c r="G6" s="96"/>
      <c r="H6" s="96"/>
      <c r="I6" s="106"/>
      <c r="J6" s="106"/>
      <c r="K6" s="106"/>
      <c r="L6" s="107"/>
      <c r="M6" s="106"/>
      <c r="N6" s="106"/>
      <c r="O6" s="106"/>
      <c r="AH6" s="96"/>
      <c r="AI6" s="96"/>
      <c r="AJ6" s="96"/>
      <c r="AK6" s="96"/>
      <c r="AL6" s="96"/>
      <c r="AM6" s="96" t="s">
        <v>196</v>
      </c>
      <c r="AN6" s="96"/>
      <c r="AO6" s="96"/>
      <c r="AP6" s="96"/>
      <c r="AQ6" s="96"/>
      <c r="AR6" s="96"/>
      <c r="AS6" s="96"/>
      <c r="AU6" s="108"/>
      <c r="AV6" s="108"/>
      <c r="AW6" s="109"/>
      <c r="AX6" s="96"/>
      <c r="AY6" s="837">
        <v>40</v>
      </c>
      <c r="AZ6" s="838"/>
      <c r="BA6" s="109" t="s">
        <v>197</v>
      </c>
      <c r="BB6" s="96"/>
      <c r="BC6" s="837">
        <v>160</v>
      </c>
      <c r="BD6" s="838"/>
      <c r="BE6" s="109" t="s">
        <v>198</v>
      </c>
      <c r="BF6" s="96"/>
      <c r="BG6" s="105"/>
    </row>
    <row r="7" spans="2:65" s="100" customFormat="1" ht="5.0999999999999996" customHeight="1" x14ac:dyDescent="0.15">
      <c r="B7" s="97"/>
      <c r="C7" s="110"/>
      <c r="D7" s="110"/>
      <c r="E7" s="110"/>
      <c r="F7" s="110"/>
      <c r="G7" s="110"/>
      <c r="H7" s="106"/>
      <c r="I7" s="106"/>
      <c r="J7" s="106"/>
      <c r="K7" s="106"/>
      <c r="L7" s="106"/>
      <c r="M7" s="106"/>
      <c r="N7" s="106"/>
      <c r="O7" s="106"/>
      <c r="AH7" s="96"/>
      <c r="AI7" s="96"/>
      <c r="AJ7" s="96"/>
      <c r="AK7" s="96"/>
      <c r="AL7" s="96"/>
      <c r="AM7" s="96"/>
      <c r="AN7" s="96"/>
      <c r="AO7" s="96"/>
      <c r="AP7" s="96"/>
      <c r="AQ7" s="96"/>
      <c r="AR7" s="96"/>
      <c r="AS7" s="96"/>
      <c r="AT7" s="96"/>
      <c r="AU7" s="96"/>
      <c r="AV7" s="96"/>
      <c r="AW7" s="96"/>
      <c r="AX7" s="96"/>
      <c r="AY7" s="96"/>
      <c r="AZ7" s="96"/>
      <c r="BA7" s="96"/>
      <c r="BB7" s="96"/>
      <c r="BC7" s="96"/>
      <c r="BD7" s="96"/>
      <c r="BE7" s="96"/>
      <c r="BF7" s="105"/>
      <c r="BG7" s="105"/>
    </row>
    <row r="8" spans="2:65" s="100" customFormat="1" ht="21" customHeight="1" x14ac:dyDescent="0.15">
      <c r="B8" s="111"/>
      <c r="C8" s="107"/>
      <c r="D8" s="107"/>
      <c r="E8" s="107"/>
      <c r="F8" s="107"/>
      <c r="G8" s="107"/>
      <c r="H8" s="106"/>
      <c r="I8" s="106"/>
      <c r="J8" s="106"/>
      <c r="K8" s="106"/>
      <c r="L8" s="106"/>
      <c r="M8" s="106"/>
      <c r="N8" s="106"/>
      <c r="O8" s="106"/>
      <c r="AH8" s="112"/>
      <c r="AI8" s="112"/>
      <c r="AJ8" s="112"/>
      <c r="AK8" s="96"/>
      <c r="AL8" s="105"/>
      <c r="AM8" s="113"/>
      <c r="AN8" s="113"/>
      <c r="AO8" s="97"/>
      <c r="AP8" s="114"/>
      <c r="AQ8" s="114"/>
      <c r="AR8" s="114"/>
      <c r="AS8" s="115"/>
      <c r="AT8" s="115"/>
      <c r="AU8" s="96"/>
      <c r="AV8" s="114"/>
      <c r="AW8" s="114"/>
      <c r="AX8" s="107"/>
      <c r="AY8" s="96"/>
      <c r="AZ8" s="96" t="s">
        <v>199</v>
      </c>
      <c r="BA8" s="96"/>
      <c r="BB8" s="96"/>
      <c r="BC8" s="839">
        <f>DAY(EOMONTH(DATE(AD2,AH2,1),0))</f>
        <v>30</v>
      </c>
      <c r="BD8" s="840"/>
      <c r="BE8" s="96" t="s">
        <v>200</v>
      </c>
      <c r="BF8" s="96"/>
      <c r="BG8" s="96"/>
      <c r="BK8" s="99"/>
      <c r="BL8" s="99"/>
      <c r="BM8" s="99"/>
    </row>
    <row r="9" spans="2:65" s="100" customFormat="1" ht="5.0999999999999996" customHeight="1" x14ac:dyDescent="0.15">
      <c r="B9" s="111"/>
      <c r="C9" s="114"/>
      <c r="D9" s="114"/>
      <c r="E9" s="114"/>
      <c r="F9" s="114"/>
      <c r="G9" s="114"/>
      <c r="H9" s="114"/>
      <c r="I9" s="114"/>
      <c r="J9" s="114"/>
      <c r="K9" s="114"/>
      <c r="L9" s="114"/>
      <c r="M9" s="114"/>
      <c r="N9" s="114"/>
      <c r="O9" s="114"/>
      <c r="AH9" s="110"/>
      <c r="AI9" s="96"/>
      <c r="AJ9" s="96"/>
      <c r="AK9" s="112"/>
      <c r="AL9" s="96"/>
      <c r="AM9" s="96"/>
      <c r="AN9" s="96"/>
      <c r="AO9" s="96"/>
      <c r="AP9" s="96"/>
      <c r="AQ9" s="96"/>
      <c r="AR9" s="110"/>
      <c r="AS9" s="110"/>
      <c r="AT9" s="110"/>
      <c r="AU9" s="96"/>
      <c r="AV9" s="96"/>
      <c r="AW9" s="96"/>
      <c r="AX9" s="96"/>
      <c r="AY9" s="96"/>
      <c r="AZ9" s="96"/>
      <c r="BA9" s="96"/>
      <c r="BB9" s="96"/>
      <c r="BC9" s="96"/>
      <c r="BD9" s="96"/>
      <c r="BE9" s="96"/>
      <c r="BF9" s="96"/>
      <c r="BG9" s="96"/>
      <c r="BK9" s="99"/>
      <c r="BL9" s="99"/>
      <c r="BM9" s="99"/>
    </row>
    <row r="10" spans="2:65" s="100" customFormat="1" ht="21" customHeight="1" x14ac:dyDescent="0.15">
      <c r="B10" s="111"/>
      <c r="C10" s="114"/>
      <c r="D10" s="114"/>
      <c r="E10" s="114"/>
      <c r="F10" s="114"/>
      <c r="G10" s="114"/>
      <c r="H10" s="114"/>
      <c r="I10" s="114"/>
      <c r="J10" s="114"/>
      <c r="K10" s="114"/>
      <c r="L10" s="114"/>
      <c r="M10" s="114"/>
      <c r="N10" s="114"/>
      <c r="O10" s="114"/>
      <c r="AH10" s="110"/>
      <c r="AI10" s="96"/>
      <c r="AJ10" s="96"/>
      <c r="AK10" s="112"/>
      <c r="AL10" s="96"/>
      <c r="AM10" s="96"/>
      <c r="AN10" s="96" t="s">
        <v>201</v>
      </c>
      <c r="AO10" s="96"/>
      <c r="AP10" s="96"/>
      <c r="AQ10" s="96"/>
      <c r="AR10" s="96"/>
      <c r="AS10" s="96"/>
      <c r="AT10" s="96"/>
      <c r="AU10" s="96"/>
      <c r="AV10" s="110"/>
      <c r="AW10" s="110"/>
      <c r="AX10" s="110"/>
      <c r="AY10" s="96"/>
      <c r="AZ10" s="96"/>
      <c r="BA10" s="105" t="s">
        <v>202</v>
      </c>
      <c r="BB10" s="96"/>
      <c r="BC10" s="837"/>
      <c r="BD10" s="838"/>
      <c r="BE10" s="109" t="s">
        <v>203</v>
      </c>
      <c r="BF10" s="96"/>
      <c r="BG10" s="96"/>
      <c r="BK10" s="99"/>
      <c r="BL10" s="99"/>
      <c r="BM10" s="99"/>
    </row>
    <row r="11" spans="2:65" s="100" customFormat="1" ht="5.0999999999999996" customHeight="1" x14ac:dyDescent="0.15">
      <c r="B11" s="111"/>
      <c r="C11" s="114"/>
      <c r="D11" s="114"/>
      <c r="E11" s="114"/>
      <c r="F11" s="114"/>
      <c r="G11" s="114"/>
      <c r="H11" s="114"/>
      <c r="I11" s="114"/>
      <c r="J11" s="114"/>
      <c r="K11" s="114"/>
      <c r="L11" s="114"/>
      <c r="M11" s="114"/>
      <c r="N11" s="114"/>
      <c r="O11" s="114"/>
      <c r="AH11" s="110"/>
      <c r="AI11" s="96"/>
      <c r="AJ11" s="96"/>
      <c r="AK11" s="112"/>
      <c r="AL11" s="96"/>
      <c r="AM11" s="96"/>
      <c r="AN11" s="96"/>
      <c r="AO11" s="96"/>
      <c r="AP11" s="96"/>
      <c r="AQ11" s="96"/>
      <c r="AR11" s="110"/>
      <c r="AS11" s="110"/>
      <c r="AT11" s="110"/>
      <c r="AU11" s="96"/>
      <c r="AV11" s="96"/>
      <c r="AW11" s="96"/>
      <c r="AX11" s="96"/>
      <c r="AY11" s="96"/>
      <c r="AZ11" s="96"/>
      <c r="BA11" s="96"/>
      <c r="BB11" s="96"/>
      <c r="BC11" s="96"/>
      <c r="BD11" s="96"/>
      <c r="BE11" s="96"/>
      <c r="BF11" s="96"/>
      <c r="BG11" s="96"/>
      <c r="BK11" s="99"/>
      <c r="BL11" s="99"/>
      <c r="BM11" s="99"/>
    </row>
    <row r="12" spans="2:65" s="100" customFormat="1" ht="21" customHeight="1" x14ac:dyDescent="0.15">
      <c r="R12" s="106"/>
      <c r="S12" s="106"/>
      <c r="T12" s="105"/>
      <c r="U12" s="841"/>
      <c r="V12" s="841"/>
      <c r="W12" s="97"/>
      <c r="AA12" s="110"/>
      <c r="AB12" s="113"/>
      <c r="AC12" s="97"/>
      <c r="AD12" s="110"/>
      <c r="AE12" s="110"/>
      <c r="AF12" s="110"/>
      <c r="AH12" s="112"/>
      <c r="AI12" s="112"/>
      <c r="AJ12" s="112"/>
      <c r="AK12" s="96"/>
      <c r="AL12" s="105"/>
      <c r="AM12" s="113"/>
      <c r="AN12" s="96"/>
      <c r="AO12" s="96"/>
      <c r="AP12" s="96"/>
      <c r="AQ12" s="96"/>
      <c r="AR12" s="96"/>
      <c r="AS12" s="97" t="s">
        <v>204</v>
      </c>
      <c r="AT12" s="96"/>
      <c r="AU12" s="96"/>
      <c r="AV12" s="96"/>
      <c r="AW12" s="96"/>
      <c r="AX12" s="96"/>
      <c r="AY12" s="96"/>
      <c r="AZ12" s="96"/>
      <c r="BA12" s="96"/>
      <c r="BB12" s="96"/>
      <c r="BC12" s="110"/>
      <c r="BD12" s="112"/>
      <c r="BE12" s="96"/>
      <c r="BF12" s="96"/>
      <c r="BG12" s="110"/>
      <c r="BH12" s="96"/>
      <c r="BK12" s="99"/>
      <c r="BL12" s="99"/>
      <c r="BM12" s="99"/>
    </row>
    <row r="13" spans="2:65" s="100" customFormat="1" ht="21" customHeight="1" x14ac:dyDescent="0.15">
      <c r="R13" s="96"/>
      <c r="S13" s="96"/>
      <c r="T13" s="96"/>
      <c r="U13" s="96"/>
      <c r="V13" s="96"/>
      <c r="AA13" s="96"/>
      <c r="AB13" s="96"/>
      <c r="AC13" s="96"/>
      <c r="AD13" s="96"/>
      <c r="AE13" s="96"/>
      <c r="AF13" s="96"/>
      <c r="AH13" s="110"/>
      <c r="AI13" s="112"/>
      <c r="AJ13" s="96"/>
      <c r="AK13" s="112"/>
      <c r="AL13" s="96"/>
      <c r="AM13" s="96"/>
      <c r="AN13" s="96"/>
      <c r="AO13" s="110"/>
      <c r="AP13" s="97"/>
      <c r="AQ13" s="110"/>
      <c r="AR13" s="110"/>
      <c r="AS13" s="97" t="s">
        <v>205</v>
      </c>
      <c r="AT13" s="96"/>
      <c r="AU13" s="96"/>
      <c r="AV13" s="96"/>
      <c r="AW13" s="96"/>
      <c r="AX13" s="96"/>
      <c r="AY13" s="96"/>
      <c r="AZ13" s="96"/>
      <c r="BA13" s="96"/>
      <c r="BB13" s="854">
        <v>0.29166666666666669</v>
      </c>
      <c r="BC13" s="855"/>
      <c r="BD13" s="856"/>
      <c r="BE13" s="107" t="s">
        <v>206</v>
      </c>
      <c r="BF13" s="854">
        <v>0.83333333333333337</v>
      </c>
      <c r="BG13" s="855"/>
      <c r="BH13" s="856"/>
      <c r="BK13" s="99"/>
      <c r="BL13" s="99"/>
      <c r="BM13" s="99"/>
    </row>
    <row r="14" spans="2:65" s="100" customFormat="1" ht="21" customHeight="1" x14ac:dyDescent="0.15">
      <c r="R14" s="116"/>
      <c r="S14" s="116"/>
      <c r="T14" s="116"/>
      <c r="U14" s="116"/>
      <c r="V14" s="116"/>
      <c r="W14" s="116"/>
      <c r="AA14" s="107"/>
      <c r="AB14" s="116"/>
      <c r="AC14" s="116"/>
      <c r="AD14" s="107"/>
      <c r="AE14" s="110"/>
      <c r="AF14" s="110"/>
      <c r="AG14" s="104"/>
      <c r="AH14" s="97"/>
      <c r="AI14" s="112"/>
      <c r="AJ14" s="96"/>
      <c r="AK14" s="112"/>
      <c r="AL14" s="96"/>
      <c r="AM14" s="96"/>
      <c r="AN14" s="96"/>
      <c r="AO14" s="107"/>
      <c r="AP14" s="106"/>
      <c r="AQ14" s="106"/>
      <c r="AR14" s="106"/>
      <c r="AS14" s="97" t="s">
        <v>207</v>
      </c>
      <c r="AT14" s="96"/>
      <c r="AU14" s="96"/>
      <c r="AV14" s="96"/>
      <c r="AW14" s="96"/>
      <c r="AX14" s="96"/>
      <c r="AY14" s="96"/>
      <c r="AZ14" s="96"/>
      <c r="BA14" s="96"/>
      <c r="BB14" s="854">
        <v>0.83333333333333337</v>
      </c>
      <c r="BC14" s="855"/>
      <c r="BD14" s="856"/>
      <c r="BE14" s="107" t="s">
        <v>206</v>
      </c>
      <c r="BF14" s="854">
        <v>0.29166666666666669</v>
      </c>
      <c r="BG14" s="855"/>
      <c r="BH14" s="856"/>
      <c r="BK14" s="99"/>
      <c r="BL14" s="99"/>
      <c r="BM14" s="99"/>
    </row>
    <row r="15" spans="2:65" ht="12" customHeight="1" thickBot="1" x14ac:dyDescent="0.2">
      <c r="C15" s="117"/>
      <c r="D15" s="117"/>
      <c r="E15" s="117"/>
      <c r="F15" s="117"/>
      <c r="G15" s="117"/>
      <c r="H15" s="117"/>
      <c r="AA15" s="117"/>
      <c r="AR15" s="117"/>
      <c r="BI15" s="118"/>
      <c r="BJ15" s="118"/>
      <c r="BK15" s="118"/>
    </row>
    <row r="16" spans="2:65" ht="21.6" customHeight="1" x14ac:dyDescent="0.15">
      <c r="B16" s="816" t="s">
        <v>208</v>
      </c>
      <c r="C16" s="819" t="s">
        <v>209</v>
      </c>
      <c r="D16" s="820"/>
      <c r="E16" s="821"/>
      <c r="F16" s="119"/>
      <c r="G16" s="120"/>
      <c r="H16" s="828" t="s">
        <v>210</v>
      </c>
      <c r="I16" s="831" t="s">
        <v>211</v>
      </c>
      <c r="J16" s="820"/>
      <c r="K16" s="820"/>
      <c r="L16" s="821"/>
      <c r="M16" s="831" t="s">
        <v>212</v>
      </c>
      <c r="N16" s="820"/>
      <c r="O16" s="821"/>
      <c r="P16" s="831" t="s">
        <v>213</v>
      </c>
      <c r="Q16" s="820"/>
      <c r="R16" s="820"/>
      <c r="S16" s="820"/>
      <c r="T16" s="834"/>
      <c r="U16" s="121"/>
      <c r="V16" s="122"/>
      <c r="W16" s="122"/>
      <c r="X16" s="122"/>
      <c r="Y16" s="122"/>
      <c r="Z16" s="122"/>
      <c r="AA16" s="122"/>
      <c r="AB16" s="122"/>
      <c r="AC16" s="122"/>
      <c r="AD16" s="122"/>
      <c r="AE16" s="122"/>
      <c r="AF16" s="122"/>
      <c r="AG16" s="122"/>
      <c r="AH16" s="122"/>
      <c r="AI16" s="123" t="s">
        <v>214</v>
      </c>
      <c r="AJ16" s="122"/>
      <c r="AK16" s="122"/>
      <c r="AL16" s="122"/>
      <c r="AM16" s="122"/>
      <c r="AN16" s="122" t="s">
        <v>215</v>
      </c>
      <c r="AO16" s="122"/>
      <c r="AP16" s="124"/>
      <c r="AQ16" s="125"/>
      <c r="AR16" s="122" t="s">
        <v>184</v>
      </c>
      <c r="AS16" s="122"/>
      <c r="AT16" s="122"/>
      <c r="AU16" s="122"/>
      <c r="AV16" s="122"/>
      <c r="AW16" s="122"/>
      <c r="AX16" s="122"/>
      <c r="AY16" s="126"/>
      <c r="AZ16" s="842" t="str">
        <f>IF(BC3="計画","(11)1～4週目の勤務時間数合計","(11)1か月の勤務時間数　合計")</f>
        <v>(11)1か月の勤務時間数　合計</v>
      </c>
      <c r="BA16" s="843"/>
      <c r="BB16" s="848" t="s">
        <v>216</v>
      </c>
      <c r="BC16" s="843"/>
      <c r="BD16" s="819" t="s">
        <v>217</v>
      </c>
      <c r="BE16" s="820"/>
      <c r="BF16" s="820"/>
      <c r="BG16" s="820"/>
      <c r="BH16" s="834"/>
    </row>
    <row r="17" spans="2:60" ht="20.25" customHeight="1" x14ac:dyDescent="0.15">
      <c r="B17" s="817"/>
      <c r="C17" s="822"/>
      <c r="D17" s="823"/>
      <c r="E17" s="824"/>
      <c r="F17" s="127"/>
      <c r="G17" s="128"/>
      <c r="H17" s="829"/>
      <c r="I17" s="832"/>
      <c r="J17" s="823"/>
      <c r="K17" s="823"/>
      <c r="L17" s="824"/>
      <c r="M17" s="832"/>
      <c r="N17" s="823"/>
      <c r="O17" s="824"/>
      <c r="P17" s="832"/>
      <c r="Q17" s="823"/>
      <c r="R17" s="823"/>
      <c r="S17" s="823"/>
      <c r="T17" s="835"/>
      <c r="U17" s="851" t="s">
        <v>218</v>
      </c>
      <c r="V17" s="851"/>
      <c r="W17" s="851"/>
      <c r="X17" s="851"/>
      <c r="Y17" s="851"/>
      <c r="Z17" s="851"/>
      <c r="AA17" s="852"/>
      <c r="AB17" s="853" t="s">
        <v>219</v>
      </c>
      <c r="AC17" s="851"/>
      <c r="AD17" s="851"/>
      <c r="AE17" s="851"/>
      <c r="AF17" s="851"/>
      <c r="AG17" s="851"/>
      <c r="AH17" s="852"/>
      <c r="AI17" s="853" t="s">
        <v>220</v>
      </c>
      <c r="AJ17" s="851"/>
      <c r="AK17" s="851"/>
      <c r="AL17" s="851"/>
      <c r="AM17" s="851"/>
      <c r="AN17" s="851"/>
      <c r="AO17" s="852"/>
      <c r="AP17" s="853" t="s">
        <v>221</v>
      </c>
      <c r="AQ17" s="851"/>
      <c r="AR17" s="851"/>
      <c r="AS17" s="851"/>
      <c r="AT17" s="851"/>
      <c r="AU17" s="851"/>
      <c r="AV17" s="852"/>
      <c r="AW17" s="853" t="s">
        <v>222</v>
      </c>
      <c r="AX17" s="851"/>
      <c r="AY17" s="851"/>
      <c r="AZ17" s="844"/>
      <c r="BA17" s="845"/>
      <c r="BB17" s="849"/>
      <c r="BC17" s="845"/>
      <c r="BD17" s="822"/>
      <c r="BE17" s="823"/>
      <c r="BF17" s="823"/>
      <c r="BG17" s="823"/>
      <c r="BH17" s="835"/>
    </row>
    <row r="18" spans="2:60" ht="20.25" customHeight="1" x14ac:dyDescent="0.15">
      <c r="B18" s="817"/>
      <c r="C18" s="822"/>
      <c r="D18" s="823"/>
      <c r="E18" s="824"/>
      <c r="F18" s="127"/>
      <c r="G18" s="128"/>
      <c r="H18" s="829"/>
      <c r="I18" s="832"/>
      <c r="J18" s="823"/>
      <c r="K18" s="823"/>
      <c r="L18" s="824"/>
      <c r="M18" s="832"/>
      <c r="N18" s="823"/>
      <c r="O18" s="824"/>
      <c r="P18" s="832"/>
      <c r="Q18" s="823"/>
      <c r="R18" s="823"/>
      <c r="S18" s="823"/>
      <c r="T18" s="835"/>
      <c r="U18" s="129">
        <v>1</v>
      </c>
      <c r="V18" s="130">
        <v>2</v>
      </c>
      <c r="W18" s="130">
        <v>3</v>
      </c>
      <c r="X18" s="130">
        <v>4</v>
      </c>
      <c r="Y18" s="130">
        <v>5</v>
      </c>
      <c r="Z18" s="130">
        <v>6</v>
      </c>
      <c r="AA18" s="131">
        <v>7</v>
      </c>
      <c r="AB18" s="132">
        <v>8</v>
      </c>
      <c r="AC18" s="130">
        <v>9</v>
      </c>
      <c r="AD18" s="130">
        <v>10</v>
      </c>
      <c r="AE18" s="130">
        <v>11</v>
      </c>
      <c r="AF18" s="130">
        <v>12</v>
      </c>
      <c r="AG18" s="130">
        <v>13</v>
      </c>
      <c r="AH18" s="131">
        <v>14</v>
      </c>
      <c r="AI18" s="129">
        <v>15</v>
      </c>
      <c r="AJ18" s="130">
        <v>16</v>
      </c>
      <c r="AK18" s="130">
        <v>17</v>
      </c>
      <c r="AL18" s="130">
        <v>18</v>
      </c>
      <c r="AM18" s="130">
        <v>19</v>
      </c>
      <c r="AN18" s="130">
        <v>20</v>
      </c>
      <c r="AO18" s="131">
        <v>21</v>
      </c>
      <c r="AP18" s="132">
        <v>22</v>
      </c>
      <c r="AQ18" s="130">
        <v>23</v>
      </c>
      <c r="AR18" s="130">
        <v>24</v>
      </c>
      <c r="AS18" s="130">
        <v>25</v>
      </c>
      <c r="AT18" s="130">
        <v>26</v>
      </c>
      <c r="AU18" s="130">
        <v>27</v>
      </c>
      <c r="AV18" s="131">
        <v>28</v>
      </c>
      <c r="AW18" s="132" t="str">
        <f>IF($BC$3="暦月",IF(DAY(DATE($AD$2,$AH$2,29))=29,29,""),"")</f>
        <v/>
      </c>
      <c r="AX18" s="130" t="str">
        <f>IF($BC$3="暦月",IF(DAY(DATE($AD$2,$AH$2,30))=30,30,""),"")</f>
        <v/>
      </c>
      <c r="AY18" s="131" t="str">
        <f>IF($BC$3="暦月",IF(DAY(DATE($AD$2,$AH$2,31))=31,31,""),"")</f>
        <v/>
      </c>
      <c r="AZ18" s="844"/>
      <c r="BA18" s="845"/>
      <c r="BB18" s="849"/>
      <c r="BC18" s="845"/>
      <c r="BD18" s="822"/>
      <c r="BE18" s="823"/>
      <c r="BF18" s="823"/>
      <c r="BG18" s="823"/>
      <c r="BH18" s="835"/>
    </row>
    <row r="19" spans="2:60" ht="20.25" hidden="1" customHeight="1" x14ac:dyDescent="0.15">
      <c r="B19" s="817"/>
      <c r="C19" s="822"/>
      <c r="D19" s="823"/>
      <c r="E19" s="824"/>
      <c r="F19" s="127"/>
      <c r="G19" s="128"/>
      <c r="H19" s="829"/>
      <c r="I19" s="832"/>
      <c r="J19" s="823"/>
      <c r="K19" s="823"/>
      <c r="L19" s="824"/>
      <c r="M19" s="832"/>
      <c r="N19" s="823"/>
      <c r="O19" s="824"/>
      <c r="P19" s="832"/>
      <c r="Q19" s="823"/>
      <c r="R19" s="823"/>
      <c r="S19" s="823"/>
      <c r="T19" s="835"/>
      <c r="U19" s="129">
        <f>WEEKDAY(DATE($AD$2,$AH$2,1))</f>
        <v>2</v>
      </c>
      <c r="V19" s="130">
        <f>WEEKDAY(DATE($AD$2,$AH$2,2))</f>
        <v>3</v>
      </c>
      <c r="W19" s="130">
        <f>WEEKDAY(DATE($AD$2,$AH$2,3))</f>
        <v>4</v>
      </c>
      <c r="X19" s="130">
        <f>WEEKDAY(DATE($AD$2,$AH$2,4))</f>
        <v>5</v>
      </c>
      <c r="Y19" s="130">
        <f>WEEKDAY(DATE($AD$2,$AH$2,5))</f>
        <v>6</v>
      </c>
      <c r="Z19" s="130">
        <f>WEEKDAY(DATE($AD$2,$AH$2,6))</f>
        <v>7</v>
      </c>
      <c r="AA19" s="131">
        <f>WEEKDAY(DATE($AD$2,$AH$2,7))</f>
        <v>1</v>
      </c>
      <c r="AB19" s="132">
        <f>WEEKDAY(DATE($AD$2,$AH$2,8))</f>
        <v>2</v>
      </c>
      <c r="AC19" s="130">
        <f>WEEKDAY(DATE($AD$2,$AH$2,9))</f>
        <v>3</v>
      </c>
      <c r="AD19" s="130">
        <f>WEEKDAY(DATE($AD$2,$AH$2,10))</f>
        <v>4</v>
      </c>
      <c r="AE19" s="130">
        <f>WEEKDAY(DATE($AD$2,$AH$2,11))</f>
        <v>5</v>
      </c>
      <c r="AF19" s="130">
        <f>WEEKDAY(DATE($AD$2,$AH$2,12))</f>
        <v>6</v>
      </c>
      <c r="AG19" s="130">
        <f>WEEKDAY(DATE($AD$2,$AH$2,13))</f>
        <v>7</v>
      </c>
      <c r="AH19" s="131">
        <f>WEEKDAY(DATE($AD$2,$AH$2,14))</f>
        <v>1</v>
      </c>
      <c r="AI19" s="132">
        <f>WEEKDAY(DATE($AD$2,$AH$2,15))</f>
        <v>2</v>
      </c>
      <c r="AJ19" s="130">
        <f>WEEKDAY(DATE($AD$2,$AH$2,16))</f>
        <v>3</v>
      </c>
      <c r="AK19" s="130">
        <f>WEEKDAY(DATE($AD$2,$AH$2,17))</f>
        <v>4</v>
      </c>
      <c r="AL19" s="130">
        <f>WEEKDAY(DATE($AD$2,$AH$2,18))</f>
        <v>5</v>
      </c>
      <c r="AM19" s="130">
        <f>WEEKDAY(DATE($AD$2,$AH$2,19))</f>
        <v>6</v>
      </c>
      <c r="AN19" s="130">
        <f>WEEKDAY(DATE($AD$2,$AH$2,20))</f>
        <v>7</v>
      </c>
      <c r="AO19" s="131">
        <f>WEEKDAY(DATE($AD$2,$AH$2,21))</f>
        <v>1</v>
      </c>
      <c r="AP19" s="132">
        <f>WEEKDAY(DATE($AD$2,$AH$2,22))</f>
        <v>2</v>
      </c>
      <c r="AQ19" s="130">
        <f>WEEKDAY(DATE($AD$2,$AH$2,23))</f>
        <v>3</v>
      </c>
      <c r="AR19" s="130">
        <f>WEEKDAY(DATE($AD$2,$AH$2,24))</f>
        <v>4</v>
      </c>
      <c r="AS19" s="130">
        <f>WEEKDAY(DATE($AD$2,$AH$2,25))</f>
        <v>5</v>
      </c>
      <c r="AT19" s="130">
        <f>WEEKDAY(DATE($AD$2,$AH$2,26))</f>
        <v>6</v>
      </c>
      <c r="AU19" s="130">
        <f>WEEKDAY(DATE($AD$2,$AH$2,27))</f>
        <v>7</v>
      </c>
      <c r="AV19" s="131">
        <f>WEEKDAY(DATE($AD$2,$AH$2,28))</f>
        <v>1</v>
      </c>
      <c r="AW19" s="132">
        <f>IF(AW18=29,WEEKDAY(DATE($AD$2,$AH$2,29)),0)</f>
        <v>0</v>
      </c>
      <c r="AX19" s="130">
        <f>IF(AX18=30,WEEKDAY(DATE($AD$2,$AH$2,30)),0)</f>
        <v>0</v>
      </c>
      <c r="AY19" s="131">
        <f>IF(AY18=31,WEEKDAY(DATE($AD$2,$AH$2,31)),0)</f>
        <v>0</v>
      </c>
      <c r="AZ19" s="844"/>
      <c r="BA19" s="845"/>
      <c r="BB19" s="849"/>
      <c r="BC19" s="845"/>
      <c r="BD19" s="822"/>
      <c r="BE19" s="823"/>
      <c r="BF19" s="823"/>
      <c r="BG19" s="823"/>
      <c r="BH19" s="835"/>
    </row>
    <row r="20" spans="2:60" ht="20.25" customHeight="1" thickBot="1" x14ac:dyDescent="0.2">
      <c r="B20" s="818"/>
      <c r="C20" s="825"/>
      <c r="D20" s="826"/>
      <c r="E20" s="827"/>
      <c r="F20" s="133"/>
      <c r="G20" s="134"/>
      <c r="H20" s="830"/>
      <c r="I20" s="833"/>
      <c r="J20" s="826"/>
      <c r="K20" s="826"/>
      <c r="L20" s="827"/>
      <c r="M20" s="833"/>
      <c r="N20" s="826"/>
      <c r="O20" s="827"/>
      <c r="P20" s="833"/>
      <c r="Q20" s="826"/>
      <c r="R20" s="826"/>
      <c r="S20" s="826"/>
      <c r="T20" s="836"/>
      <c r="U20" s="135" t="str">
        <f>IF(U19=1,"日",IF(U19=2,"月",IF(U19=3,"火",IF(U19=4,"水",IF(U19=5,"木",IF(U19=6,"金","土"))))))</f>
        <v>月</v>
      </c>
      <c r="V20" s="136" t="str">
        <f t="shared" ref="V20:AV20" si="0">IF(V19=1,"日",IF(V19=2,"月",IF(V19=3,"火",IF(V19=4,"水",IF(V19=5,"木",IF(V19=6,"金","土"))))))</f>
        <v>火</v>
      </c>
      <c r="W20" s="136" t="str">
        <f t="shared" si="0"/>
        <v>水</v>
      </c>
      <c r="X20" s="136" t="str">
        <f t="shared" si="0"/>
        <v>木</v>
      </c>
      <c r="Y20" s="136" t="str">
        <f t="shared" si="0"/>
        <v>金</v>
      </c>
      <c r="Z20" s="136" t="str">
        <f t="shared" si="0"/>
        <v>土</v>
      </c>
      <c r="AA20" s="137" t="str">
        <f t="shared" si="0"/>
        <v>日</v>
      </c>
      <c r="AB20" s="138" t="str">
        <f>IF(AB19=1,"日",IF(AB19=2,"月",IF(AB19=3,"火",IF(AB19=4,"水",IF(AB19=5,"木",IF(AB19=6,"金","土"))))))</f>
        <v>月</v>
      </c>
      <c r="AC20" s="136" t="str">
        <f t="shared" si="0"/>
        <v>火</v>
      </c>
      <c r="AD20" s="136" t="str">
        <f t="shared" si="0"/>
        <v>水</v>
      </c>
      <c r="AE20" s="136" t="str">
        <f t="shared" si="0"/>
        <v>木</v>
      </c>
      <c r="AF20" s="136" t="str">
        <f t="shared" si="0"/>
        <v>金</v>
      </c>
      <c r="AG20" s="136" t="str">
        <f t="shared" si="0"/>
        <v>土</v>
      </c>
      <c r="AH20" s="137" t="str">
        <f t="shared" si="0"/>
        <v>日</v>
      </c>
      <c r="AI20" s="138" t="str">
        <f>IF(AI19=1,"日",IF(AI19=2,"月",IF(AI19=3,"火",IF(AI19=4,"水",IF(AI19=5,"木",IF(AI19=6,"金","土"))))))</f>
        <v>月</v>
      </c>
      <c r="AJ20" s="136" t="str">
        <f t="shared" si="0"/>
        <v>火</v>
      </c>
      <c r="AK20" s="136" t="str">
        <f t="shared" si="0"/>
        <v>水</v>
      </c>
      <c r="AL20" s="136" t="str">
        <f t="shared" si="0"/>
        <v>木</v>
      </c>
      <c r="AM20" s="136" t="str">
        <f t="shared" si="0"/>
        <v>金</v>
      </c>
      <c r="AN20" s="136" t="str">
        <f t="shared" si="0"/>
        <v>土</v>
      </c>
      <c r="AO20" s="137" t="str">
        <f t="shared" si="0"/>
        <v>日</v>
      </c>
      <c r="AP20" s="138" t="str">
        <f>IF(AP19=1,"日",IF(AP19=2,"月",IF(AP19=3,"火",IF(AP19=4,"水",IF(AP19=5,"木",IF(AP19=6,"金","土"))))))</f>
        <v>月</v>
      </c>
      <c r="AQ20" s="136" t="str">
        <f t="shared" si="0"/>
        <v>火</v>
      </c>
      <c r="AR20" s="136" t="str">
        <f t="shared" si="0"/>
        <v>水</v>
      </c>
      <c r="AS20" s="136" t="str">
        <f t="shared" si="0"/>
        <v>木</v>
      </c>
      <c r="AT20" s="136" t="str">
        <f t="shared" si="0"/>
        <v>金</v>
      </c>
      <c r="AU20" s="136" t="str">
        <f t="shared" si="0"/>
        <v>土</v>
      </c>
      <c r="AV20" s="137" t="str">
        <f t="shared" si="0"/>
        <v>日</v>
      </c>
      <c r="AW20" s="136" t="str">
        <f>IF(AW19=1,"日",IF(AW19=2,"月",IF(AW19=3,"火",IF(AW19=4,"水",IF(AW19=5,"木",IF(AW19=6,"金",IF(AW19=0,"","土")))))))</f>
        <v/>
      </c>
      <c r="AX20" s="136" t="str">
        <f>IF(AX19=1,"日",IF(AX19=2,"月",IF(AX19=3,"火",IF(AX19=4,"水",IF(AX19=5,"木",IF(AX19=6,"金",IF(AX19=0,"","土")))))))</f>
        <v/>
      </c>
      <c r="AY20" s="136" t="str">
        <f>IF(AY19=1,"日",IF(AY19=2,"月",IF(AY19=3,"火",IF(AY19=4,"水",IF(AY19=5,"木",IF(AY19=6,"金",IF(AY19=0,"","土")))))))</f>
        <v/>
      </c>
      <c r="AZ20" s="846"/>
      <c r="BA20" s="847"/>
      <c r="BB20" s="850"/>
      <c r="BC20" s="847"/>
      <c r="BD20" s="825"/>
      <c r="BE20" s="826"/>
      <c r="BF20" s="826"/>
      <c r="BG20" s="826"/>
      <c r="BH20" s="836"/>
    </row>
    <row r="21" spans="2:60" ht="20.25" customHeight="1" x14ac:dyDescent="0.15">
      <c r="B21" s="139"/>
      <c r="C21" s="889"/>
      <c r="D21" s="890"/>
      <c r="E21" s="891"/>
      <c r="F21" s="140"/>
      <c r="G21" s="242"/>
      <c r="H21" s="892"/>
      <c r="I21" s="893"/>
      <c r="J21" s="894"/>
      <c r="K21" s="894"/>
      <c r="L21" s="895"/>
      <c r="M21" s="896"/>
      <c r="N21" s="897"/>
      <c r="O21" s="898"/>
      <c r="P21" s="141" t="s">
        <v>227</v>
      </c>
      <c r="Q21" s="142"/>
      <c r="R21" s="142"/>
      <c r="S21" s="143"/>
      <c r="T21" s="144"/>
      <c r="U21" s="145"/>
      <c r="V21" s="145"/>
      <c r="W21" s="145"/>
      <c r="X21" s="145"/>
      <c r="Y21" s="145"/>
      <c r="Z21" s="145"/>
      <c r="AA21" s="146"/>
      <c r="AB21" s="147"/>
      <c r="AC21" s="145"/>
      <c r="AD21" s="145"/>
      <c r="AE21" s="145"/>
      <c r="AF21" s="145"/>
      <c r="AG21" s="145"/>
      <c r="AH21" s="146"/>
      <c r="AI21" s="147"/>
      <c r="AJ21" s="145"/>
      <c r="AK21" s="145"/>
      <c r="AL21" s="145"/>
      <c r="AM21" s="145"/>
      <c r="AN21" s="145"/>
      <c r="AO21" s="146"/>
      <c r="AP21" s="147"/>
      <c r="AQ21" s="145"/>
      <c r="AR21" s="145"/>
      <c r="AS21" s="145"/>
      <c r="AT21" s="145"/>
      <c r="AU21" s="145"/>
      <c r="AV21" s="146"/>
      <c r="AW21" s="147"/>
      <c r="AX21" s="145"/>
      <c r="AY21" s="145"/>
      <c r="AZ21" s="899"/>
      <c r="BA21" s="900"/>
      <c r="BB21" s="920"/>
      <c r="BC21" s="900"/>
      <c r="BD21" s="917"/>
      <c r="BE21" s="918"/>
      <c r="BF21" s="918"/>
      <c r="BG21" s="918"/>
      <c r="BH21" s="919"/>
    </row>
    <row r="22" spans="2:60" ht="20.25" customHeight="1" x14ac:dyDescent="0.15">
      <c r="B22" s="148">
        <v>1</v>
      </c>
      <c r="C22" s="860"/>
      <c r="D22" s="861"/>
      <c r="E22" s="862"/>
      <c r="F22" s="149">
        <f>C21</f>
        <v>0</v>
      </c>
      <c r="G22" s="243"/>
      <c r="H22" s="867"/>
      <c r="I22" s="872"/>
      <c r="J22" s="873"/>
      <c r="K22" s="873"/>
      <c r="L22" s="874"/>
      <c r="M22" s="881"/>
      <c r="N22" s="882"/>
      <c r="O22" s="883"/>
      <c r="P22" s="150" t="s">
        <v>230</v>
      </c>
      <c r="Q22" s="151"/>
      <c r="R22" s="151"/>
      <c r="S22" s="152"/>
      <c r="T22" s="153"/>
      <c r="U22" s="154" t="str">
        <f>IF(U21="","",VLOOKUP(U21,'シフト記号表（勤務時間帯）'!$D$6:$X$47,21,FALSE))</f>
        <v/>
      </c>
      <c r="V22" s="155" t="str">
        <f>IF(V21="","",VLOOKUP(V21,'シフト記号表（勤務時間帯）'!$D$6:$X$47,21,FALSE))</f>
        <v/>
      </c>
      <c r="W22" s="155" t="str">
        <f>IF(W21="","",VLOOKUP(W21,'シフト記号表（勤務時間帯）'!$D$6:$X$47,21,FALSE))</f>
        <v/>
      </c>
      <c r="X22" s="155" t="str">
        <f>IF(X21="","",VLOOKUP(X21,'シフト記号表（勤務時間帯）'!$D$6:$X$47,21,FALSE))</f>
        <v/>
      </c>
      <c r="Y22" s="155" t="str">
        <f>IF(Y21="","",VLOOKUP(Y21,'シフト記号表（勤務時間帯）'!$D$6:$X$47,21,FALSE))</f>
        <v/>
      </c>
      <c r="Z22" s="155" t="str">
        <f>IF(Z21="","",VLOOKUP(Z21,'シフト記号表（勤務時間帯）'!$D$6:$X$47,21,FALSE))</f>
        <v/>
      </c>
      <c r="AA22" s="156" t="str">
        <f>IF(AA21="","",VLOOKUP(AA21,'シフト記号表（勤務時間帯）'!$D$6:$X$47,21,FALSE))</f>
        <v/>
      </c>
      <c r="AB22" s="154" t="str">
        <f>IF(AB21="","",VLOOKUP(AB21,'シフト記号表（勤務時間帯）'!$D$6:$X$47,21,FALSE))</f>
        <v/>
      </c>
      <c r="AC22" s="155" t="str">
        <f>IF(AC21="","",VLOOKUP(AC21,'シフト記号表（勤務時間帯）'!$D$6:$X$47,21,FALSE))</f>
        <v/>
      </c>
      <c r="AD22" s="155" t="str">
        <f>IF(AD21="","",VLOOKUP(AD21,'シフト記号表（勤務時間帯）'!$D$6:$X$47,21,FALSE))</f>
        <v/>
      </c>
      <c r="AE22" s="155" t="str">
        <f>IF(AE21="","",VLOOKUP(AE21,'シフト記号表（勤務時間帯）'!$D$6:$X$47,21,FALSE))</f>
        <v/>
      </c>
      <c r="AF22" s="155" t="str">
        <f>IF(AF21="","",VLOOKUP(AF21,'シフト記号表（勤務時間帯）'!$D$6:$X$47,21,FALSE))</f>
        <v/>
      </c>
      <c r="AG22" s="155" t="str">
        <f>IF(AG21="","",VLOOKUP(AG21,'シフト記号表（勤務時間帯）'!$D$6:$X$47,21,FALSE))</f>
        <v/>
      </c>
      <c r="AH22" s="156" t="str">
        <f>IF(AH21="","",VLOOKUP(AH21,'シフト記号表（勤務時間帯）'!$D$6:$X$47,21,FALSE))</f>
        <v/>
      </c>
      <c r="AI22" s="154" t="str">
        <f>IF(AI21="","",VLOOKUP(AI21,'シフト記号表（勤務時間帯）'!$D$6:$X$47,21,FALSE))</f>
        <v/>
      </c>
      <c r="AJ22" s="155" t="str">
        <f>IF(AJ21="","",VLOOKUP(AJ21,'シフト記号表（勤務時間帯）'!$D$6:$X$47,21,FALSE))</f>
        <v/>
      </c>
      <c r="AK22" s="155" t="str">
        <f>IF(AK21="","",VLOOKUP(AK21,'シフト記号表（勤務時間帯）'!$D$6:$X$47,21,FALSE))</f>
        <v/>
      </c>
      <c r="AL22" s="155" t="str">
        <f>IF(AL21="","",VLOOKUP(AL21,'シフト記号表（勤務時間帯）'!$D$6:$X$47,21,FALSE))</f>
        <v/>
      </c>
      <c r="AM22" s="155" t="str">
        <f>IF(AM21="","",VLOOKUP(AM21,'シフト記号表（勤務時間帯）'!$D$6:$X$47,21,FALSE))</f>
        <v/>
      </c>
      <c r="AN22" s="155" t="str">
        <f>IF(AN21="","",VLOOKUP(AN21,'シフト記号表（勤務時間帯）'!$D$6:$X$47,21,FALSE))</f>
        <v/>
      </c>
      <c r="AO22" s="156" t="str">
        <f>IF(AO21="","",VLOOKUP(AO21,'シフト記号表（勤務時間帯）'!$D$6:$X$47,21,FALSE))</f>
        <v/>
      </c>
      <c r="AP22" s="154" t="str">
        <f>IF(AP21="","",VLOOKUP(AP21,'シフト記号表（勤務時間帯）'!$D$6:$X$47,21,FALSE))</f>
        <v/>
      </c>
      <c r="AQ22" s="155" t="str">
        <f>IF(AQ21="","",VLOOKUP(AQ21,'シフト記号表（勤務時間帯）'!$D$6:$X$47,21,FALSE))</f>
        <v/>
      </c>
      <c r="AR22" s="155" t="str">
        <f>IF(AR21="","",VLOOKUP(AR21,'シフト記号表（勤務時間帯）'!$D$6:$X$47,21,FALSE))</f>
        <v/>
      </c>
      <c r="AS22" s="155" t="str">
        <f>IF(AS21="","",VLOOKUP(AS21,'シフト記号表（勤務時間帯）'!$D$6:$X$47,21,FALSE))</f>
        <v/>
      </c>
      <c r="AT22" s="155" t="str">
        <f>IF(AT21="","",VLOOKUP(AT21,'シフト記号表（勤務時間帯）'!$D$6:$X$47,21,FALSE))</f>
        <v/>
      </c>
      <c r="AU22" s="155" t="str">
        <f>IF(AU21="","",VLOOKUP(AU21,'シフト記号表（勤務時間帯）'!$D$6:$X$47,21,FALSE))</f>
        <v/>
      </c>
      <c r="AV22" s="156" t="str">
        <f>IF(AV21="","",VLOOKUP(AV21,'シフト記号表（勤務時間帯）'!$D$6:$X$47,21,FALSE))</f>
        <v/>
      </c>
      <c r="AW22" s="154" t="str">
        <f>IF(AW21="","",VLOOKUP(AW21,'シフト記号表（勤務時間帯）'!$D$6:$X$47,21,FALSE))</f>
        <v/>
      </c>
      <c r="AX22" s="155" t="str">
        <f>IF(AX21="","",VLOOKUP(AX21,'シフト記号表（勤務時間帯）'!$D$6:$X$47,21,FALSE))</f>
        <v/>
      </c>
      <c r="AY22" s="155" t="str">
        <f>IF(AY21="","",VLOOKUP(AY21,'シフト記号表（勤務時間帯）'!$D$6:$X$47,21,FALSE))</f>
        <v/>
      </c>
      <c r="AZ22" s="911">
        <f>IF($BC$3="４週",SUM(U22:AV22),IF($BC$3="暦月",SUM(U22:AY22),""))</f>
        <v>0</v>
      </c>
      <c r="BA22" s="912"/>
      <c r="BB22" s="913">
        <f>IF($BC$3="４週",AZ22/4,IF($BC$3="暦月",(AZ22/($BC$8/7)),""))</f>
        <v>0</v>
      </c>
      <c r="BC22" s="912"/>
      <c r="BD22" s="905"/>
      <c r="BE22" s="906"/>
      <c r="BF22" s="906"/>
      <c r="BG22" s="906"/>
      <c r="BH22" s="907"/>
    </row>
    <row r="23" spans="2:60" ht="20.25" customHeight="1" x14ac:dyDescent="0.15">
      <c r="B23" s="157"/>
      <c r="C23" s="863"/>
      <c r="D23" s="864"/>
      <c r="E23" s="865"/>
      <c r="F23" s="158"/>
      <c r="G23" s="244">
        <f>C21</f>
        <v>0</v>
      </c>
      <c r="H23" s="868"/>
      <c r="I23" s="875"/>
      <c r="J23" s="876"/>
      <c r="K23" s="876"/>
      <c r="L23" s="877"/>
      <c r="M23" s="884"/>
      <c r="N23" s="885"/>
      <c r="O23" s="886"/>
      <c r="P23" s="159" t="s">
        <v>231</v>
      </c>
      <c r="Q23" s="160"/>
      <c r="R23" s="160"/>
      <c r="S23" s="161"/>
      <c r="T23" s="162"/>
      <c r="U23" s="163" t="str">
        <f>IF(U21="","",VLOOKUP(U21,'シフト記号表（勤務時間帯）'!$D$6:$Z$47,23,FALSE))</f>
        <v/>
      </c>
      <c r="V23" s="164" t="str">
        <f>IF(V21="","",VLOOKUP(V21,'シフト記号表（勤務時間帯）'!$D$6:$Z$47,23,FALSE))</f>
        <v/>
      </c>
      <c r="W23" s="164" t="str">
        <f>IF(W21="","",VLOOKUP(W21,'シフト記号表（勤務時間帯）'!$D$6:$Z$47,23,FALSE))</f>
        <v/>
      </c>
      <c r="X23" s="164" t="str">
        <f>IF(X21="","",VLOOKUP(X21,'シフト記号表（勤務時間帯）'!$D$6:$Z$47,23,FALSE))</f>
        <v/>
      </c>
      <c r="Y23" s="164" t="str">
        <f>IF(Y21="","",VLOOKUP(Y21,'シフト記号表（勤務時間帯）'!$D$6:$Z$47,23,FALSE))</f>
        <v/>
      </c>
      <c r="Z23" s="164" t="str">
        <f>IF(Z21="","",VLOOKUP(Z21,'シフト記号表（勤務時間帯）'!$D$6:$Z$47,23,FALSE))</f>
        <v/>
      </c>
      <c r="AA23" s="165" t="str">
        <f>IF(AA21="","",VLOOKUP(AA21,'シフト記号表（勤務時間帯）'!$D$6:$Z$47,23,FALSE))</f>
        <v/>
      </c>
      <c r="AB23" s="163" t="str">
        <f>IF(AB21="","",VLOOKUP(AB21,'シフト記号表（勤務時間帯）'!$D$6:$Z$47,23,FALSE))</f>
        <v/>
      </c>
      <c r="AC23" s="164" t="str">
        <f>IF(AC21="","",VLOOKUP(AC21,'シフト記号表（勤務時間帯）'!$D$6:$Z$47,23,FALSE))</f>
        <v/>
      </c>
      <c r="AD23" s="164" t="str">
        <f>IF(AD21="","",VLOOKUP(AD21,'シフト記号表（勤務時間帯）'!$D$6:$Z$47,23,FALSE))</f>
        <v/>
      </c>
      <c r="AE23" s="164" t="str">
        <f>IF(AE21="","",VLOOKUP(AE21,'シフト記号表（勤務時間帯）'!$D$6:$Z$47,23,FALSE))</f>
        <v/>
      </c>
      <c r="AF23" s="164" t="str">
        <f>IF(AF21="","",VLOOKUP(AF21,'シフト記号表（勤務時間帯）'!$D$6:$Z$47,23,FALSE))</f>
        <v/>
      </c>
      <c r="AG23" s="164" t="str">
        <f>IF(AG21="","",VLOOKUP(AG21,'シフト記号表（勤務時間帯）'!$D$6:$Z$47,23,FALSE))</f>
        <v/>
      </c>
      <c r="AH23" s="165" t="str">
        <f>IF(AH21="","",VLOOKUP(AH21,'シフト記号表（勤務時間帯）'!$D$6:$Z$47,23,FALSE))</f>
        <v/>
      </c>
      <c r="AI23" s="163" t="str">
        <f>IF(AI21="","",VLOOKUP(AI21,'シフト記号表（勤務時間帯）'!$D$6:$Z$47,23,FALSE))</f>
        <v/>
      </c>
      <c r="AJ23" s="164" t="str">
        <f>IF(AJ21="","",VLOOKUP(AJ21,'シフト記号表（勤務時間帯）'!$D$6:$Z$47,23,FALSE))</f>
        <v/>
      </c>
      <c r="AK23" s="164" t="str">
        <f>IF(AK21="","",VLOOKUP(AK21,'シフト記号表（勤務時間帯）'!$D$6:$Z$47,23,FALSE))</f>
        <v/>
      </c>
      <c r="AL23" s="164" t="str">
        <f>IF(AL21="","",VLOOKUP(AL21,'シフト記号表（勤務時間帯）'!$D$6:$Z$47,23,FALSE))</f>
        <v/>
      </c>
      <c r="AM23" s="164" t="str">
        <f>IF(AM21="","",VLOOKUP(AM21,'シフト記号表（勤務時間帯）'!$D$6:$Z$47,23,FALSE))</f>
        <v/>
      </c>
      <c r="AN23" s="164" t="str">
        <f>IF(AN21="","",VLOOKUP(AN21,'シフト記号表（勤務時間帯）'!$D$6:$Z$47,23,FALSE))</f>
        <v/>
      </c>
      <c r="AO23" s="165" t="str">
        <f>IF(AO21="","",VLOOKUP(AO21,'シフト記号表（勤務時間帯）'!$D$6:$Z$47,23,FALSE))</f>
        <v/>
      </c>
      <c r="AP23" s="163" t="str">
        <f>IF(AP21="","",VLOOKUP(AP21,'シフト記号表（勤務時間帯）'!$D$6:$Z$47,23,FALSE))</f>
        <v/>
      </c>
      <c r="AQ23" s="164" t="str">
        <f>IF(AQ21="","",VLOOKUP(AQ21,'シフト記号表（勤務時間帯）'!$D$6:$Z$47,23,FALSE))</f>
        <v/>
      </c>
      <c r="AR23" s="164" t="str">
        <f>IF(AR21="","",VLOOKUP(AR21,'シフト記号表（勤務時間帯）'!$D$6:$Z$47,23,FALSE))</f>
        <v/>
      </c>
      <c r="AS23" s="164" t="str">
        <f>IF(AS21="","",VLOOKUP(AS21,'シフト記号表（勤務時間帯）'!$D$6:$Z$47,23,FALSE))</f>
        <v/>
      </c>
      <c r="AT23" s="164" t="str">
        <f>IF(AT21="","",VLOOKUP(AT21,'シフト記号表（勤務時間帯）'!$D$6:$Z$47,23,FALSE))</f>
        <v/>
      </c>
      <c r="AU23" s="164" t="str">
        <f>IF(AU21="","",VLOOKUP(AU21,'シフト記号表（勤務時間帯）'!$D$6:$Z$47,23,FALSE))</f>
        <v/>
      </c>
      <c r="AV23" s="165" t="str">
        <f>IF(AV21="","",VLOOKUP(AV21,'シフト記号表（勤務時間帯）'!$D$6:$Z$47,23,FALSE))</f>
        <v/>
      </c>
      <c r="AW23" s="163" t="str">
        <f>IF(AW21="","",VLOOKUP(AW21,'シフト記号表（勤務時間帯）'!$D$6:$Z$47,23,FALSE))</f>
        <v/>
      </c>
      <c r="AX23" s="164" t="str">
        <f>IF(AX21="","",VLOOKUP(AX21,'シフト記号表（勤務時間帯）'!$D$6:$Z$47,23,FALSE))</f>
        <v/>
      </c>
      <c r="AY23" s="164" t="str">
        <f>IF(AY21="","",VLOOKUP(AY21,'シフト記号表（勤務時間帯）'!$D$6:$Z$47,23,FALSE))</f>
        <v/>
      </c>
      <c r="AZ23" s="914">
        <f>IF($BC$3="４週",SUM(U23:AV23),IF($BC$3="暦月",SUM(U23:AY23),""))</f>
        <v>0</v>
      </c>
      <c r="BA23" s="915"/>
      <c r="BB23" s="916">
        <f>IF($BC$3="４週",AZ23/4,IF($BC$3="暦月",(AZ23/($BC$8/7)),""))</f>
        <v>0</v>
      </c>
      <c r="BC23" s="915"/>
      <c r="BD23" s="908"/>
      <c r="BE23" s="909"/>
      <c r="BF23" s="909"/>
      <c r="BG23" s="909"/>
      <c r="BH23" s="910"/>
    </row>
    <row r="24" spans="2:60" ht="20.25" customHeight="1" x14ac:dyDescent="0.15">
      <c r="B24" s="166"/>
      <c r="C24" s="857"/>
      <c r="D24" s="858"/>
      <c r="E24" s="859"/>
      <c r="F24" s="167"/>
      <c r="G24" s="245"/>
      <c r="H24" s="866"/>
      <c r="I24" s="869"/>
      <c r="J24" s="870"/>
      <c r="K24" s="870"/>
      <c r="L24" s="871"/>
      <c r="M24" s="878"/>
      <c r="N24" s="879"/>
      <c r="O24" s="880"/>
      <c r="P24" s="168" t="s">
        <v>227</v>
      </c>
      <c r="Q24" s="169"/>
      <c r="R24" s="169"/>
      <c r="S24" s="170"/>
      <c r="T24" s="171"/>
      <c r="U24" s="172"/>
      <c r="V24" s="173"/>
      <c r="W24" s="173"/>
      <c r="X24" s="173"/>
      <c r="Y24" s="173"/>
      <c r="Z24" s="173"/>
      <c r="AA24" s="174"/>
      <c r="AB24" s="172"/>
      <c r="AC24" s="173"/>
      <c r="AD24" s="173"/>
      <c r="AE24" s="173"/>
      <c r="AF24" s="173"/>
      <c r="AG24" s="173"/>
      <c r="AH24" s="174"/>
      <c r="AI24" s="172"/>
      <c r="AJ24" s="173"/>
      <c r="AK24" s="173"/>
      <c r="AL24" s="173"/>
      <c r="AM24" s="173"/>
      <c r="AN24" s="173"/>
      <c r="AO24" s="174"/>
      <c r="AP24" s="172"/>
      <c r="AQ24" s="173"/>
      <c r="AR24" s="173"/>
      <c r="AS24" s="173"/>
      <c r="AT24" s="173"/>
      <c r="AU24" s="173"/>
      <c r="AV24" s="174"/>
      <c r="AW24" s="172"/>
      <c r="AX24" s="173"/>
      <c r="AY24" s="173"/>
      <c r="AZ24" s="887"/>
      <c r="BA24" s="888"/>
      <c r="BB24" s="901"/>
      <c r="BC24" s="888"/>
      <c r="BD24" s="902"/>
      <c r="BE24" s="903"/>
      <c r="BF24" s="903"/>
      <c r="BG24" s="903"/>
      <c r="BH24" s="904"/>
    </row>
    <row r="25" spans="2:60" ht="20.25" customHeight="1" x14ac:dyDescent="0.15">
      <c r="B25" s="148">
        <f>B22+1</f>
        <v>2</v>
      </c>
      <c r="C25" s="860"/>
      <c r="D25" s="861"/>
      <c r="E25" s="862"/>
      <c r="F25" s="149">
        <f>C24</f>
        <v>0</v>
      </c>
      <c r="G25" s="243"/>
      <c r="H25" s="867"/>
      <c r="I25" s="872"/>
      <c r="J25" s="873"/>
      <c r="K25" s="873"/>
      <c r="L25" s="874"/>
      <c r="M25" s="881"/>
      <c r="N25" s="882"/>
      <c r="O25" s="883"/>
      <c r="P25" s="150" t="s">
        <v>230</v>
      </c>
      <c r="Q25" s="151"/>
      <c r="R25" s="151"/>
      <c r="S25" s="152"/>
      <c r="T25" s="153"/>
      <c r="U25" s="154" t="str">
        <f>IF(U24="","",VLOOKUP(U24,'シフト記号表（勤務時間帯）'!$D$6:$X$47,21,FALSE))</f>
        <v/>
      </c>
      <c r="V25" s="155" t="str">
        <f>IF(V24="","",VLOOKUP(V24,'シフト記号表（勤務時間帯）'!$D$6:$X$47,21,FALSE))</f>
        <v/>
      </c>
      <c r="W25" s="155" t="str">
        <f>IF(W24="","",VLOOKUP(W24,'シフト記号表（勤務時間帯）'!$D$6:$X$47,21,FALSE))</f>
        <v/>
      </c>
      <c r="X25" s="155" t="str">
        <f>IF(X24="","",VLOOKUP(X24,'シフト記号表（勤務時間帯）'!$D$6:$X$47,21,FALSE))</f>
        <v/>
      </c>
      <c r="Y25" s="155" t="str">
        <f>IF(Y24="","",VLOOKUP(Y24,'シフト記号表（勤務時間帯）'!$D$6:$X$47,21,FALSE))</f>
        <v/>
      </c>
      <c r="Z25" s="155" t="str">
        <f>IF(Z24="","",VLOOKUP(Z24,'シフト記号表（勤務時間帯）'!$D$6:$X$47,21,FALSE))</f>
        <v/>
      </c>
      <c r="AA25" s="156" t="str">
        <f>IF(AA24="","",VLOOKUP(AA24,'シフト記号表（勤務時間帯）'!$D$6:$X$47,21,FALSE))</f>
        <v/>
      </c>
      <c r="AB25" s="154" t="str">
        <f>IF(AB24="","",VLOOKUP(AB24,'シフト記号表（勤務時間帯）'!$D$6:$X$47,21,FALSE))</f>
        <v/>
      </c>
      <c r="AC25" s="155" t="str">
        <f>IF(AC24="","",VLOOKUP(AC24,'シフト記号表（勤務時間帯）'!$D$6:$X$47,21,FALSE))</f>
        <v/>
      </c>
      <c r="AD25" s="155" t="str">
        <f>IF(AD24="","",VLOOKUP(AD24,'シフト記号表（勤務時間帯）'!$D$6:$X$47,21,FALSE))</f>
        <v/>
      </c>
      <c r="AE25" s="155" t="str">
        <f>IF(AE24="","",VLOOKUP(AE24,'シフト記号表（勤務時間帯）'!$D$6:$X$47,21,FALSE))</f>
        <v/>
      </c>
      <c r="AF25" s="155" t="str">
        <f>IF(AF24="","",VLOOKUP(AF24,'シフト記号表（勤務時間帯）'!$D$6:$X$47,21,FALSE))</f>
        <v/>
      </c>
      <c r="AG25" s="155" t="str">
        <f>IF(AG24="","",VLOOKUP(AG24,'シフト記号表（勤務時間帯）'!$D$6:$X$47,21,FALSE))</f>
        <v/>
      </c>
      <c r="AH25" s="156" t="str">
        <f>IF(AH24="","",VLOOKUP(AH24,'シフト記号表（勤務時間帯）'!$D$6:$X$47,21,FALSE))</f>
        <v/>
      </c>
      <c r="AI25" s="154" t="str">
        <f>IF(AI24="","",VLOOKUP(AI24,'シフト記号表（勤務時間帯）'!$D$6:$X$47,21,FALSE))</f>
        <v/>
      </c>
      <c r="AJ25" s="155" t="str">
        <f>IF(AJ24="","",VLOOKUP(AJ24,'シフト記号表（勤務時間帯）'!$D$6:$X$47,21,FALSE))</f>
        <v/>
      </c>
      <c r="AK25" s="155" t="str">
        <f>IF(AK24="","",VLOOKUP(AK24,'シフト記号表（勤務時間帯）'!$D$6:$X$47,21,FALSE))</f>
        <v/>
      </c>
      <c r="AL25" s="155" t="str">
        <f>IF(AL24="","",VLOOKUP(AL24,'シフト記号表（勤務時間帯）'!$D$6:$X$47,21,FALSE))</f>
        <v/>
      </c>
      <c r="AM25" s="155" t="str">
        <f>IF(AM24="","",VLOOKUP(AM24,'シフト記号表（勤務時間帯）'!$D$6:$X$47,21,FALSE))</f>
        <v/>
      </c>
      <c r="AN25" s="155" t="str">
        <f>IF(AN24="","",VLOOKUP(AN24,'シフト記号表（勤務時間帯）'!$D$6:$X$47,21,FALSE))</f>
        <v/>
      </c>
      <c r="AO25" s="156" t="str">
        <f>IF(AO24="","",VLOOKUP(AO24,'シフト記号表（勤務時間帯）'!$D$6:$X$47,21,FALSE))</f>
        <v/>
      </c>
      <c r="AP25" s="154" t="str">
        <f>IF(AP24="","",VLOOKUP(AP24,'シフト記号表（勤務時間帯）'!$D$6:$X$47,21,FALSE))</f>
        <v/>
      </c>
      <c r="AQ25" s="155" t="str">
        <f>IF(AQ24="","",VLOOKUP(AQ24,'シフト記号表（勤務時間帯）'!$D$6:$X$47,21,FALSE))</f>
        <v/>
      </c>
      <c r="AR25" s="155" t="str">
        <f>IF(AR24="","",VLOOKUP(AR24,'シフト記号表（勤務時間帯）'!$D$6:$X$47,21,FALSE))</f>
        <v/>
      </c>
      <c r="AS25" s="155" t="str">
        <f>IF(AS24="","",VLOOKUP(AS24,'シフト記号表（勤務時間帯）'!$D$6:$X$47,21,FALSE))</f>
        <v/>
      </c>
      <c r="AT25" s="155" t="str">
        <f>IF(AT24="","",VLOOKUP(AT24,'シフト記号表（勤務時間帯）'!$D$6:$X$47,21,FALSE))</f>
        <v/>
      </c>
      <c r="AU25" s="155" t="str">
        <f>IF(AU24="","",VLOOKUP(AU24,'シフト記号表（勤務時間帯）'!$D$6:$X$47,21,FALSE))</f>
        <v/>
      </c>
      <c r="AV25" s="156" t="str">
        <f>IF(AV24="","",VLOOKUP(AV24,'シフト記号表（勤務時間帯）'!$D$6:$X$47,21,FALSE))</f>
        <v/>
      </c>
      <c r="AW25" s="154" t="str">
        <f>IF(AW24="","",VLOOKUP(AW24,'シフト記号表（勤務時間帯）'!$D$6:$X$47,21,FALSE))</f>
        <v/>
      </c>
      <c r="AX25" s="155" t="str">
        <f>IF(AX24="","",VLOOKUP(AX24,'シフト記号表（勤務時間帯）'!$D$6:$X$47,21,FALSE))</f>
        <v/>
      </c>
      <c r="AY25" s="155" t="str">
        <f>IF(AY24="","",VLOOKUP(AY24,'シフト記号表（勤務時間帯）'!$D$6:$X$47,21,FALSE))</f>
        <v/>
      </c>
      <c r="AZ25" s="911">
        <f>IF($BC$3="４週",SUM(U25:AV25),IF($BC$3="暦月",SUM(U25:AY25),""))</f>
        <v>0</v>
      </c>
      <c r="BA25" s="912"/>
      <c r="BB25" s="913">
        <f>IF($BC$3="４週",AZ25/4,IF($BC$3="暦月",(AZ25/($BC$8/7)),""))</f>
        <v>0</v>
      </c>
      <c r="BC25" s="912"/>
      <c r="BD25" s="905"/>
      <c r="BE25" s="906"/>
      <c r="BF25" s="906"/>
      <c r="BG25" s="906"/>
      <c r="BH25" s="907"/>
    </row>
    <row r="26" spans="2:60" ht="20.25" customHeight="1" x14ac:dyDescent="0.15">
      <c r="B26" s="157"/>
      <c r="C26" s="863"/>
      <c r="D26" s="864"/>
      <c r="E26" s="865"/>
      <c r="F26" s="158"/>
      <c r="G26" s="244">
        <f>C24</f>
        <v>0</v>
      </c>
      <c r="H26" s="868"/>
      <c r="I26" s="875"/>
      <c r="J26" s="876"/>
      <c r="K26" s="876"/>
      <c r="L26" s="877"/>
      <c r="M26" s="884"/>
      <c r="N26" s="885"/>
      <c r="O26" s="886"/>
      <c r="P26" s="159" t="s">
        <v>231</v>
      </c>
      <c r="Q26" s="160"/>
      <c r="R26" s="160"/>
      <c r="S26" s="161"/>
      <c r="T26" s="162"/>
      <c r="U26" s="163" t="str">
        <f>IF(U24="","",VLOOKUP(U24,'シフト記号表（勤務時間帯）'!$D$6:$Z$47,23,FALSE))</f>
        <v/>
      </c>
      <c r="V26" s="164" t="str">
        <f>IF(V24="","",VLOOKUP(V24,'シフト記号表（勤務時間帯）'!$D$6:$Z$47,23,FALSE))</f>
        <v/>
      </c>
      <c r="W26" s="164" t="str">
        <f>IF(W24="","",VLOOKUP(W24,'シフト記号表（勤務時間帯）'!$D$6:$Z$47,23,FALSE))</f>
        <v/>
      </c>
      <c r="X26" s="164" t="str">
        <f>IF(X24="","",VLOOKUP(X24,'シフト記号表（勤務時間帯）'!$D$6:$Z$47,23,FALSE))</f>
        <v/>
      </c>
      <c r="Y26" s="164" t="str">
        <f>IF(Y24="","",VLOOKUP(Y24,'シフト記号表（勤務時間帯）'!$D$6:$Z$47,23,FALSE))</f>
        <v/>
      </c>
      <c r="Z26" s="164" t="str">
        <f>IF(Z24="","",VLOOKUP(Z24,'シフト記号表（勤務時間帯）'!$D$6:$Z$47,23,FALSE))</f>
        <v/>
      </c>
      <c r="AA26" s="165" t="str">
        <f>IF(AA24="","",VLOOKUP(AA24,'シフト記号表（勤務時間帯）'!$D$6:$Z$47,23,FALSE))</f>
        <v/>
      </c>
      <c r="AB26" s="163" t="str">
        <f>IF(AB24="","",VLOOKUP(AB24,'シフト記号表（勤務時間帯）'!$D$6:$Z$47,23,FALSE))</f>
        <v/>
      </c>
      <c r="AC26" s="164" t="str">
        <f>IF(AC24="","",VLOOKUP(AC24,'シフト記号表（勤務時間帯）'!$D$6:$Z$47,23,FALSE))</f>
        <v/>
      </c>
      <c r="AD26" s="164" t="str">
        <f>IF(AD24="","",VLOOKUP(AD24,'シフト記号表（勤務時間帯）'!$D$6:$Z$47,23,FALSE))</f>
        <v/>
      </c>
      <c r="AE26" s="164" t="str">
        <f>IF(AE24="","",VLOOKUP(AE24,'シフト記号表（勤務時間帯）'!$D$6:$Z$47,23,FALSE))</f>
        <v/>
      </c>
      <c r="AF26" s="164" t="str">
        <f>IF(AF24="","",VLOOKUP(AF24,'シフト記号表（勤務時間帯）'!$D$6:$Z$47,23,FALSE))</f>
        <v/>
      </c>
      <c r="AG26" s="164" t="str">
        <f>IF(AG24="","",VLOOKUP(AG24,'シフト記号表（勤務時間帯）'!$D$6:$Z$47,23,FALSE))</f>
        <v/>
      </c>
      <c r="AH26" s="165" t="str">
        <f>IF(AH24="","",VLOOKUP(AH24,'シフト記号表（勤務時間帯）'!$D$6:$Z$47,23,FALSE))</f>
        <v/>
      </c>
      <c r="AI26" s="163" t="str">
        <f>IF(AI24="","",VLOOKUP(AI24,'シフト記号表（勤務時間帯）'!$D$6:$Z$47,23,FALSE))</f>
        <v/>
      </c>
      <c r="AJ26" s="164" t="str">
        <f>IF(AJ24="","",VLOOKUP(AJ24,'シフト記号表（勤務時間帯）'!$D$6:$Z$47,23,FALSE))</f>
        <v/>
      </c>
      <c r="AK26" s="164" t="str">
        <f>IF(AK24="","",VLOOKUP(AK24,'シフト記号表（勤務時間帯）'!$D$6:$Z$47,23,FALSE))</f>
        <v/>
      </c>
      <c r="AL26" s="164" t="str">
        <f>IF(AL24="","",VLOOKUP(AL24,'シフト記号表（勤務時間帯）'!$D$6:$Z$47,23,FALSE))</f>
        <v/>
      </c>
      <c r="AM26" s="164" t="str">
        <f>IF(AM24="","",VLOOKUP(AM24,'シフト記号表（勤務時間帯）'!$D$6:$Z$47,23,FALSE))</f>
        <v/>
      </c>
      <c r="AN26" s="164" t="str">
        <f>IF(AN24="","",VLOOKUP(AN24,'シフト記号表（勤務時間帯）'!$D$6:$Z$47,23,FALSE))</f>
        <v/>
      </c>
      <c r="AO26" s="165" t="str">
        <f>IF(AO24="","",VLOOKUP(AO24,'シフト記号表（勤務時間帯）'!$D$6:$Z$47,23,FALSE))</f>
        <v/>
      </c>
      <c r="AP26" s="163" t="str">
        <f>IF(AP24="","",VLOOKUP(AP24,'シフト記号表（勤務時間帯）'!$D$6:$Z$47,23,FALSE))</f>
        <v/>
      </c>
      <c r="AQ26" s="164" t="str">
        <f>IF(AQ24="","",VLOOKUP(AQ24,'シフト記号表（勤務時間帯）'!$D$6:$Z$47,23,FALSE))</f>
        <v/>
      </c>
      <c r="AR26" s="164" t="str">
        <f>IF(AR24="","",VLOOKUP(AR24,'シフト記号表（勤務時間帯）'!$D$6:$Z$47,23,FALSE))</f>
        <v/>
      </c>
      <c r="AS26" s="164" t="str">
        <f>IF(AS24="","",VLOOKUP(AS24,'シフト記号表（勤務時間帯）'!$D$6:$Z$47,23,FALSE))</f>
        <v/>
      </c>
      <c r="AT26" s="164" t="str">
        <f>IF(AT24="","",VLOOKUP(AT24,'シフト記号表（勤務時間帯）'!$D$6:$Z$47,23,FALSE))</f>
        <v/>
      </c>
      <c r="AU26" s="164" t="str">
        <f>IF(AU24="","",VLOOKUP(AU24,'シフト記号表（勤務時間帯）'!$D$6:$Z$47,23,FALSE))</f>
        <v/>
      </c>
      <c r="AV26" s="165" t="str">
        <f>IF(AV24="","",VLOOKUP(AV24,'シフト記号表（勤務時間帯）'!$D$6:$Z$47,23,FALSE))</f>
        <v/>
      </c>
      <c r="AW26" s="163" t="str">
        <f>IF(AW24="","",VLOOKUP(AW24,'シフト記号表（勤務時間帯）'!$D$6:$Z$47,23,FALSE))</f>
        <v/>
      </c>
      <c r="AX26" s="164" t="str">
        <f>IF(AX24="","",VLOOKUP(AX24,'シフト記号表（勤務時間帯）'!$D$6:$Z$47,23,FALSE))</f>
        <v/>
      </c>
      <c r="AY26" s="164" t="str">
        <f>IF(AY24="","",VLOOKUP(AY24,'シフト記号表（勤務時間帯）'!$D$6:$Z$47,23,FALSE))</f>
        <v/>
      </c>
      <c r="AZ26" s="914">
        <f>IF($BC$3="４週",SUM(U26:AV26),IF($BC$3="暦月",SUM(U26:AY26),""))</f>
        <v>0</v>
      </c>
      <c r="BA26" s="915"/>
      <c r="BB26" s="916">
        <f>IF($BC$3="４週",AZ26/4,IF($BC$3="暦月",(AZ26/($BC$8/7)),""))</f>
        <v>0</v>
      </c>
      <c r="BC26" s="915"/>
      <c r="BD26" s="908"/>
      <c r="BE26" s="909"/>
      <c r="BF26" s="909"/>
      <c r="BG26" s="909"/>
      <c r="BH26" s="910"/>
    </row>
    <row r="27" spans="2:60" ht="20.25" customHeight="1" x14ac:dyDescent="0.15">
      <c r="B27" s="166"/>
      <c r="C27" s="857"/>
      <c r="D27" s="858"/>
      <c r="E27" s="859"/>
      <c r="F27" s="149"/>
      <c r="G27" s="243"/>
      <c r="H27" s="921"/>
      <c r="I27" s="869"/>
      <c r="J27" s="870"/>
      <c r="K27" s="870"/>
      <c r="L27" s="871"/>
      <c r="M27" s="878"/>
      <c r="N27" s="879"/>
      <c r="O27" s="880"/>
      <c r="P27" s="168" t="s">
        <v>227</v>
      </c>
      <c r="Q27" s="169"/>
      <c r="R27" s="169"/>
      <c r="S27" s="170"/>
      <c r="T27" s="171"/>
      <c r="U27" s="172"/>
      <c r="V27" s="173"/>
      <c r="W27" s="173"/>
      <c r="X27" s="173"/>
      <c r="Y27" s="173"/>
      <c r="Z27" s="173"/>
      <c r="AA27" s="174"/>
      <c r="AB27" s="172"/>
      <c r="AC27" s="173"/>
      <c r="AD27" s="173"/>
      <c r="AE27" s="173"/>
      <c r="AF27" s="173"/>
      <c r="AG27" s="173"/>
      <c r="AH27" s="174"/>
      <c r="AI27" s="172"/>
      <c r="AJ27" s="173"/>
      <c r="AK27" s="173"/>
      <c r="AL27" s="173"/>
      <c r="AM27" s="173"/>
      <c r="AN27" s="173"/>
      <c r="AO27" s="174"/>
      <c r="AP27" s="172"/>
      <c r="AQ27" s="173"/>
      <c r="AR27" s="173"/>
      <c r="AS27" s="173"/>
      <c r="AT27" s="173"/>
      <c r="AU27" s="173"/>
      <c r="AV27" s="174"/>
      <c r="AW27" s="172"/>
      <c r="AX27" s="173"/>
      <c r="AY27" s="173"/>
      <c r="AZ27" s="887"/>
      <c r="BA27" s="888"/>
      <c r="BB27" s="901"/>
      <c r="BC27" s="888"/>
      <c r="BD27" s="902"/>
      <c r="BE27" s="903"/>
      <c r="BF27" s="903"/>
      <c r="BG27" s="903"/>
      <c r="BH27" s="904"/>
    </row>
    <row r="28" spans="2:60" ht="20.25" customHeight="1" x14ac:dyDescent="0.15">
      <c r="B28" s="148">
        <f>B25+1</f>
        <v>3</v>
      </c>
      <c r="C28" s="860"/>
      <c r="D28" s="861"/>
      <c r="E28" s="862"/>
      <c r="F28" s="149">
        <f>C27</f>
        <v>0</v>
      </c>
      <c r="G28" s="243"/>
      <c r="H28" s="867"/>
      <c r="I28" s="872"/>
      <c r="J28" s="873"/>
      <c r="K28" s="873"/>
      <c r="L28" s="874"/>
      <c r="M28" s="881"/>
      <c r="N28" s="882"/>
      <c r="O28" s="883"/>
      <c r="P28" s="150" t="s">
        <v>230</v>
      </c>
      <c r="Q28" s="151"/>
      <c r="R28" s="151"/>
      <c r="S28" s="152"/>
      <c r="T28" s="153"/>
      <c r="U28" s="154" t="str">
        <f>IF(U27="","",VLOOKUP(U27,'シフト記号表（勤務時間帯）'!$D$6:$X$47,21,FALSE))</f>
        <v/>
      </c>
      <c r="V28" s="155" t="str">
        <f>IF(V27="","",VLOOKUP(V27,'シフト記号表（勤務時間帯）'!$D$6:$X$47,21,FALSE))</f>
        <v/>
      </c>
      <c r="W28" s="155" t="str">
        <f>IF(W27="","",VLOOKUP(W27,'シフト記号表（勤務時間帯）'!$D$6:$X$47,21,FALSE))</f>
        <v/>
      </c>
      <c r="X28" s="155" t="str">
        <f>IF(X27="","",VLOOKUP(X27,'シフト記号表（勤務時間帯）'!$D$6:$X$47,21,FALSE))</f>
        <v/>
      </c>
      <c r="Y28" s="155" t="str">
        <f>IF(Y27="","",VLOOKUP(Y27,'シフト記号表（勤務時間帯）'!$D$6:$X$47,21,FALSE))</f>
        <v/>
      </c>
      <c r="Z28" s="155" t="str">
        <f>IF(Z27="","",VLOOKUP(Z27,'シフト記号表（勤務時間帯）'!$D$6:$X$47,21,FALSE))</f>
        <v/>
      </c>
      <c r="AA28" s="156" t="str">
        <f>IF(AA27="","",VLOOKUP(AA27,'シフト記号表（勤務時間帯）'!$D$6:$X$47,21,FALSE))</f>
        <v/>
      </c>
      <c r="AB28" s="154" t="str">
        <f>IF(AB27="","",VLOOKUP(AB27,'シフト記号表（勤務時間帯）'!$D$6:$X$47,21,FALSE))</f>
        <v/>
      </c>
      <c r="AC28" s="155" t="str">
        <f>IF(AC27="","",VLOOKUP(AC27,'シフト記号表（勤務時間帯）'!$D$6:$X$47,21,FALSE))</f>
        <v/>
      </c>
      <c r="AD28" s="155" t="str">
        <f>IF(AD27="","",VLOOKUP(AD27,'シフト記号表（勤務時間帯）'!$D$6:$X$47,21,FALSE))</f>
        <v/>
      </c>
      <c r="AE28" s="155" t="str">
        <f>IF(AE27="","",VLOOKUP(AE27,'シフト記号表（勤務時間帯）'!$D$6:$X$47,21,FALSE))</f>
        <v/>
      </c>
      <c r="AF28" s="155" t="str">
        <f>IF(AF27="","",VLOOKUP(AF27,'シフト記号表（勤務時間帯）'!$D$6:$X$47,21,FALSE))</f>
        <v/>
      </c>
      <c r="AG28" s="155" t="str">
        <f>IF(AG27="","",VLOOKUP(AG27,'シフト記号表（勤務時間帯）'!$D$6:$X$47,21,FALSE))</f>
        <v/>
      </c>
      <c r="AH28" s="156" t="str">
        <f>IF(AH27="","",VLOOKUP(AH27,'シフト記号表（勤務時間帯）'!$D$6:$X$47,21,FALSE))</f>
        <v/>
      </c>
      <c r="AI28" s="154" t="str">
        <f>IF(AI27="","",VLOOKUP(AI27,'シフト記号表（勤務時間帯）'!$D$6:$X$47,21,FALSE))</f>
        <v/>
      </c>
      <c r="AJ28" s="155" t="str">
        <f>IF(AJ27="","",VLOOKUP(AJ27,'シフト記号表（勤務時間帯）'!$D$6:$X$47,21,FALSE))</f>
        <v/>
      </c>
      <c r="AK28" s="155" t="str">
        <f>IF(AK27="","",VLOOKUP(AK27,'シフト記号表（勤務時間帯）'!$D$6:$X$47,21,FALSE))</f>
        <v/>
      </c>
      <c r="AL28" s="155" t="str">
        <f>IF(AL27="","",VLOOKUP(AL27,'シフト記号表（勤務時間帯）'!$D$6:$X$47,21,FALSE))</f>
        <v/>
      </c>
      <c r="AM28" s="155" t="str">
        <f>IF(AM27="","",VLOOKUP(AM27,'シフト記号表（勤務時間帯）'!$D$6:$X$47,21,FALSE))</f>
        <v/>
      </c>
      <c r="AN28" s="155" t="str">
        <f>IF(AN27="","",VLOOKUP(AN27,'シフト記号表（勤務時間帯）'!$D$6:$X$47,21,FALSE))</f>
        <v/>
      </c>
      <c r="AO28" s="156" t="str">
        <f>IF(AO27="","",VLOOKUP(AO27,'シフト記号表（勤務時間帯）'!$D$6:$X$47,21,FALSE))</f>
        <v/>
      </c>
      <c r="AP28" s="154" t="str">
        <f>IF(AP27="","",VLOOKUP(AP27,'シフト記号表（勤務時間帯）'!$D$6:$X$47,21,FALSE))</f>
        <v/>
      </c>
      <c r="AQ28" s="155" t="str">
        <f>IF(AQ27="","",VLOOKUP(AQ27,'シフト記号表（勤務時間帯）'!$D$6:$X$47,21,FALSE))</f>
        <v/>
      </c>
      <c r="AR28" s="155" t="str">
        <f>IF(AR27="","",VLOOKUP(AR27,'シフト記号表（勤務時間帯）'!$D$6:$X$47,21,FALSE))</f>
        <v/>
      </c>
      <c r="AS28" s="155" t="str">
        <f>IF(AS27="","",VLOOKUP(AS27,'シフト記号表（勤務時間帯）'!$D$6:$X$47,21,FALSE))</f>
        <v/>
      </c>
      <c r="AT28" s="155" t="str">
        <f>IF(AT27="","",VLOOKUP(AT27,'シフト記号表（勤務時間帯）'!$D$6:$X$47,21,FALSE))</f>
        <v/>
      </c>
      <c r="AU28" s="155" t="str">
        <f>IF(AU27="","",VLOOKUP(AU27,'シフト記号表（勤務時間帯）'!$D$6:$X$47,21,FALSE))</f>
        <v/>
      </c>
      <c r="AV28" s="156" t="str">
        <f>IF(AV27="","",VLOOKUP(AV27,'シフト記号表（勤務時間帯）'!$D$6:$X$47,21,FALSE))</f>
        <v/>
      </c>
      <c r="AW28" s="154" t="str">
        <f>IF(AW27="","",VLOOKUP(AW27,'シフト記号表（勤務時間帯）'!$D$6:$X$47,21,FALSE))</f>
        <v/>
      </c>
      <c r="AX28" s="155" t="str">
        <f>IF(AX27="","",VLOOKUP(AX27,'シフト記号表（勤務時間帯）'!$D$6:$X$47,21,FALSE))</f>
        <v/>
      </c>
      <c r="AY28" s="155" t="str">
        <f>IF(AY27="","",VLOOKUP(AY27,'シフト記号表（勤務時間帯）'!$D$6:$X$47,21,FALSE))</f>
        <v/>
      </c>
      <c r="AZ28" s="911">
        <f>IF($BC$3="４週",SUM(U28:AV28),IF($BC$3="暦月",SUM(U28:AY28),""))</f>
        <v>0</v>
      </c>
      <c r="BA28" s="912"/>
      <c r="BB28" s="913">
        <f>IF($BC$3="４週",AZ28/4,IF($BC$3="暦月",(AZ28/($BC$8/7)),""))</f>
        <v>0</v>
      </c>
      <c r="BC28" s="912"/>
      <c r="BD28" s="905"/>
      <c r="BE28" s="906"/>
      <c r="BF28" s="906"/>
      <c r="BG28" s="906"/>
      <c r="BH28" s="907"/>
    </row>
    <row r="29" spans="2:60" ht="20.25" customHeight="1" x14ac:dyDescent="0.15">
      <c r="B29" s="157"/>
      <c r="C29" s="863"/>
      <c r="D29" s="864"/>
      <c r="E29" s="865"/>
      <c r="F29" s="158"/>
      <c r="G29" s="244">
        <f>C27</f>
        <v>0</v>
      </c>
      <c r="H29" s="868"/>
      <c r="I29" s="875"/>
      <c r="J29" s="876"/>
      <c r="K29" s="876"/>
      <c r="L29" s="877"/>
      <c r="M29" s="884"/>
      <c r="N29" s="885"/>
      <c r="O29" s="886"/>
      <c r="P29" s="159" t="s">
        <v>231</v>
      </c>
      <c r="Q29" s="175"/>
      <c r="R29" s="175"/>
      <c r="S29" s="176"/>
      <c r="T29" s="177"/>
      <c r="U29" s="163" t="str">
        <f>IF(U27="","",VLOOKUP(U27,'シフト記号表（勤務時間帯）'!$D$6:$Z$47,23,FALSE))</f>
        <v/>
      </c>
      <c r="V29" s="164" t="str">
        <f>IF(V27="","",VLOOKUP(V27,'シフト記号表（勤務時間帯）'!$D$6:$Z$47,23,FALSE))</f>
        <v/>
      </c>
      <c r="W29" s="164" t="str">
        <f>IF(W27="","",VLOOKUP(W27,'シフト記号表（勤務時間帯）'!$D$6:$Z$47,23,FALSE))</f>
        <v/>
      </c>
      <c r="X29" s="164" t="str">
        <f>IF(X27="","",VLOOKUP(X27,'シフト記号表（勤務時間帯）'!$D$6:$Z$47,23,FALSE))</f>
        <v/>
      </c>
      <c r="Y29" s="164" t="str">
        <f>IF(Y27="","",VLOOKUP(Y27,'シフト記号表（勤務時間帯）'!$D$6:$Z$47,23,FALSE))</f>
        <v/>
      </c>
      <c r="Z29" s="164" t="str">
        <f>IF(Z27="","",VLOOKUP(Z27,'シフト記号表（勤務時間帯）'!$D$6:$Z$47,23,FALSE))</f>
        <v/>
      </c>
      <c r="AA29" s="165" t="str">
        <f>IF(AA27="","",VLOOKUP(AA27,'シフト記号表（勤務時間帯）'!$D$6:$Z$47,23,FALSE))</f>
        <v/>
      </c>
      <c r="AB29" s="163" t="str">
        <f>IF(AB27="","",VLOOKUP(AB27,'シフト記号表（勤務時間帯）'!$D$6:$Z$47,23,FALSE))</f>
        <v/>
      </c>
      <c r="AC29" s="164" t="str">
        <f>IF(AC27="","",VLOOKUP(AC27,'シフト記号表（勤務時間帯）'!$D$6:$Z$47,23,FALSE))</f>
        <v/>
      </c>
      <c r="AD29" s="164" t="str">
        <f>IF(AD27="","",VLOOKUP(AD27,'シフト記号表（勤務時間帯）'!$D$6:$Z$47,23,FALSE))</f>
        <v/>
      </c>
      <c r="AE29" s="164" t="str">
        <f>IF(AE27="","",VLOOKUP(AE27,'シフト記号表（勤務時間帯）'!$D$6:$Z$47,23,FALSE))</f>
        <v/>
      </c>
      <c r="AF29" s="164" t="str">
        <f>IF(AF27="","",VLOOKUP(AF27,'シフト記号表（勤務時間帯）'!$D$6:$Z$47,23,FALSE))</f>
        <v/>
      </c>
      <c r="AG29" s="164" t="str">
        <f>IF(AG27="","",VLOOKUP(AG27,'シフト記号表（勤務時間帯）'!$D$6:$Z$47,23,FALSE))</f>
        <v/>
      </c>
      <c r="AH29" s="165" t="str">
        <f>IF(AH27="","",VLOOKUP(AH27,'シフト記号表（勤務時間帯）'!$D$6:$Z$47,23,FALSE))</f>
        <v/>
      </c>
      <c r="AI29" s="163" t="str">
        <f>IF(AI27="","",VLOOKUP(AI27,'シフト記号表（勤務時間帯）'!$D$6:$Z$47,23,FALSE))</f>
        <v/>
      </c>
      <c r="AJ29" s="164" t="str">
        <f>IF(AJ27="","",VLOOKUP(AJ27,'シフト記号表（勤務時間帯）'!$D$6:$Z$47,23,FALSE))</f>
        <v/>
      </c>
      <c r="AK29" s="164" t="str">
        <f>IF(AK27="","",VLOOKUP(AK27,'シフト記号表（勤務時間帯）'!$D$6:$Z$47,23,FALSE))</f>
        <v/>
      </c>
      <c r="AL29" s="164" t="str">
        <f>IF(AL27="","",VLOOKUP(AL27,'シフト記号表（勤務時間帯）'!$D$6:$Z$47,23,FALSE))</f>
        <v/>
      </c>
      <c r="AM29" s="164" t="str">
        <f>IF(AM27="","",VLOOKUP(AM27,'シフト記号表（勤務時間帯）'!$D$6:$Z$47,23,FALSE))</f>
        <v/>
      </c>
      <c r="AN29" s="164" t="str">
        <f>IF(AN27="","",VLOOKUP(AN27,'シフト記号表（勤務時間帯）'!$D$6:$Z$47,23,FALSE))</f>
        <v/>
      </c>
      <c r="AO29" s="165" t="str">
        <f>IF(AO27="","",VLOOKUP(AO27,'シフト記号表（勤務時間帯）'!$D$6:$Z$47,23,FALSE))</f>
        <v/>
      </c>
      <c r="AP29" s="163" t="str">
        <f>IF(AP27="","",VLOOKUP(AP27,'シフト記号表（勤務時間帯）'!$D$6:$Z$47,23,FALSE))</f>
        <v/>
      </c>
      <c r="AQ29" s="164" t="str">
        <f>IF(AQ27="","",VLOOKUP(AQ27,'シフト記号表（勤務時間帯）'!$D$6:$Z$47,23,FALSE))</f>
        <v/>
      </c>
      <c r="AR29" s="164" t="str">
        <f>IF(AR27="","",VLOOKUP(AR27,'シフト記号表（勤務時間帯）'!$D$6:$Z$47,23,FALSE))</f>
        <v/>
      </c>
      <c r="AS29" s="164" t="str">
        <f>IF(AS27="","",VLOOKUP(AS27,'シフト記号表（勤務時間帯）'!$D$6:$Z$47,23,FALSE))</f>
        <v/>
      </c>
      <c r="AT29" s="164" t="str">
        <f>IF(AT27="","",VLOOKUP(AT27,'シフト記号表（勤務時間帯）'!$D$6:$Z$47,23,FALSE))</f>
        <v/>
      </c>
      <c r="AU29" s="164" t="str">
        <f>IF(AU27="","",VLOOKUP(AU27,'シフト記号表（勤務時間帯）'!$D$6:$Z$47,23,FALSE))</f>
        <v/>
      </c>
      <c r="AV29" s="165" t="str">
        <f>IF(AV27="","",VLOOKUP(AV27,'シフト記号表（勤務時間帯）'!$D$6:$Z$47,23,FALSE))</f>
        <v/>
      </c>
      <c r="AW29" s="163" t="str">
        <f>IF(AW27="","",VLOOKUP(AW27,'シフト記号表（勤務時間帯）'!$D$6:$Z$47,23,FALSE))</f>
        <v/>
      </c>
      <c r="AX29" s="164" t="str">
        <f>IF(AX27="","",VLOOKUP(AX27,'シフト記号表（勤務時間帯）'!$D$6:$Z$47,23,FALSE))</f>
        <v/>
      </c>
      <c r="AY29" s="164" t="str">
        <f>IF(AY27="","",VLOOKUP(AY27,'シフト記号表（勤務時間帯）'!$D$6:$Z$47,23,FALSE))</f>
        <v/>
      </c>
      <c r="AZ29" s="914">
        <f>IF($BC$3="４週",SUM(U29:AV29),IF($BC$3="暦月",SUM(U29:AY29),""))</f>
        <v>0</v>
      </c>
      <c r="BA29" s="915"/>
      <c r="BB29" s="916">
        <f>IF($BC$3="４週",AZ29/4,IF($BC$3="暦月",(AZ29/($BC$8/7)),""))</f>
        <v>0</v>
      </c>
      <c r="BC29" s="915"/>
      <c r="BD29" s="908"/>
      <c r="BE29" s="909"/>
      <c r="BF29" s="909"/>
      <c r="BG29" s="909"/>
      <c r="BH29" s="910"/>
    </row>
    <row r="30" spans="2:60" ht="20.25" customHeight="1" x14ac:dyDescent="0.15">
      <c r="B30" s="166"/>
      <c r="C30" s="857"/>
      <c r="D30" s="858"/>
      <c r="E30" s="859"/>
      <c r="F30" s="149"/>
      <c r="G30" s="243"/>
      <c r="H30" s="921"/>
      <c r="I30" s="869"/>
      <c r="J30" s="870"/>
      <c r="K30" s="870"/>
      <c r="L30" s="871"/>
      <c r="M30" s="878"/>
      <c r="N30" s="879"/>
      <c r="O30" s="880"/>
      <c r="P30" s="168" t="s">
        <v>227</v>
      </c>
      <c r="Q30" s="169"/>
      <c r="R30" s="169"/>
      <c r="S30" s="170"/>
      <c r="T30" s="171"/>
      <c r="U30" s="172"/>
      <c r="V30" s="173"/>
      <c r="W30" s="173"/>
      <c r="X30" s="173"/>
      <c r="Y30" s="173"/>
      <c r="Z30" s="173"/>
      <c r="AA30" s="174"/>
      <c r="AB30" s="172"/>
      <c r="AC30" s="173"/>
      <c r="AD30" s="173"/>
      <c r="AE30" s="173"/>
      <c r="AF30" s="173"/>
      <c r="AG30" s="173"/>
      <c r="AH30" s="174"/>
      <c r="AI30" s="172"/>
      <c r="AJ30" s="173"/>
      <c r="AK30" s="173"/>
      <c r="AL30" s="173"/>
      <c r="AM30" s="173"/>
      <c r="AN30" s="173"/>
      <c r="AO30" s="174"/>
      <c r="AP30" s="172"/>
      <c r="AQ30" s="173"/>
      <c r="AR30" s="173"/>
      <c r="AS30" s="173"/>
      <c r="AT30" s="173"/>
      <c r="AU30" s="173"/>
      <c r="AV30" s="174"/>
      <c r="AW30" s="172"/>
      <c r="AX30" s="173"/>
      <c r="AY30" s="173"/>
      <c r="AZ30" s="887"/>
      <c r="BA30" s="888"/>
      <c r="BB30" s="901"/>
      <c r="BC30" s="888"/>
      <c r="BD30" s="902"/>
      <c r="BE30" s="903"/>
      <c r="BF30" s="903"/>
      <c r="BG30" s="903"/>
      <c r="BH30" s="904"/>
    </row>
    <row r="31" spans="2:60" ht="20.25" customHeight="1" x14ac:dyDescent="0.15">
      <c r="B31" s="148">
        <f>B28+1</f>
        <v>4</v>
      </c>
      <c r="C31" s="860"/>
      <c r="D31" s="861"/>
      <c r="E31" s="862"/>
      <c r="F31" s="149">
        <f>C30</f>
        <v>0</v>
      </c>
      <c r="G31" s="243"/>
      <c r="H31" s="867"/>
      <c r="I31" s="872"/>
      <c r="J31" s="873"/>
      <c r="K31" s="873"/>
      <c r="L31" s="874"/>
      <c r="M31" s="881"/>
      <c r="N31" s="882"/>
      <c r="O31" s="883"/>
      <c r="P31" s="150" t="s">
        <v>230</v>
      </c>
      <c r="Q31" s="151"/>
      <c r="R31" s="151"/>
      <c r="S31" s="152"/>
      <c r="T31" s="153"/>
      <c r="U31" s="154" t="str">
        <f>IF(U30="","",VLOOKUP(U30,'シフト記号表（勤務時間帯）'!$D$6:$X$47,21,FALSE))</f>
        <v/>
      </c>
      <c r="V31" s="155" t="str">
        <f>IF(V30="","",VLOOKUP(V30,'シフト記号表（勤務時間帯）'!$D$6:$X$47,21,FALSE))</f>
        <v/>
      </c>
      <c r="W31" s="155" t="str">
        <f>IF(W30="","",VLOOKUP(W30,'シフト記号表（勤務時間帯）'!$D$6:$X$47,21,FALSE))</f>
        <v/>
      </c>
      <c r="X31" s="155" t="str">
        <f>IF(X30="","",VLOOKUP(X30,'シフト記号表（勤務時間帯）'!$D$6:$X$47,21,FALSE))</f>
        <v/>
      </c>
      <c r="Y31" s="155" t="str">
        <f>IF(Y30="","",VLOOKUP(Y30,'シフト記号表（勤務時間帯）'!$D$6:$X$47,21,FALSE))</f>
        <v/>
      </c>
      <c r="Z31" s="155" t="str">
        <f>IF(Z30="","",VLOOKUP(Z30,'シフト記号表（勤務時間帯）'!$D$6:$X$47,21,FALSE))</f>
        <v/>
      </c>
      <c r="AA31" s="156" t="str">
        <f>IF(AA30="","",VLOOKUP(AA30,'シフト記号表（勤務時間帯）'!$D$6:$X$47,21,FALSE))</f>
        <v/>
      </c>
      <c r="AB31" s="154" t="str">
        <f>IF(AB30="","",VLOOKUP(AB30,'シフト記号表（勤務時間帯）'!$D$6:$X$47,21,FALSE))</f>
        <v/>
      </c>
      <c r="AC31" s="155" t="str">
        <f>IF(AC30="","",VLOOKUP(AC30,'シフト記号表（勤務時間帯）'!$D$6:$X$47,21,FALSE))</f>
        <v/>
      </c>
      <c r="AD31" s="155" t="str">
        <f>IF(AD30="","",VLOOKUP(AD30,'シフト記号表（勤務時間帯）'!$D$6:$X$47,21,FALSE))</f>
        <v/>
      </c>
      <c r="AE31" s="155" t="str">
        <f>IF(AE30="","",VLOOKUP(AE30,'シフト記号表（勤務時間帯）'!$D$6:$X$47,21,FALSE))</f>
        <v/>
      </c>
      <c r="AF31" s="155" t="str">
        <f>IF(AF30="","",VLOOKUP(AF30,'シフト記号表（勤務時間帯）'!$D$6:$X$47,21,FALSE))</f>
        <v/>
      </c>
      <c r="AG31" s="155" t="str">
        <f>IF(AG30="","",VLOOKUP(AG30,'シフト記号表（勤務時間帯）'!$D$6:$X$47,21,FALSE))</f>
        <v/>
      </c>
      <c r="AH31" s="156" t="str">
        <f>IF(AH30="","",VLOOKUP(AH30,'シフト記号表（勤務時間帯）'!$D$6:$X$47,21,FALSE))</f>
        <v/>
      </c>
      <c r="AI31" s="154" t="str">
        <f>IF(AI30="","",VLOOKUP(AI30,'シフト記号表（勤務時間帯）'!$D$6:$X$47,21,FALSE))</f>
        <v/>
      </c>
      <c r="AJ31" s="155" t="str">
        <f>IF(AJ30="","",VLOOKUP(AJ30,'シフト記号表（勤務時間帯）'!$D$6:$X$47,21,FALSE))</f>
        <v/>
      </c>
      <c r="AK31" s="155" t="str">
        <f>IF(AK30="","",VLOOKUP(AK30,'シフト記号表（勤務時間帯）'!$D$6:$X$47,21,FALSE))</f>
        <v/>
      </c>
      <c r="AL31" s="155" t="str">
        <f>IF(AL30="","",VLOOKUP(AL30,'シフト記号表（勤務時間帯）'!$D$6:$X$47,21,FALSE))</f>
        <v/>
      </c>
      <c r="AM31" s="155" t="str">
        <f>IF(AM30="","",VLOOKUP(AM30,'シフト記号表（勤務時間帯）'!$D$6:$X$47,21,FALSE))</f>
        <v/>
      </c>
      <c r="AN31" s="155" t="str">
        <f>IF(AN30="","",VLOOKUP(AN30,'シフト記号表（勤務時間帯）'!$D$6:$X$47,21,FALSE))</f>
        <v/>
      </c>
      <c r="AO31" s="156" t="str">
        <f>IF(AO30="","",VLOOKUP(AO30,'シフト記号表（勤務時間帯）'!$D$6:$X$47,21,FALSE))</f>
        <v/>
      </c>
      <c r="AP31" s="154" t="str">
        <f>IF(AP30="","",VLOOKUP(AP30,'シフト記号表（勤務時間帯）'!$D$6:$X$47,21,FALSE))</f>
        <v/>
      </c>
      <c r="AQ31" s="155" t="str">
        <f>IF(AQ30="","",VLOOKUP(AQ30,'シフト記号表（勤務時間帯）'!$D$6:$X$47,21,FALSE))</f>
        <v/>
      </c>
      <c r="AR31" s="155" t="str">
        <f>IF(AR30="","",VLOOKUP(AR30,'シフト記号表（勤務時間帯）'!$D$6:$X$47,21,FALSE))</f>
        <v/>
      </c>
      <c r="AS31" s="155" t="str">
        <f>IF(AS30="","",VLOOKUP(AS30,'シフト記号表（勤務時間帯）'!$D$6:$X$47,21,FALSE))</f>
        <v/>
      </c>
      <c r="AT31" s="155" t="str">
        <f>IF(AT30="","",VLOOKUP(AT30,'シフト記号表（勤務時間帯）'!$D$6:$X$47,21,FALSE))</f>
        <v/>
      </c>
      <c r="AU31" s="155" t="str">
        <f>IF(AU30="","",VLOOKUP(AU30,'シフト記号表（勤務時間帯）'!$D$6:$X$47,21,FALSE))</f>
        <v/>
      </c>
      <c r="AV31" s="156" t="str">
        <f>IF(AV30="","",VLOOKUP(AV30,'シフト記号表（勤務時間帯）'!$D$6:$X$47,21,FALSE))</f>
        <v/>
      </c>
      <c r="AW31" s="154" t="str">
        <f>IF(AW30="","",VLOOKUP(AW30,'シフト記号表（勤務時間帯）'!$D$6:$X$47,21,FALSE))</f>
        <v/>
      </c>
      <c r="AX31" s="155" t="str">
        <f>IF(AX30="","",VLOOKUP(AX30,'シフト記号表（勤務時間帯）'!$D$6:$X$47,21,FALSE))</f>
        <v/>
      </c>
      <c r="AY31" s="155" t="str">
        <f>IF(AY30="","",VLOOKUP(AY30,'シフト記号表（勤務時間帯）'!$D$6:$X$47,21,FALSE))</f>
        <v/>
      </c>
      <c r="AZ31" s="911">
        <f>IF($BC$3="４週",SUM(U31:AV31),IF($BC$3="暦月",SUM(U31:AY31),""))</f>
        <v>0</v>
      </c>
      <c r="BA31" s="912"/>
      <c r="BB31" s="913">
        <f>IF($BC$3="４週",AZ31/4,IF($BC$3="暦月",(AZ31/($BC$8/7)),""))</f>
        <v>0</v>
      </c>
      <c r="BC31" s="912"/>
      <c r="BD31" s="905"/>
      <c r="BE31" s="906"/>
      <c r="BF31" s="906"/>
      <c r="BG31" s="906"/>
      <c r="BH31" s="907"/>
    </row>
    <row r="32" spans="2:60" ht="20.25" customHeight="1" x14ac:dyDescent="0.15">
      <c r="B32" s="157"/>
      <c r="C32" s="863"/>
      <c r="D32" s="864"/>
      <c r="E32" s="865"/>
      <c r="F32" s="158"/>
      <c r="G32" s="244">
        <f>C30</f>
        <v>0</v>
      </c>
      <c r="H32" s="868"/>
      <c r="I32" s="875"/>
      <c r="J32" s="876"/>
      <c r="K32" s="876"/>
      <c r="L32" s="877"/>
      <c r="M32" s="884"/>
      <c r="N32" s="885"/>
      <c r="O32" s="886"/>
      <c r="P32" s="159" t="s">
        <v>231</v>
      </c>
      <c r="Q32" s="178"/>
      <c r="R32" s="178"/>
      <c r="S32" s="161"/>
      <c r="T32" s="162"/>
      <c r="U32" s="163" t="str">
        <f>IF(U30="","",VLOOKUP(U30,'シフト記号表（勤務時間帯）'!$D$6:$Z$47,23,FALSE))</f>
        <v/>
      </c>
      <c r="V32" s="164" t="str">
        <f>IF(V30="","",VLOOKUP(V30,'シフト記号表（勤務時間帯）'!$D$6:$Z$47,23,FALSE))</f>
        <v/>
      </c>
      <c r="W32" s="164" t="str">
        <f>IF(W30="","",VLOOKUP(W30,'シフト記号表（勤務時間帯）'!$D$6:$Z$47,23,FALSE))</f>
        <v/>
      </c>
      <c r="X32" s="164" t="str">
        <f>IF(X30="","",VLOOKUP(X30,'シフト記号表（勤務時間帯）'!$D$6:$Z$47,23,FALSE))</f>
        <v/>
      </c>
      <c r="Y32" s="164" t="str">
        <f>IF(Y30="","",VLOOKUP(Y30,'シフト記号表（勤務時間帯）'!$D$6:$Z$47,23,FALSE))</f>
        <v/>
      </c>
      <c r="Z32" s="164" t="str">
        <f>IF(Z30="","",VLOOKUP(Z30,'シフト記号表（勤務時間帯）'!$D$6:$Z$47,23,FALSE))</f>
        <v/>
      </c>
      <c r="AA32" s="165" t="str">
        <f>IF(AA30="","",VLOOKUP(AA30,'シフト記号表（勤務時間帯）'!$D$6:$Z$47,23,FALSE))</f>
        <v/>
      </c>
      <c r="AB32" s="163" t="str">
        <f>IF(AB30="","",VLOOKUP(AB30,'シフト記号表（勤務時間帯）'!$D$6:$Z$47,23,FALSE))</f>
        <v/>
      </c>
      <c r="AC32" s="164" t="str">
        <f>IF(AC30="","",VLOOKUP(AC30,'シフト記号表（勤務時間帯）'!$D$6:$Z$47,23,FALSE))</f>
        <v/>
      </c>
      <c r="AD32" s="164" t="str">
        <f>IF(AD30="","",VLOOKUP(AD30,'シフト記号表（勤務時間帯）'!$D$6:$Z$47,23,FALSE))</f>
        <v/>
      </c>
      <c r="AE32" s="164" t="str">
        <f>IF(AE30="","",VLOOKUP(AE30,'シフト記号表（勤務時間帯）'!$D$6:$Z$47,23,FALSE))</f>
        <v/>
      </c>
      <c r="AF32" s="164" t="str">
        <f>IF(AF30="","",VLOOKUP(AF30,'シフト記号表（勤務時間帯）'!$D$6:$Z$47,23,FALSE))</f>
        <v/>
      </c>
      <c r="AG32" s="164" t="str">
        <f>IF(AG30="","",VLOOKUP(AG30,'シフト記号表（勤務時間帯）'!$D$6:$Z$47,23,FALSE))</f>
        <v/>
      </c>
      <c r="AH32" s="165" t="str">
        <f>IF(AH30="","",VLOOKUP(AH30,'シフト記号表（勤務時間帯）'!$D$6:$Z$47,23,FALSE))</f>
        <v/>
      </c>
      <c r="AI32" s="163" t="str">
        <f>IF(AI30="","",VLOOKUP(AI30,'シフト記号表（勤務時間帯）'!$D$6:$Z$47,23,FALSE))</f>
        <v/>
      </c>
      <c r="AJ32" s="164" t="str">
        <f>IF(AJ30="","",VLOOKUP(AJ30,'シフト記号表（勤務時間帯）'!$D$6:$Z$47,23,FALSE))</f>
        <v/>
      </c>
      <c r="AK32" s="164" t="str">
        <f>IF(AK30="","",VLOOKUP(AK30,'シフト記号表（勤務時間帯）'!$D$6:$Z$47,23,FALSE))</f>
        <v/>
      </c>
      <c r="AL32" s="164" t="str">
        <f>IF(AL30="","",VLOOKUP(AL30,'シフト記号表（勤務時間帯）'!$D$6:$Z$47,23,FALSE))</f>
        <v/>
      </c>
      <c r="AM32" s="164" t="str">
        <f>IF(AM30="","",VLOOKUP(AM30,'シフト記号表（勤務時間帯）'!$D$6:$Z$47,23,FALSE))</f>
        <v/>
      </c>
      <c r="AN32" s="164" t="str">
        <f>IF(AN30="","",VLOOKUP(AN30,'シフト記号表（勤務時間帯）'!$D$6:$Z$47,23,FALSE))</f>
        <v/>
      </c>
      <c r="AO32" s="165" t="str">
        <f>IF(AO30="","",VLOOKUP(AO30,'シフト記号表（勤務時間帯）'!$D$6:$Z$47,23,FALSE))</f>
        <v/>
      </c>
      <c r="AP32" s="163" t="str">
        <f>IF(AP30="","",VLOOKUP(AP30,'シフト記号表（勤務時間帯）'!$D$6:$Z$47,23,FALSE))</f>
        <v/>
      </c>
      <c r="AQ32" s="164" t="str">
        <f>IF(AQ30="","",VLOOKUP(AQ30,'シフト記号表（勤務時間帯）'!$D$6:$Z$47,23,FALSE))</f>
        <v/>
      </c>
      <c r="AR32" s="164" t="str">
        <f>IF(AR30="","",VLOOKUP(AR30,'シフト記号表（勤務時間帯）'!$D$6:$Z$47,23,FALSE))</f>
        <v/>
      </c>
      <c r="AS32" s="164" t="str">
        <f>IF(AS30="","",VLOOKUP(AS30,'シフト記号表（勤務時間帯）'!$D$6:$Z$47,23,FALSE))</f>
        <v/>
      </c>
      <c r="AT32" s="164" t="str">
        <f>IF(AT30="","",VLOOKUP(AT30,'シフト記号表（勤務時間帯）'!$D$6:$Z$47,23,FALSE))</f>
        <v/>
      </c>
      <c r="AU32" s="164" t="str">
        <f>IF(AU30="","",VLOOKUP(AU30,'シフト記号表（勤務時間帯）'!$D$6:$Z$47,23,FALSE))</f>
        <v/>
      </c>
      <c r="AV32" s="165" t="str">
        <f>IF(AV30="","",VLOOKUP(AV30,'シフト記号表（勤務時間帯）'!$D$6:$Z$47,23,FALSE))</f>
        <v/>
      </c>
      <c r="AW32" s="163" t="str">
        <f>IF(AW30="","",VLOOKUP(AW30,'シフト記号表（勤務時間帯）'!$D$6:$Z$47,23,FALSE))</f>
        <v/>
      </c>
      <c r="AX32" s="164" t="str">
        <f>IF(AX30="","",VLOOKUP(AX30,'シフト記号表（勤務時間帯）'!$D$6:$Z$47,23,FALSE))</f>
        <v/>
      </c>
      <c r="AY32" s="164" t="str">
        <f>IF(AY30="","",VLOOKUP(AY30,'シフト記号表（勤務時間帯）'!$D$6:$Z$47,23,FALSE))</f>
        <v/>
      </c>
      <c r="AZ32" s="914">
        <f>IF($BC$3="４週",SUM(U32:AV32),IF($BC$3="暦月",SUM(U32:AY32),""))</f>
        <v>0</v>
      </c>
      <c r="BA32" s="915"/>
      <c r="BB32" s="916">
        <f>IF($BC$3="４週",AZ32/4,IF($BC$3="暦月",(AZ32/($BC$8/7)),""))</f>
        <v>0</v>
      </c>
      <c r="BC32" s="915"/>
      <c r="BD32" s="908"/>
      <c r="BE32" s="909"/>
      <c r="BF32" s="909"/>
      <c r="BG32" s="909"/>
      <c r="BH32" s="910"/>
    </row>
    <row r="33" spans="2:60" ht="20.25" customHeight="1" x14ac:dyDescent="0.15">
      <c r="B33" s="166"/>
      <c r="C33" s="857"/>
      <c r="D33" s="858"/>
      <c r="E33" s="859"/>
      <c r="F33" s="149"/>
      <c r="G33" s="243"/>
      <c r="H33" s="921"/>
      <c r="I33" s="869"/>
      <c r="J33" s="870"/>
      <c r="K33" s="870"/>
      <c r="L33" s="871"/>
      <c r="M33" s="878"/>
      <c r="N33" s="879"/>
      <c r="O33" s="880"/>
      <c r="P33" s="168" t="s">
        <v>227</v>
      </c>
      <c r="Q33" s="169"/>
      <c r="R33" s="169"/>
      <c r="S33" s="170"/>
      <c r="T33" s="171"/>
      <c r="U33" s="172"/>
      <c r="V33" s="173"/>
      <c r="W33" s="173"/>
      <c r="X33" s="173"/>
      <c r="Y33" s="173"/>
      <c r="Z33" s="173"/>
      <c r="AA33" s="174"/>
      <c r="AB33" s="172"/>
      <c r="AC33" s="173"/>
      <c r="AD33" s="173"/>
      <c r="AE33" s="173"/>
      <c r="AF33" s="173"/>
      <c r="AG33" s="173"/>
      <c r="AH33" s="174"/>
      <c r="AI33" s="172"/>
      <c r="AJ33" s="173"/>
      <c r="AK33" s="173"/>
      <c r="AL33" s="173"/>
      <c r="AM33" s="173"/>
      <c r="AN33" s="173"/>
      <c r="AO33" s="174"/>
      <c r="AP33" s="172"/>
      <c r="AQ33" s="173"/>
      <c r="AR33" s="173"/>
      <c r="AS33" s="173"/>
      <c r="AT33" s="173"/>
      <c r="AU33" s="173"/>
      <c r="AV33" s="174"/>
      <c r="AW33" s="172"/>
      <c r="AX33" s="173"/>
      <c r="AY33" s="173"/>
      <c r="AZ33" s="887"/>
      <c r="BA33" s="888"/>
      <c r="BB33" s="901"/>
      <c r="BC33" s="888"/>
      <c r="BD33" s="902"/>
      <c r="BE33" s="903"/>
      <c r="BF33" s="903"/>
      <c r="BG33" s="903"/>
      <c r="BH33" s="904"/>
    </row>
    <row r="34" spans="2:60" ht="20.25" customHeight="1" x14ac:dyDescent="0.15">
      <c r="B34" s="148">
        <f>B31+1</f>
        <v>5</v>
      </c>
      <c r="C34" s="860"/>
      <c r="D34" s="861"/>
      <c r="E34" s="862"/>
      <c r="F34" s="149">
        <f>C33</f>
        <v>0</v>
      </c>
      <c r="G34" s="243"/>
      <c r="H34" s="867"/>
      <c r="I34" s="872"/>
      <c r="J34" s="873"/>
      <c r="K34" s="873"/>
      <c r="L34" s="874"/>
      <c r="M34" s="881"/>
      <c r="N34" s="882"/>
      <c r="O34" s="883"/>
      <c r="P34" s="150" t="s">
        <v>230</v>
      </c>
      <c r="Q34" s="151"/>
      <c r="R34" s="151"/>
      <c r="S34" s="152"/>
      <c r="T34" s="153"/>
      <c r="U34" s="154" t="str">
        <f>IF(U33="","",VLOOKUP(U33,'シフト記号表（勤務時間帯）'!$D$6:$X$47,21,FALSE))</f>
        <v/>
      </c>
      <c r="V34" s="155" t="str">
        <f>IF(V33="","",VLOOKUP(V33,'シフト記号表（勤務時間帯）'!$D$6:$X$47,21,FALSE))</f>
        <v/>
      </c>
      <c r="W34" s="155" t="str">
        <f>IF(W33="","",VLOOKUP(W33,'シフト記号表（勤務時間帯）'!$D$6:$X$47,21,FALSE))</f>
        <v/>
      </c>
      <c r="X34" s="155" t="str">
        <f>IF(X33="","",VLOOKUP(X33,'シフト記号表（勤務時間帯）'!$D$6:$X$47,21,FALSE))</f>
        <v/>
      </c>
      <c r="Y34" s="155" t="str">
        <f>IF(Y33="","",VLOOKUP(Y33,'シフト記号表（勤務時間帯）'!$D$6:$X$47,21,FALSE))</f>
        <v/>
      </c>
      <c r="Z34" s="155" t="str">
        <f>IF(Z33="","",VLOOKUP(Z33,'シフト記号表（勤務時間帯）'!$D$6:$X$47,21,FALSE))</f>
        <v/>
      </c>
      <c r="AA34" s="156" t="str">
        <f>IF(AA33="","",VLOOKUP(AA33,'シフト記号表（勤務時間帯）'!$D$6:$X$47,21,FALSE))</f>
        <v/>
      </c>
      <c r="AB34" s="154" t="str">
        <f>IF(AB33="","",VLOOKUP(AB33,'シフト記号表（勤務時間帯）'!$D$6:$X$47,21,FALSE))</f>
        <v/>
      </c>
      <c r="AC34" s="155" t="str">
        <f>IF(AC33="","",VLOOKUP(AC33,'シフト記号表（勤務時間帯）'!$D$6:$X$47,21,FALSE))</f>
        <v/>
      </c>
      <c r="AD34" s="155" t="str">
        <f>IF(AD33="","",VLOOKUP(AD33,'シフト記号表（勤務時間帯）'!$D$6:$X$47,21,FALSE))</f>
        <v/>
      </c>
      <c r="AE34" s="155" t="str">
        <f>IF(AE33="","",VLOOKUP(AE33,'シフト記号表（勤務時間帯）'!$D$6:$X$47,21,FALSE))</f>
        <v/>
      </c>
      <c r="AF34" s="155" t="str">
        <f>IF(AF33="","",VLOOKUP(AF33,'シフト記号表（勤務時間帯）'!$D$6:$X$47,21,FALSE))</f>
        <v/>
      </c>
      <c r="AG34" s="155" t="str">
        <f>IF(AG33="","",VLOOKUP(AG33,'シフト記号表（勤務時間帯）'!$D$6:$X$47,21,FALSE))</f>
        <v/>
      </c>
      <c r="AH34" s="156" t="str">
        <f>IF(AH33="","",VLOOKUP(AH33,'シフト記号表（勤務時間帯）'!$D$6:$X$47,21,FALSE))</f>
        <v/>
      </c>
      <c r="AI34" s="154" t="str">
        <f>IF(AI33="","",VLOOKUP(AI33,'シフト記号表（勤務時間帯）'!$D$6:$X$47,21,FALSE))</f>
        <v/>
      </c>
      <c r="AJ34" s="155" t="str">
        <f>IF(AJ33="","",VLOOKUP(AJ33,'シフト記号表（勤務時間帯）'!$D$6:$X$47,21,FALSE))</f>
        <v/>
      </c>
      <c r="AK34" s="155" t="str">
        <f>IF(AK33="","",VLOOKUP(AK33,'シフト記号表（勤務時間帯）'!$D$6:$X$47,21,FALSE))</f>
        <v/>
      </c>
      <c r="AL34" s="155" t="str">
        <f>IF(AL33="","",VLOOKUP(AL33,'シフト記号表（勤務時間帯）'!$D$6:$X$47,21,FALSE))</f>
        <v/>
      </c>
      <c r="AM34" s="155" t="str">
        <f>IF(AM33="","",VLOOKUP(AM33,'シフト記号表（勤務時間帯）'!$D$6:$X$47,21,FALSE))</f>
        <v/>
      </c>
      <c r="AN34" s="155" t="str">
        <f>IF(AN33="","",VLOOKUP(AN33,'シフト記号表（勤務時間帯）'!$D$6:$X$47,21,FALSE))</f>
        <v/>
      </c>
      <c r="AO34" s="156" t="str">
        <f>IF(AO33="","",VLOOKUP(AO33,'シフト記号表（勤務時間帯）'!$D$6:$X$47,21,FALSE))</f>
        <v/>
      </c>
      <c r="AP34" s="154" t="str">
        <f>IF(AP33="","",VLOOKUP(AP33,'シフト記号表（勤務時間帯）'!$D$6:$X$47,21,FALSE))</f>
        <v/>
      </c>
      <c r="AQ34" s="155" t="str">
        <f>IF(AQ33="","",VLOOKUP(AQ33,'シフト記号表（勤務時間帯）'!$D$6:$X$47,21,FALSE))</f>
        <v/>
      </c>
      <c r="AR34" s="155" t="str">
        <f>IF(AR33="","",VLOOKUP(AR33,'シフト記号表（勤務時間帯）'!$D$6:$X$47,21,FALSE))</f>
        <v/>
      </c>
      <c r="AS34" s="155" t="str">
        <f>IF(AS33="","",VLOOKUP(AS33,'シフト記号表（勤務時間帯）'!$D$6:$X$47,21,FALSE))</f>
        <v/>
      </c>
      <c r="AT34" s="155" t="str">
        <f>IF(AT33="","",VLOOKUP(AT33,'シフト記号表（勤務時間帯）'!$D$6:$X$47,21,FALSE))</f>
        <v/>
      </c>
      <c r="AU34" s="155" t="str">
        <f>IF(AU33="","",VLOOKUP(AU33,'シフト記号表（勤務時間帯）'!$D$6:$X$47,21,FALSE))</f>
        <v/>
      </c>
      <c r="AV34" s="156" t="str">
        <f>IF(AV33="","",VLOOKUP(AV33,'シフト記号表（勤務時間帯）'!$D$6:$X$47,21,FALSE))</f>
        <v/>
      </c>
      <c r="AW34" s="154" t="str">
        <f>IF(AW33="","",VLOOKUP(AW33,'シフト記号表（勤務時間帯）'!$D$6:$X$47,21,FALSE))</f>
        <v/>
      </c>
      <c r="AX34" s="155" t="str">
        <f>IF(AX33="","",VLOOKUP(AX33,'シフト記号表（勤務時間帯）'!$D$6:$X$47,21,FALSE))</f>
        <v/>
      </c>
      <c r="AY34" s="155" t="str">
        <f>IF(AY33="","",VLOOKUP(AY33,'シフト記号表（勤務時間帯）'!$D$6:$X$47,21,FALSE))</f>
        <v/>
      </c>
      <c r="AZ34" s="911">
        <f>IF($BC$3="４週",SUM(U34:AV34),IF($BC$3="暦月",SUM(U34:AY34),""))</f>
        <v>0</v>
      </c>
      <c r="BA34" s="912"/>
      <c r="BB34" s="913">
        <f>IF($BC$3="４週",AZ34/4,IF($BC$3="暦月",(AZ34/($BC$8/7)),""))</f>
        <v>0</v>
      </c>
      <c r="BC34" s="912"/>
      <c r="BD34" s="905"/>
      <c r="BE34" s="906"/>
      <c r="BF34" s="906"/>
      <c r="BG34" s="906"/>
      <c r="BH34" s="907"/>
    </row>
    <row r="35" spans="2:60" ht="20.25" customHeight="1" x14ac:dyDescent="0.15">
      <c r="B35" s="157"/>
      <c r="C35" s="863"/>
      <c r="D35" s="864"/>
      <c r="E35" s="865"/>
      <c r="F35" s="158"/>
      <c r="G35" s="244">
        <f>C33</f>
        <v>0</v>
      </c>
      <c r="H35" s="868"/>
      <c r="I35" s="875"/>
      <c r="J35" s="876"/>
      <c r="K35" s="876"/>
      <c r="L35" s="877"/>
      <c r="M35" s="884"/>
      <c r="N35" s="885"/>
      <c r="O35" s="886"/>
      <c r="P35" s="159" t="s">
        <v>231</v>
      </c>
      <c r="Q35" s="160"/>
      <c r="R35" s="160"/>
      <c r="S35" s="179"/>
      <c r="T35" s="180"/>
      <c r="U35" s="163" t="str">
        <f>IF(U33="","",VLOOKUP(U33,'シフト記号表（勤務時間帯）'!$D$6:$Z$47,23,FALSE))</f>
        <v/>
      </c>
      <c r="V35" s="164" t="str">
        <f>IF(V33="","",VLOOKUP(V33,'シフト記号表（勤務時間帯）'!$D$6:$Z$47,23,FALSE))</f>
        <v/>
      </c>
      <c r="W35" s="164" t="str">
        <f>IF(W33="","",VLOOKUP(W33,'シフト記号表（勤務時間帯）'!$D$6:$Z$47,23,FALSE))</f>
        <v/>
      </c>
      <c r="X35" s="164" t="str">
        <f>IF(X33="","",VLOOKUP(X33,'シフト記号表（勤務時間帯）'!$D$6:$Z$47,23,FALSE))</f>
        <v/>
      </c>
      <c r="Y35" s="164" t="str">
        <f>IF(Y33="","",VLOOKUP(Y33,'シフト記号表（勤務時間帯）'!$D$6:$Z$47,23,FALSE))</f>
        <v/>
      </c>
      <c r="Z35" s="164" t="str">
        <f>IF(Z33="","",VLOOKUP(Z33,'シフト記号表（勤務時間帯）'!$D$6:$Z$47,23,FALSE))</f>
        <v/>
      </c>
      <c r="AA35" s="165" t="str">
        <f>IF(AA33="","",VLOOKUP(AA33,'シフト記号表（勤務時間帯）'!$D$6:$Z$47,23,FALSE))</f>
        <v/>
      </c>
      <c r="AB35" s="163" t="str">
        <f>IF(AB33="","",VLOOKUP(AB33,'シフト記号表（勤務時間帯）'!$D$6:$Z$47,23,FALSE))</f>
        <v/>
      </c>
      <c r="AC35" s="164" t="str">
        <f>IF(AC33="","",VLOOKUP(AC33,'シフト記号表（勤務時間帯）'!$D$6:$Z$47,23,FALSE))</f>
        <v/>
      </c>
      <c r="AD35" s="164" t="str">
        <f>IF(AD33="","",VLOOKUP(AD33,'シフト記号表（勤務時間帯）'!$D$6:$Z$47,23,FALSE))</f>
        <v/>
      </c>
      <c r="AE35" s="164" t="str">
        <f>IF(AE33="","",VLOOKUP(AE33,'シフト記号表（勤務時間帯）'!$D$6:$Z$47,23,FALSE))</f>
        <v/>
      </c>
      <c r="AF35" s="164" t="str">
        <f>IF(AF33="","",VLOOKUP(AF33,'シフト記号表（勤務時間帯）'!$D$6:$Z$47,23,FALSE))</f>
        <v/>
      </c>
      <c r="AG35" s="164" t="str">
        <f>IF(AG33="","",VLOOKUP(AG33,'シフト記号表（勤務時間帯）'!$D$6:$Z$47,23,FALSE))</f>
        <v/>
      </c>
      <c r="AH35" s="165" t="str">
        <f>IF(AH33="","",VLOOKUP(AH33,'シフト記号表（勤務時間帯）'!$D$6:$Z$47,23,FALSE))</f>
        <v/>
      </c>
      <c r="AI35" s="163" t="str">
        <f>IF(AI33="","",VLOOKUP(AI33,'シフト記号表（勤務時間帯）'!$D$6:$Z$47,23,FALSE))</f>
        <v/>
      </c>
      <c r="AJ35" s="164" t="str">
        <f>IF(AJ33="","",VLOOKUP(AJ33,'シフト記号表（勤務時間帯）'!$D$6:$Z$47,23,FALSE))</f>
        <v/>
      </c>
      <c r="AK35" s="164" t="str">
        <f>IF(AK33="","",VLOOKUP(AK33,'シフト記号表（勤務時間帯）'!$D$6:$Z$47,23,FALSE))</f>
        <v/>
      </c>
      <c r="AL35" s="164" t="str">
        <f>IF(AL33="","",VLOOKUP(AL33,'シフト記号表（勤務時間帯）'!$D$6:$Z$47,23,FALSE))</f>
        <v/>
      </c>
      <c r="AM35" s="164" t="str">
        <f>IF(AM33="","",VLOOKUP(AM33,'シフト記号表（勤務時間帯）'!$D$6:$Z$47,23,FALSE))</f>
        <v/>
      </c>
      <c r="AN35" s="164" t="str">
        <f>IF(AN33="","",VLOOKUP(AN33,'シフト記号表（勤務時間帯）'!$D$6:$Z$47,23,FALSE))</f>
        <v/>
      </c>
      <c r="AO35" s="165" t="str">
        <f>IF(AO33="","",VLOOKUP(AO33,'シフト記号表（勤務時間帯）'!$D$6:$Z$47,23,FALSE))</f>
        <v/>
      </c>
      <c r="AP35" s="163" t="str">
        <f>IF(AP33="","",VLOOKUP(AP33,'シフト記号表（勤務時間帯）'!$D$6:$Z$47,23,FALSE))</f>
        <v/>
      </c>
      <c r="AQ35" s="164" t="str">
        <f>IF(AQ33="","",VLOOKUP(AQ33,'シフト記号表（勤務時間帯）'!$D$6:$Z$47,23,FALSE))</f>
        <v/>
      </c>
      <c r="AR35" s="164" t="str">
        <f>IF(AR33="","",VLOOKUP(AR33,'シフト記号表（勤務時間帯）'!$D$6:$Z$47,23,FALSE))</f>
        <v/>
      </c>
      <c r="AS35" s="164" t="str">
        <f>IF(AS33="","",VLOOKUP(AS33,'シフト記号表（勤務時間帯）'!$D$6:$Z$47,23,FALSE))</f>
        <v/>
      </c>
      <c r="AT35" s="164" t="str">
        <f>IF(AT33="","",VLOOKUP(AT33,'シフト記号表（勤務時間帯）'!$D$6:$Z$47,23,FALSE))</f>
        <v/>
      </c>
      <c r="AU35" s="164" t="str">
        <f>IF(AU33="","",VLOOKUP(AU33,'シフト記号表（勤務時間帯）'!$D$6:$Z$47,23,FALSE))</f>
        <v/>
      </c>
      <c r="AV35" s="165" t="str">
        <f>IF(AV33="","",VLOOKUP(AV33,'シフト記号表（勤務時間帯）'!$D$6:$Z$47,23,FALSE))</f>
        <v/>
      </c>
      <c r="AW35" s="163" t="str">
        <f>IF(AW33="","",VLOOKUP(AW33,'シフト記号表（勤務時間帯）'!$D$6:$Z$47,23,FALSE))</f>
        <v/>
      </c>
      <c r="AX35" s="164" t="str">
        <f>IF(AX33="","",VLOOKUP(AX33,'シフト記号表（勤務時間帯）'!$D$6:$Z$47,23,FALSE))</f>
        <v/>
      </c>
      <c r="AY35" s="164" t="str">
        <f>IF(AY33="","",VLOOKUP(AY33,'シフト記号表（勤務時間帯）'!$D$6:$Z$47,23,FALSE))</f>
        <v/>
      </c>
      <c r="AZ35" s="914">
        <f>IF($BC$3="４週",SUM(U35:AV35),IF($BC$3="暦月",SUM(U35:AY35),""))</f>
        <v>0</v>
      </c>
      <c r="BA35" s="915"/>
      <c r="BB35" s="916">
        <f>IF($BC$3="４週",AZ35/4,IF($BC$3="暦月",(AZ35/($BC$8/7)),""))</f>
        <v>0</v>
      </c>
      <c r="BC35" s="915"/>
      <c r="BD35" s="908"/>
      <c r="BE35" s="909"/>
      <c r="BF35" s="909"/>
      <c r="BG35" s="909"/>
      <c r="BH35" s="910"/>
    </row>
    <row r="36" spans="2:60" ht="20.25" customHeight="1" x14ac:dyDescent="0.15">
      <c r="B36" s="166"/>
      <c r="C36" s="857"/>
      <c r="D36" s="858"/>
      <c r="E36" s="859"/>
      <c r="F36" s="149"/>
      <c r="G36" s="243"/>
      <c r="H36" s="921"/>
      <c r="I36" s="869"/>
      <c r="J36" s="870"/>
      <c r="K36" s="870"/>
      <c r="L36" s="871"/>
      <c r="M36" s="878"/>
      <c r="N36" s="879"/>
      <c r="O36" s="880"/>
      <c r="P36" s="168" t="s">
        <v>227</v>
      </c>
      <c r="Q36" s="175"/>
      <c r="R36" s="175"/>
      <c r="S36" s="176"/>
      <c r="T36" s="181"/>
      <c r="U36" s="172"/>
      <c r="V36" s="173"/>
      <c r="W36" s="173"/>
      <c r="X36" s="173"/>
      <c r="Y36" s="173"/>
      <c r="Z36" s="173"/>
      <c r="AA36" s="174"/>
      <c r="AB36" s="172"/>
      <c r="AC36" s="173"/>
      <c r="AD36" s="173"/>
      <c r="AE36" s="173"/>
      <c r="AF36" s="173"/>
      <c r="AG36" s="173"/>
      <c r="AH36" s="174"/>
      <c r="AI36" s="172"/>
      <c r="AJ36" s="173"/>
      <c r="AK36" s="173"/>
      <c r="AL36" s="173"/>
      <c r="AM36" s="173"/>
      <c r="AN36" s="173"/>
      <c r="AO36" s="174"/>
      <c r="AP36" s="172"/>
      <c r="AQ36" s="173"/>
      <c r="AR36" s="173"/>
      <c r="AS36" s="173"/>
      <c r="AT36" s="173"/>
      <c r="AU36" s="173"/>
      <c r="AV36" s="174"/>
      <c r="AW36" s="172"/>
      <c r="AX36" s="173"/>
      <c r="AY36" s="173"/>
      <c r="AZ36" s="887"/>
      <c r="BA36" s="888"/>
      <c r="BB36" s="901"/>
      <c r="BC36" s="888"/>
      <c r="BD36" s="902"/>
      <c r="BE36" s="903"/>
      <c r="BF36" s="903"/>
      <c r="BG36" s="903"/>
      <c r="BH36" s="904"/>
    </row>
    <row r="37" spans="2:60" ht="20.25" customHeight="1" x14ac:dyDescent="0.15">
      <c r="B37" s="148">
        <f>B34+1</f>
        <v>6</v>
      </c>
      <c r="C37" s="860"/>
      <c r="D37" s="861"/>
      <c r="E37" s="862"/>
      <c r="F37" s="149">
        <f>C36</f>
        <v>0</v>
      </c>
      <c r="G37" s="243"/>
      <c r="H37" s="867"/>
      <c r="I37" s="872"/>
      <c r="J37" s="873"/>
      <c r="K37" s="873"/>
      <c r="L37" s="874"/>
      <c r="M37" s="881"/>
      <c r="N37" s="882"/>
      <c r="O37" s="883"/>
      <c r="P37" s="150" t="s">
        <v>230</v>
      </c>
      <c r="Q37" s="151"/>
      <c r="R37" s="151"/>
      <c r="S37" s="152"/>
      <c r="T37" s="153"/>
      <c r="U37" s="154" t="str">
        <f>IF(U36="","",VLOOKUP(U36,'シフト記号表（勤務時間帯）'!$D$6:$X$47,21,FALSE))</f>
        <v/>
      </c>
      <c r="V37" s="155" t="str">
        <f>IF(V36="","",VLOOKUP(V36,'シフト記号表（勤務時間帯）'!$D$6:$X$47,21,FALSE))</f>
        <v/>
      </c>
      <c r="W37" s="155" t="str">
        <f>IF(W36="","",VLOOKUP(W36,'シフト記号表（勤務時間帯）'!$D$6:$X$47,21,FALSE))</f>
        <v/>
      </c>
      <c r="X37" s="155" t="str">
        <f>IF(X36="","",VLOOKUP(X36,'シフト記号表（勤務時間帯）'!$D$6:$X$47,21,FALSE))</f>
        <v/>
      </c>
      <c r="Y37" s="155" t="str">
        <f>IF(Y36="","",VLOOKUP(Y36,'シフト記号表（勤務時間帯）'!$D$6:$X$47,21,FALSE))</f>
        <v/>
      </c>
      <c r="Z37" s="155" t="str">
        <f>IF(Z36="","",VLOOKUP(Z36,'シフト記号表（勤務時間帯）'!$D$6:$X$47,21,FALSE))</f>
        <v/>
      </c>
      <c r="AA37" s="156" t="str">
        <f>IF(AA36="","",VLOOKUP(AA36,'シフト記号表（勤務時間帯）'!$D$6:$X$47,21,FALSE))</f>
        <v/>
      </c>
      <c r="AB37" s="154" t="str">
        <f>IF(AB36="","",VLOOKUP(AB36,'シフト記号表（勤務時間帯）'!$D$6:$X$47,21,FALSE))</f>
        <v/>
      </c>
      <c r="AC37" s="155" t="str">
        <f>IF(AC36="","",VLOOKUP(AC36,'シフト記号表（勤務時間帯）'!$D$6:$X$47,21,FALSE))</f>
        <v/>
      </c>
      <c r="AD37" s="155" t="str">
        <f>IF(AD36="","",VLOOKUP(AD36,'シフト記号表（勤務時間帯）'!$D$6:$X$47,21,FALSE))</f>
        <v/>
      </c>
      <c r="AE37" s="155" t="str">
        <f>IF(AE36="","",VLOOKUP(AE36,'シフト記号表（勤務時間帯）'!$D$6:$X$47,21,FALSE))</f>
        <v/>
      </c>
      <c r="AF37" s="155" t="str">
        <f>IF(AF36="","",VLOOKUP(AF36,'シフト記号表（勤務時間帯）'!$D$6:$X$47,21,FALSE))</f>
        <v/>
      </c>
      <c r="AG37" s="155" t="str">
        <f>IF(AG36="","",VLOOKUP(AG36,'シフト記号表（勤務時間帯）'!$D$6:$X$47,21,FALSE))</f>
        <v/>
      </c>
      <c r="AH37" s="156" t="str">
        <f>IF(AH36="","",VLOOKUP(AH36,'シフト記号表（勤務時間帯）'!$D$6:$X$47,21,FALSE))</f>
        <v/>
      </c>
      <c r="AI37" s="154" t="str">
        <f>IF(AI36="","",VLOOKUP(AI36,'シフト記号表（勤務時間帯）'!$D$6:$X$47,21,FALSE))</f>
        <v/>
      </c>
      <c r="AJ37" s="155" t="str">
        <f>IF(AJ36="","",VLOOKUP(AJ36,'シフト記号表（勤務時間帯）'!$D$6:$X$47,21,FALSE))</f>
        <v/>
      </c>
      <c r="AK37" s="155" t="str">
        <f>IF(AK36="","",VLOOKUP(AK36,'シフト記号表（勤務時間帯）'!$D$6:$X$47,21,FALSE))</f>
        <v/>
      </c>
      <c r="AL37" s="155" t="str">
        <f>IF(AL36="","",VLOOKUP(AL36,'シフト記号表（勤務時間帯）'!$D$6:$X$47,21,FALSE))</f>
        <v/>
      </c>
      <c r="AM37" s="155" t="str">
        <f>IF(AM36="","",VLOOKUP(AM36,'シフト記号表（勤務時間帯）'!$D$6:$X$47,21,FALSE))</f>
        <v/>
      </c>
      <c r="AN37" s="155" t="str">
        <f>IF(AN36="","",VLOOKUP(AN36,'シフト記号表（勤務時間帯）'!$D$6:$X$47,21,FALSE))</f>
        <v/>
      </c>
      <c r="AO37" s="156" t="str">
        <f>IF(AO36="","",VLOOKUP(AO36,'シフト記号表（勤務時間帯）'!$D$6:$X$47,21,FALSE))</f>
        <v/>
      </c>
      <c r="AP37" s="154" t="str">
        <f>IF(AP36="","",VLOOKUP(AP36,'シフト記号表（勤務時間帯）'!$D$6:$X$47,21,FALSE))</f>
        <v/>
      </c>
      <c r="AQ37" s="155" t="str">
        <f>IF(AQ36="","",VLOOKUP(AQ36,'シフト記号表（勤務時間帯）'!$D$6:$X$47,21,FALSE))</f>
        <v/>
      </c>
      <c r="AR37" s="155" t="str">
        <f>IF(AR36="","",VLOOKUP(AR36,'シフト記号表（勤務時間帯）'!$D$6:$X$47,21,FALSE))</f>
        <v/>
      </c>
      <c r="AS37" s="155" t="str">
        <f>IF(AS36="","",VLOOKUP(AS36,'シフト記号表（勤務時間帯）'!$D$6:$X$47,21,FALSE))</f>
        <v/>
      </c>
      <c r="AT37" s="155" t="str">
        <f>IF(AT36="","",VLOOKUP(AT36,'シフト記号表（勤務時間帯）'!$D$6:$X$47,21,FALSE))</f>
        <v/>
      </c>
      <c r="AU37" s="155" t="str">
        <f>IF(AU36="","",VLOOKUP(AU36,'シフト記号表（勤務時間帯）'!$D$6:$X$47,21,FALSE))</f>
        <v/>
      </c>
      <c r="AV37" s="156" t="str">
        <f>IF(AV36="","",VLOOKUP(AV36,'シフト記号表（勤務時間帯）'!$D$6:$X$47,21,FALSE))</f>
        <v/>
      </c>
      <c r="AW37" s="154" t="str">
        <f>IF(AW36="","",VLOOKUP(AW36,'シフト記号表（勤務時間帯）'!$D$6:$X$47,21,FALSE))</f>
        <v/>
      </c>
      <c r="AX37" s="155" t="str">
        <f>IF(AX36="","",VLOOKUP(AX36,'シフト記号表（勤務時間帯）'!$D$6:$X$47,21,FALSE))</f>
        <v/>
      </c>
      <c r="AY37" s="155" t="str">
        <f>IF(AY36="","",VLOOKUP(AY36,'シフト記号表（勤務時間帯）'!$D$6:$X$47,21,FALSE))</f>
        <v/>
      </c>
      <c r="AZ37" s="911">
        <f>IF($BC$3="４週",SUM(U37:AV37),IF($BC$3="暦月",SUM(U37:AY37),""))</f>
        <v>0</v>
      </c>
      <c r="BA37" s="912"/>
      <c r="BB37" s="913">
        <f>IF($BC$3="４週",AZ37/4,IF($BC$3="暦月",(AZ37/($BC$8/7)),""))</f>
        <v>0</v>
      </c>
      <c r="BC37" s="912"/>
      <c r="BD37" s="905"/>
      <c r="BE37" s="906"/>
      <c r="BF37" s="906"/>
      <c r="BG37" s="906"/>
      <c r="BH37" s="907"/>
    </row>
    <row r="38" spans="2:60" ht="20.25" customHeight="1" x14ac:dyDescent="0.15">
      <c r="B38" s="157"/>
      <c r="C38" s="863"/>
      <c r="D38" s="864"/>
      <c r="E38" s="865"/>
      <c r="F38" s="158"/>
      <c r="G38" s="244">
        <f>C36</f>
        <v>0</v>
      </c>
      <c r="H38" s="868"/>
      <c r="I38" s="875"/>
      <c r="J38" s="876"/>
      <c r="K38" s="876"/>
      <c r="L38" s="877"/>
      <c r="M38" s="884"/>
      <c r="N38" s="885"/>
      <c r="O38" s="886"/>
      <c r="P38" s="159" t="s">
        <v>231</v>
      </c>
      <c r="Q38" s="178"/>
      <c r="R38" s="178"/>
      <c r="S38" s="161"/>
      <c r="T38" s="162"/>
      <c r="U38" s="163" t="str">
        <f>IF(U36="","",VLOOKUP(U36,'シフト記号表（勤務時間帯）'!$D$6:$Z$47,23,FALSE))</f>
        <v/>
      </c>
      <c r="V38" s="164" t="str">
        <f>IF(V36="","",VLOOKUP(V36,'シフト記号表（勤務時間帯）'!$D$6:$Z$47,23,FALSE))</f>
        <v/>
      </c>
      <c r="W38" s="164" t="str">
        <f>IF(W36="","",VLOOKUP(W36,'シフト記号表（勤務時間帯）'!$D$6:$Z$47,23,FALSE))</f>
        <v/>
      </c>
      <c r="X38" s="164" t="str">
        <f>IF(X36="","",VLOOKUP(X36,'シフト記号表（勤務時間帯）'!$D$6:$Z$47,23,FALSE))</f>
        <v/>
      </c>
      <c r="Y38" s="164" t="str">
        <f>IF(Y36="","",VLOOKUP(Y36,'シフト記号表（勤務時間帯）'!$D$6:$Z$47,23,FALSE))</f>
        <v/>
      </c>
      <c r="Z38" s="164" t="str">
        <f>IF(Z36="","",VLOOKUP(Z36,'シフト記号表（勤務時間帯）'!$D$6:$Z$47,23,FALSE))</f>
        <v/>
      </c>
      <c r="AA38" s="165" t="str">
        <f>IF(AA36="","",VLOOKUP(AA36,'シフト記号表（勤務時間帯）'!$D$6:$Z$47,23,FALSE))</f>
        <v/>
      </c>
      <c r="AB38" s="163" t="str">
        <f>IF(AB36="","",VLOOKUP(AB36,'シフト記号表（勤務時間帯）'!$D$6:$Z$47,23,FALSE))</f>
        <v/>
      </c>
      <c r="AC38" s="164" t="str">
        <f>IF(AC36="","",VLOOKUP(AC36,'シフト記号表（勤務時間帯）'!$D$6:$Z$47,23,FALSE))</f>
        <v/>
      </c>
      <c r="AD38" s="164" t="str">
        <f>IF(AD36="","",VLOOKUP(AD36,'シフト記号表（勤務時間帯）'!$D$6:$Z$47,23,FALSE))</f>
        <v/>
      </c>
      <c r="AE38" s="164" t="str">
        <f>IF(AE36="","",VLOOKUP(AE36,'シフト記号表（勤務時間帯）'!$D$6:$Z$47,23,FALSE))</f>
        <v/>
      </c>
      <c r="AF38" s="164" t="str">
        <f>IF(AF36="","",VLOOKUP(AF36,'シフト記号表（勤務時間帯）'!$D$6:$Z$47,23,FALSE))</f>
        <v/>
      </c>
      <c r="AG38" s="164" t="str">
        <f>IF(AG36="","",VLOOKUP(AG36,'シフト記号表（勤務時間帯）'!$D$6:$Z$47,23,FALSE))</f>
        <v/>
      </c>
      <c r="AH38" s="165" t="str">
        <f>IF(AH36="","",VLOOKUP(AH36,'シフト記号表（勤務時間帯）'!$D$6:$Z$47,23,FALSE))</f>
        <v/>
      </c>
      <c r="AI38" s="163" t="str">
        <f>IF(AI36="","",VLOOKUP(AI36,'シフト記号表（勤務時間帯）'!$D$6:$Z$47,23,FALSE))</f>
        <v/>
      </c>
      <c r="AJ38" s="164" t="str">
        <f>IF(AJ36="","",VLOOKUP(AJ36,'シフト記号表（勤務時間帯）'!$D$6:$Z$47,23,FALSE))</f>
        <v/>
      </c>
      <c r="AK38" s="164" t="str">
        <f>IF(AK36="","",VLOOKUP(AK36,'シフト記号表（勤務時間帯）'!$D$6:$Z$47,23,FALSE))</f>
        <v/>
      </c>
      <c r="AL38" s="164" t="str">
        <f>IF(AL36="","",VLOOKUP(AL36,'シフト記号表（勤務時間帯）'!$D$6:$Z$47,23,FALSE))</f>
        <v/>
      </c>
      <c r="AM38" s="164" t="str">
        <f>IF(AM36="","",VLOOKUP(AM36,'シフト記号表（勤務時間帯）'!$D$6:$Z$47,23,FALSE))</f>
        <v/>
      </c>
      <c r="AN38" s="164" t="str">
        <f>IF(AN36="","",VLOOKUP(AN36,'シフト記号表（勤務時間帯）'!$D$6:$Z$47,23,FALSE))</f>
        <v/>
      </c>
      <c r="AO38" s="165" t="str">
        <f>IF(AO36="","",VLOOKUP(AO36,'シフト記号表（勤務時間帯）'!$D$6:$Z$47,23,FALSE))</f>
        <v/>
      </c>
      <c r="AP38" s="163" t="str">
        <f>IF(AP36="","",VLOOKUP(AP36,'シフト記号表（勤務時間帯）'!$D$6:$Z$47,23,FALSE))</f>
        <v/>
      </c>
      <c r="AQ38" s="164" t="str">
        <f>IF(AQ36="","",VLOOKUP(AQ36,'シフト記号表（勤務時間帯）'!$D$6:$Z$47,23,FALSE))</f>
        <v/>
      </c>
      <c r="AR38" s="164" t="str">
        <f>IF(AR36="","",VLOOKUP(AR36,'シフト記号表（勤務時間帯）'!$D$6:$Z$47,23,FALSE))</f>
        <v/>
      </c>
      <c r="AS38" s="164" t="str">
        <f>IF(AS36="","",VLOOKUP(AS36,'シフト記号表（勤務時間帯）'!$D$6:$Z$47,23,FALSE))</f>
        <v/>
      </c>
      <c r="AT38" s="164" t="str">
        <f>IF(AT36="","",VLOOKUP(AT36,'シフト記号表（勤務時間帯）'!$D$6:$Z$47,23,FALSE))</f>
        <v/>
      </c>
      <c r="AU38" s="164" t="str">
        <f>IF(AU36="","",VLOOKUP(AU36,'シフト記号表（勤務時間帯）'!$D$6:$Z$47,23,FALSE))</f>
        <v/>
      </c>
      <c r="AV38" s="165" t="str">
        <f>IF(AV36="","",VLOOKUP(AV36,'シフト記号表（勤務時間帯）'!$D$6:$Z$47,23,FALSE))</f>
        <v/>
      </c>
      <c r="AW38" s="163" t="str">
        <f>IF(AW36="","",VLOOKUP(AW36,'シフト記号表（勤務時間帯）'!$D$6:$Z$47,23,FALSE))</f>
        <v/>
      </c>
      <c r="AX38" s="164" t="str">
        <f>IF(AX36="","",VLOOKUP(AX36,'シフト記号表（勤務時間帯）'!$D$6:$Z$47,23,FALSE))</f>
        <v/>
      </c>
      <c r="AY38" s="164" t="str">
        <f>IF(AY36="","",VLOOKUP(AY36,'シフト記号表（勤務時間帯）'!$D$6:$Z$47,23,FALSE))</f>
        <v/>
      </c>
      <c r="AZ38" s="914">
        <f>IF($BC$3="４週",SUM(U38:AV38),IF($BC$3="暦月",SUM(U38:AY38),""))</f>
        <v>0</v>
      </c>
      <c r="BA38" s="915"/>
      <c r="BB38" s="916">
        <f>IF($BC$3="４週",AZ38/4,IF($BC$3="暦月",(AZ38/($BC$8/7)),""))</f>
        <v>0</v>
      </c>
      <c r="BC38" s="915"/>
      <c r="BD38" s="908"/>
      <c r="BE38" s="909"/>
      <c r="BF38" s="909"/>
      <c r="BG38" s="909"/>
      <c r="BH38" s="910"/>
    </row>
    <row r="39" spans="2:60" ht="20.25" customHeight="1" x14ac:dyDescent="0.15">
      <c r="B39" s="166"/>
      <c r="C39" s="857"/>
      <c r="D39" s="858"/>
      <c r="E39" s="859"/>
      <c r="F39" s="149"/>
      <c r="G39" s="243"/>
      <c r="H39" s="921"/>
      <c r="I39" s="869"/>
      <c r="J39" s="870"/>
      <c r="K39" s="870"/>
      <c r="L39" s="871"/>
      <c r="M39" s="878"/>
      <c r="N39" s="879"/>
      <c r="O39" s="880"/>
      <c r="P39" s="168" t="s">
        <v>227</v>
      </c>
      <c r="Q39" s="169"/>
      <c r="R39" s="169"/>
      <c r="S39" s="170"/>
      <c r="T39" s="171"/>
      <c r="U39" s="172"/>
      <c r="V39" s="173"/>
      <c r="W39" s="173"/>
      <c r="X39" s="173"/>
      <c r="Y39" s="173"/>
      <c r="Z39" s="173"/>
      <c r="AA39" s="174"/>
      <c r="AB39" s="172"/>
      <c r="AC39" s="173"/>
      <c r="AD39" s="173"/>
      <c r="AE39" s="173"/>
      <c r="AF39" s="173"/>
      <c r="AG39" s="173"/>
      <c r="AH39" s="174"/>
      <c r="AI39" s="172"/>
      <c r="AJ39" s="173"/>
      <c r="AK39" s="173"/>
      <c r="AL39" s="173"/>
      <c r="AM39" s="173"/>
      <c r="AN39" s="173"/>
      <c r="AO39" s="174"/>
      <c r="AP39" s="172"/>
      <c r="AQ39" s="173"/>
      <c r="AR39" s="173"/>
      <c r="AS39" s="173"/>
      <c r="AT39" s="173"/>
      <c r="AU39" s="173"/>
      <c r="AV39" s="174"/>
      <c r="AW39" s="172"/>
      <c r="AX39" s="173"/>
      <c r="AY39" s="173"/>
      <c r="AZ39" s="887"/>
      <c r="BA39" s="888"/>
      <c r="BB39" s="901"/>
      <c r="BC39" s="888"/>
      <c r="BD39" s="902"/>
      <c r="BE39" s="903"/>
      <c r="BF39" s="903"/>
      <c r="BG39" s="903"/>
      <c r="BH39" s="904"/>
    </row>
    <row r="40" spans="2:60" ht="20.25" customHeight="1" x14ac:dyDescent="0.15">
      <c r="B40" s="148">
        <f>B37+1</f>
        <v>7</v>
      </c>
      <c r="C40" s="860"/>
      <c r="D40" s="861"/>
      <c r="E40" s="862"/>
      <c r="F40" s="149">
        <f>C39</f>
        <v>0</v>
      </c>
      <c r="G40" s="243"/>
      <c r="H40" s="867"/>
      <c r="I40" s="872"/>
      <c r="J40" s="873"/>
      <c r="K40" s="873"/>
      <c r="L40" s="874"/>
      <c r="M40" s="881"/>
      <c r="N40" s="882"/>
      <c r="O40" s="883"/>
      <c r="P40" s="150" t="s">
        <v>230</v>
      </c>
      <c r="Q40" s="151"/>
      <c r="R40" s="151"/>
      <c r="S40" s="152"/>
      <c r="T40" s="153"/>
      <c r="U40" s="154" t="str">
        <f>IF(U39="","",VLOOKUP(U39,'シフト記号表（勤務時間帯）'!$D$6:$X$47,21,FALSE))</f>
        <v/>
      </c>
      <c r="V40" s="155" t="str">
        <f>IF(V39="","",VLOOKUP(V39,'シフト記号表（勤務時間帯）'!$D$6:$X$47,21,FALSE))</f>
        <v/>
      </c>
      <c r="W40" s="155" t="str">
        <f>IF(W39="","",VLOOKUP(W39,'シフト記号表（勤務時間帯）'!$D$6:$X$47,21,FALSE))</f>
        <v/>
      </c>
      <c r="X40" s="155" t="str">
        <f>IF(X39="","",VLOOKUP(X39,'シフト記号表（勤務時間帯）'!$D$6:$X$47,21,FALSE))</f>
        <v/>
      </c>
      <c r="Y40" s="155" t="str">
        <f>IF(Y39="","",VLOOKUP(Y39,'シフト記号表（勤務時間帯）'!$D$6:$X$47,21,FALSE))</f>
        <v/>
      </c>
      <c r="Z40" s="155" t="str">
        <f>IF(Z39="","",VLOOKUP(Z39,'シフト記号表（勤務時間帯）'!$D$6:$X$47,21,FALSE))</f>
        <v/>
      </c>
      <c r="AA40" s="156" t="str">
        <f>IF(AA39="","",VLOOKUP(AA39,'シフト記号表（勤務時間帯）'!$D$6:$X$47,21,FALSE))</f>
        <v/>
      </c>
      <c r="AB40" s="154" t="str">
        <f>IF(AB39="","",VLOOKUP(AB39,'シフト記号表（勤務時間帯）'!$D$6:$X$47,21,FALSE))</f>
        <v/>
      </c>
      <c r="AC40" s="155" t="str">
        <f>IF(AC39="","",VLOOKUP(AC39,'シフト記号表（勤務時間帯）'!$D$6:$X$47,21,FALSE))</f>
        <v/>
      </c>
      <c r="AD40" s="155" t="str">
        <f>IF(AD39="","",VLOOKUP(AD39,'シフト記号表（勤務時間帯）'!$D$6:$X$47,21,FALSE))</f>
        <v/>
      </c>
      <c r="AE40" s="155" t="str">
        <f>IF(AE39="","",VLOOKUP(AE39,'シフト記号表（勤務時間帯）'!$D$6:$X$47,21,FALSE))</f>
        <v/>
      </c>
      <c r="AF40" s="155" t="str">
        <f>IF(AF39="","",VLOOKUP(AF39,'シフト記号表（勤務時間帯）'!$D$6:$X$47,21,FALSE))</f>
        <v/>
      </c>
      <c r="AG40" s="155" t="str">
        <f>IF(AG39="","",VLOOKUP(AG39,'シフト記号表（勤務時間帯）'!$D$6:$X$47,21,FALSE))</f>
        <v/>
      </c>
      <c r="AH40" s="156" t="str">
        <f>IF(AH39="","",VLOOKUP(AH39,'シフト記号表（勤務時間帯）'!$D$6:$X$47,21,FALSE))</f>
        <v/>
      </c>
      <c r="AI40" s="154" t="str">
        <f>IF(AI39="","",VLOOKUP(AI39,'シフト記号表（勤務時間帯）'!$D$6:$X$47,21,FALSE))</f>
        <v/>
      </c>
      <c r="AJ40" s="155" t="str">
        <f>IF(AJ39="","",VLOOKUP(AJ39,'シフト記号表（勤務時間帯）'!$D$6:$X$47,21,FALSE))</f>
        <v/>
      </c>
      <c r="AK40" s="155" t="str">
        <f>IF(AK39="","",VLOOKUP(AK39,'シフト記号表（勤務時間帯）'!$D$6:$X$47,21,FALSE))</f>
        <v/>
      </c>
      <c r="AL40" s="155" t="str">
        <f>IF(AL39="","",VLOOKUP(AL39,'シフト記号表（勤務時間帯）'!$D$6:$X$47,21,FALSE))</f>
        <v/>
      </c>
      <c r="AM40" s="155" t="str">
        <f>IF(AM39="","",VLOOKUP(AM39,'シフト記号表（勤務時間帯）'!$D$6:$X$47,21,FALSE))</f>
        <v/>
      </c>
      <c r="AN40" s="155" t="str">
        <f>IF(AN39="","",VLOOKUP(AN39,'シフト記号表（勤務時間帯）'!$D$6:$X$47,21,FALSE))</f>
        <v/>
      </c>
      <c r="AO40" s="156" t="str">
        <f>IF(AO39="","",VLOOKUP(AO39,'シフト記号表（勤務時間帯）'!$D$6:$X$47,21,FALSE))</f>
        <v/>
      </c>
      <c r="AP40" s="154" t="str">
        <f>IF(AP39="","",VLOOKUP(AP39,'シフト記号表（勤務時間帯）'!$D$6:$X$47,21,FALSE))</f>
        <v/>
      </c>
      <c r="AQ40" s="155" t="str">
        <f>IF(AQ39="","",VLOOKUP(AQ39,'シフト記号表（勤務時間帯）'!$D$6:$X$47,21,FALSE))</f>
        <v/>
      </c>
      <c r="AR40" s="155" t="str">
        <f>IF(AR39="","",VLOOKUP(AR39,'シフト記号表（勤務時間帯）'!$D$6:$X$47,21,FALSE))</f>
        <v/>
      </c>
      <c r="AS40" s="155" t="str">
        <f>IF(AS39="","",VLOOKUP(AS39,'シフト記号表（勤務時間帯）'!$D$6:$X$47,21,FALSE))</f>
        <v/>
      </c>
      <c r="AT40" s="155" t="str">
        <f>IF(AT39="","",VLOOKUP(AT39,'シフト記号表（勤務時間帯）'!$D$6:$X$47,21,FALSE))</f>
        <v/>
      </c>
      <c r="AU40" s="155" t="str">
        <f>IF(AU39="","",VLOOKUP(AU39,'シフト記号表（勤務時間帯）'!$D$6:$X$47,21,FALSE))</f>
        <v/>
      </c>
      <c r="AV40" s="156" t="str">
        <f>IF(AV39="","",VLOOKUP(AV39,'シフト記号表（勤務時間帯）'!$D$6:$X$47,21,FALSE))</f>
        <v/>
      </c>
      <c r="AW40" s="154" t="str">
        <f>IF(AW39="","",VLOOKUP(AW39,'シフト記号表（勤務時間帯）'!$D$6:$X$47,21,FALSE))</f>
        <v/>
      </c>
      <c r="AX40" s="155" t="str">
        <f>IF(AX39="","",VLOOKUP(AX39,'シフト記号表（勤務時間帯）'!$D$6:$X$47,21,FALSE))</f>
        <v/>
      </c>
      <c r="AY40" s="155" t="str">
        <f>IF(AY39="","",VLOOKUP(AY39,'シフト記号表（勤務時間帯）'!$D$6:$X$47,21,FALSE))</f>
        <v/>
      </c>
      <c r="AZ40" s="911">
        <f>IF($BC$3="４週",SUM(U40:AV40),IF($BC$3="暦月",SUM(U40:AY40),""))</f>
        <v>0</v>
      </c>
      <c r="BA40" s="912"/>
      <c r="BB40" s="913">
        <f>IF($BC$3="４週",AZ40/4,IF($BC$3="暦月",(AZ40/($BC$8/7)),""))</f>
        <v>0</v>
      </c>
      <c r="BC40" s="912"/>
      <c r="BD40" s="905"/>
      <c r="BE40" s="906"/>
      <c r="BF40" s="906"/>
      <c r="BG40" s="906"/>
      <c r="BH40" s="907"/>
    </row>
    <row r="41" spans="2:60" ht="20.25" customHeight="1" x14ac:dyDescent="0.15">
      <c r="B41" s="157"/>
      <c r="C41" s="863"/>
      <c r="D41" s="864"/>
      <c r="E41" s="865"/>
      <c r="F41" s="158"/>
      <c r="G41" s="244">
        <f>C39</f>
        <v>0</v>
      </c>
      <c r="H41" s="868"/>
      <c r="I41" s="875"/>
      <c r="J41" s="876"/>
      <c r="K41" s="876"/>
      <c r="L41" s="877"/>
      <c r="M41" s="884"/>
      <c r="N41" s="885"/>
      <c r="O41" s="886"/>
      <c r="P41" s="159" t="s">
        <v>231</v>
      </c>
      <c r="Q41" s="175"/>
      <c r="R41" s="175"/>
      <c r="S41" s="176"/>
      <c r="T41" s="177"/>
      <c r="U41" s="163" t="str">
        <f>IF(U39="","",VLOOKUP(U39,'シフト記号表（勤務時間帯）'!$D$6:$Z$47,23,FALSE))</f>
        <v/>
      </c>
      <c r="V41" s="164" t="str">
        <f>IF(V39="","",VLOOKUP(V39,'シフト記号表（勤務時間帯）'!$D$6:$Z$47,23,FALSE))</f>
        <v/>
      </c>
      <c r="W41" s="164" t="str">
        <f>IF(W39="","",VLOOKUP(W39,'シフト記号表（勤務時間帯）'!$D$6:$Z$47,23,FALSE))</f>
        <v/>
      </c>
      <c r="X41" s="164" t="str">
        <f>IF(X39="","",VLOOKUP(X39,'シフト記号表（勤務時間帯）'!$D$6:$Z$47,23,FALSE))</f>
        <v/>
      </c>
      <c r="Y41" s="164" t="str">
        <f>IF(Y39="","",VLOOKUP(Y39,'シフト記号表（勤務時間帯）'!$D$6:$Z$47,23,FALSE))</f>
        <v/>
      </c>
      <c r="Z41" s="164" t="str">
        <f>IF(Z39="","",VLOOKUP(Z39,'シフト記号表（勤務時間帯）'!$D$6:$Z$47,23,FALSE))</f>
        <v/>
      </c>
      <c r="AA41" s="165" t="str">
        <f>IF(AA39="","",VLOOKUP(AA39,'シフト記号表（勤務時間帯）'!$D$6:$Z$47,23,FALSE))</f>
        <v/>
      </c>
      <c r="AB41" s="163" t="str">
        <f>IF(AB39="","",VLOOKUP(AB39,'シフト記号表（勤務時間帯）'!$D$6:$Z$47,23,FALSE))</f>
        <v/>
      </c>
      <c r="AC41" s="164" t="str">
        <f>IF(AC39="","",VLOOKUP(AC39,'シフト記号表（勤務時間帯）'!$D$6:$Z$47,23,FALSE))</f>
        <v/>
      </c>
      <c r="AD41" s="164" t="str">
        <f>IF(AD39="","",VLOOKUP(AD39,'シフト記号表（勤務時間帯）'!$D$6:$Z$47,23,FALSE))</f>
        <v/>
      </c>
      <c r="AE41" s="164" t="str">
        <f>IF(AE39="","",VLOOKUP(AE39,'シフト記号表（勤務時間帯）'!$D$6:$Z$47,23,FALSE))</f>
        <v/>
      </c>
      <c r="AF41" s="164" t="str">
        <f>IF(AF39="","",VLOOKUP(AF39,'シフト記号表（勤務時間帯）'!$D$6:$Z$47,23,FALSE))</f>
        <v/>
      </c>
      <c r="AG41" s="164" t="str">
        <f>IF(AG39="","",VLOOKUP(AG39,'シフト記号表（勤務時間帯）'!$D$6:$Z$47,23,FALSE))</f>
        <v/>
      </c>
      <c r="AH41" s="165" t="str">
        <f>IF(AH39="","",VLOOKUP(AH39,'シフト記号表（勤務時間帯）'!$D$6:$Z$47,23,FALSE))</f>
        <v/>
      </c>
      <c r="AI41" s="163" t="str">
        <f>IF(AI39="","",VLOOKUP(AI39,'シフト記号表（勤務時間帯）'!$D$6:$Z$47,23,FALSE))</f>
        <v/>
      </c>
      <c r="AJ41" s="164" t="str">
        <f>IF(AJ39="","",VLOOKUP(AJ39,'シフト記号表（勤務時間帯）'!$D$6:$Z$47,23,FALSE))</f>
        <v/>
      </c>
      <c r="AK41" s="164" t="str">
        <f>IF(AK39="","",VLOOKUP(AK39,'シフト記号表（勤務時間帯）'!$D$6:$Z$47,23,FALSE))</f>
        <v/>
      </c>
      <c r="AL41" s="164" t="str">
        <f>IF(AL39="","",VLOOKUP(AL39,'シフト記号表（勤務時間帯）'!$D$6:$Z$47,23,FALSE))</f>
        <v/>
      </c>
      <c r="AM41" s="164" t="str">
        <f>IF(AM39="","",VLOOKUP(AM39,'シフト記号表（勤務時間帯）'!$D$6:$Z$47,23,FALSE))</f>
        <v/>
      </c>
      <c r="AN41" s="164" t="str">
        <f>IF(AN39="","",VLOOKUP(AN39,'シフト記号表（勤務時間帯）'!$D$6:$Z$47,23,FALSE))</f>
        <v/>
      </c>
      <c r="AO41" s="165" t="str">
        <f>IF(AO39="","",VLOOKUP(AO39,'シフト記号表（勤務時間帯）'!$D$6:$Z$47,23,FALSE))</f>
        <v/>
      </c>
      <c r="AP41" s="163" t="str">
        <f>IF(AP39="","",VLOOKUP(AP39,'シフト記号表（勤務時間帯）'!$D$6:$Z$47,23,FALSE))</f>
        <v/>
      </c>
      <c r="AQ41" s="164" t="str">
        <f>IF(AQ39="","",VLOOKUP(AQ39,'シフト記号表（勤務時間帯）'!$D$6:$Z$47,23,FALSE))</f>
        <v/>
      </c>
      <c r="AR41" s="164" t="str">
        <f>IF(AR39="","",VLOOKUP(AR39,'シフト記号表（勤務時間帯）'!$D$6:$Z$47,23,FALSE))</f>
        <v/>
      </c>
      <c r="AS41" s="164" t="str">
        <f>IF(AS39="","",VLOOKUP(AS39,'シフト記号表（勤務時間帯）'!$D$6:$Z$47,23,FALSE))</f>
        <v/>
      </c>
      <c r="AT41" s="164" t="str">
        <f>IF(AT39="","",VLOOKUP(AT39,'シフト記号表（勤務時間帯）'!$D$6:$Z$47,23,FALSE))</f>
        <v/>
      </c>
      <c r="AU41" s="164" t="str">
        <f>IF(AU39="","",VLOOKUP(AU39,'シフト記号表（勤務時間帯）'!$D$6:$Z$47,23,FALSE))</f>
        <v/>
      </c>
      <c r="AV41" s="165" t="str">
        <f>IF(AV39="","",VLOOKUP(AV39,'シフト記号表（勤務時間帯）'!$D$6:$Z$47,23,FALSE))</f>
        <v/>
      </c>
      <c r="AW41" s="163" t="str">
        <f>IF(AW39="","",VLOOKUP(AW39,'シフト記号表（勤務時間帯）'!$D$6:$Z$47,23,FALSE))</f>
        <v/>
      </c>
      <c r="AX41" s="164" t="str">
        <f>IF(AX39="","",VLOOKUP(AX39,'シフト記号表（勤務時間帯）'!$D$6:$Z$47,23,FALSE))</f>
        <v/>
      </c>
      <c r="AY41" s="164" t="str">
        <f>IF(AY39="","",VLOOKUP(AY39,'シフト記号表（勤務時間帯）'!$D$6:$Z$47,23,FALSE))</f>
        <v/>
      </c>
      <c r="AZ41" s="914">
        <f>IF($BC$3="４週",SUM(U41:AV41),IF($BC$3="暦月",SUM(U41:AY41),""))</f>
        <v>0</v>
      </c>
      <c r="BA41" s="915"/>
      <c r="BB41" s="916">
        <f>IF($BC$3="４週",AZ41/4,IF($BC$3="暦月",(AZ41/($BC$8/7)),""))</f>
        <v>0</v>
      </c>
      <c r="BC41" s="915"/>
      <c r="BD41" s="908"/>
      <c r="BE41" s="909"/>
      <c r="BF41" s="909"/>
      <c r="BG41" s="909"/>
      <c r="BH41" s="910"/>
    </row>
    <row r="42" spans="2:60" ht="20.25" customHeight="1" x14ac:dyDescent="0.15">
      <c r="B42" s="166"/>
      <c r="C42" s="857"/>
      <c r="D42" s="858"/>
      <c r="E42" s="859"/>
      <c r="F42" s="149"/>
      <c r="G42" s="243"/>
      <c r="H42" s="921"/>
      <c r="I42" s="869"/>
      <c r="J42" s="870"/>
      <c r="K42" s="870"/>
      <c r="L42" s="871"/>
      <c r="M42" s="878"/>
      <c r="N42" s="879"/>
      <c r="O42" s="880"/>
      <c r="P42" s="168" t="s">
        <v>227</v>
      </c>
      <c r="Q42" s="169"/>
      <c r="R42" s="169"/>
      <c r="S42" s="170"/>
      <c r="T42" s="171"/>
      <c r="U42" s="172"/>
      <c r="V42" s="173"/>
      <c r="W42" s="173"/>
      <c r="X42" s="173"/>
      <c r="Y42" s="173"/>
      <c r="Z42" s="173"/>
      <c r="AA42" s="174"/>
      <c r="AB42" s="172"/>
      <c r="AC42" s="173"/>
      <c r="AD42" s="173"/>
      <c r="AE42" s="173"/>
      <c r="AF42" s="173"/>
      <c r="AG42" s="173"/>
      <c r="AH42" s="174"/>
      <c r="AI42" s="172"/>
      <c r="AJ42" s="173"/>
      <c r="AK42" s="173"/>
      <c r="AL42" s="173"/>
      <c r="AM42" s="173"/>
      <c r="AN42" s="173"/>
      <c r="AO42" s="174"/>
      <c r="AP42" s="172"/>
      <c r="AQ42" s="173"/>
      <c r="AR42" s="173"/>
      <c r="AS42" s="173"/>
      <c r="AT42" s="173"/>
      <c r="AU42" s="173"/>
      <c r="AV42" s="174"/>
      <c r="AW42" s="172"/>
      <c r="AX42" s="173"/>
      <c r="AY42" s="173"/>
      <c r="AZ42" s="887"/>
      <c r="BA42" s="888"/>
      <c r="BB42" s="901"/>
      <c r="BC42" s="888"/>
      <c r="BD42" s="902"/>
      <c r="BE42" s="903"/>
      <c r="BF42" s="903"/>
      <c r="BG42" s="903"/>
      <c r="BH42" s="904"/>
    </row>
    <row r="43" spans="2:60" ht="20.25" customHeight="1" x14ac:dyDescent="0.15">
      <c r="B43" s="148">
        <f>B40+1</f>
        <v>8</v>
      </c>
      <c r="C43" s="860"/>
      <c r="D43" s="861"/>
      <c r="E43" s="862"/>
      <c r="F43" s="149">
        <f>C42</f>
        <v>0</v>
      </c>
      <c r="G43" s="243"/>
      <c r="H43" s="867"/>
      <c r="I43" s="872"/>
      <c r="J43" s="873"/>
      <c r="K43" s="873"/>
      <c r="L43" s="874"/>
      <c r="M43" s="881"/>
      <c r="N43" s="882"/>
      <c r="O43" s="883"/>
      <c r="P43" s="150" t="s">
        <v>230</v>
      </c>
      <c r="Q43" s="151"/>
      <c r="R43" s="151"/>
      <c r="S43" s="152"/>
      <c r="T43" s="153"/>
      <c r="U43" s="154" t="str">
        <f>IF(U42="","",VLOOKUP(U42,'シフト記号表（勤務時間帯）'!$D$6:$X$47,21,FALSE))</f>
        <v/>
      </c>
      <c r="V43" s="155" t="str">
        <f>IF(V42="","",VLOOKUP(V42,'シフト記号表（勤務時間帯）'!$D$6:$X$47,21,FALSE))</f>
        <v/>
      </c>
      <c r="W43" s="155" t="str">
        <f>IF(W42="","",VLOOKUP(W42,'シフト記号表（勤務時間帯）'!$D$6:$X$47,21,FALSE))</f>
        <v/>
      </c>
      <c r="X43" s="155" t="str">
        <f>IF(X42="","",VLOOKUP(X42,'シフト記号表（勤務時間帯）'!$D$6:$X$47,21,FALSE))</f>
        <v/>
      </c>
      <c r="Y43" s="155" t="str">
        <f>IF(Y42="","",VLOOKUP(Y42,'シフト記号表（勤務時間帯）'!$D$6:$X$47,21,FALSE))</f>
        <v/>
      </c>
      <c r="Z43" s="155" t="str">
        <f>IF(Z42="","",VLOOKUP(Z42,'シフト記号表（勤務時間帯）'!$D$6:$X$47,21,FALSE))</f>
        <v/>
      </c>
      <c r="AA43" s="156" t="str">
        <f>IF(AA42="","",VLOOKUP(AA42,'シフト記号表（勤務時間帯）'!$D$6:$X$47,21,FALSE))</f>
        <v/>
      </c>
      <c r="AB43" s="154" t="str">
        <f>IF(AB42="","",VLOOKUP(AB42,'シフト記号表（勤務時間帯）'!$D$6:$X$47,21,FALSE))</f>
        <v/>
      </c>
      <c r="AC43" s="155" t="str">
        <f>IF(AC42="","",VLOOKUP(AC42,'シフト記号表（勤務時間帯）'!$D$6:$X$47,21,FALSE))</f>
        <v/>
      </c>
      <c r="AD43" s="155" t="str">
        <f>IF(AD42="","",VLOOKUP(AD42,'シフト記号表（勤務時間帯）'!$D$6:$X$47,21,FALSE))</f>
        <v/>
      </c>
      <c r="AE43" s="155" t="str">
        <f>IF(AE42="","",VLOOKUP(AE42,'シフト記号表（勤務時間帯）'!$D$6:$X$47,21,FALSE))</f>
        <v/>
      </c>
      <c r="AF43" s="155" t="str">
        <f>IF(AF42="","",VLOOKUP(AF42,'シフト記号表（勤務時間帯）'!$D$6:$X$47,21,FALSE))</f>
        <v/>
      </c>
      <c r="AG43" s="155" t="str">
        <f>IF(AG42="","",VLOOKUP(AG42,'シフト記号表（勤務時間帯）'!$D$6:$X$47,21,FALSE))</f>
        <v/>
      </c>
      <c r="AH43" s="156" t="str">
        <f>IF(AH42="","",VLOOKUP(AH42,'シフト記号表（勤務時間帯）'!$D$6:$X$47,21,FALSE))</f>
        <v/>
      </c>
      <c r="AI43" s="154" t="str">
        <f>IF(AI42="","",VLOOKUP(AI42,'シフト記号表（勤務時間帯）'!$D$6:$X$47,21,FALSE))</f>
        <v/>
      </c>
      <c r="AJ43" s="155" t="str">
        <f>IF(AJ42="","",VLOOKUP(AJ42,'シフト記号表（勤務時間帯）'!$D$6:$X$47,21,FALSE))</f>
        <v/>
      </c>
      <c r="AK43" s="155" t="str">
        <f>IF(AK42="","",VLOOKUP(AK42,'シフト記号表（勤務時間帯）'!$D$6:$X$47,21,FALSE))</f>
        <v/>
      </c>
      <c r="AL43" s="155" t="str">
        <f>IF(AL42="","",VLOOKUP(AL42,'シフト記号表（勤務時間帯）'!$D$6:$X$47,21,FALSE))</f>
        <v/>
      </c>
      <c r="AM43" s="155" t="str">
        <f>IF(AM42="","",VLOOKUP(AM42,'シフト記号表（勤務時間帯）'!$D$6:$X$47,21,FALSE))</f>
        <v/>
      </c>
      <c r="AN43" s="155" t="str">
        <f>IF(AN42="","",VLOOKUP(AN42,'シフト記号表（勤務時間帯）'!$D$6:$X$47,21,FALSE))</f>
        <v/>
      </c>
      <c r="AO43" s="156" t="str">
        <f>IF(AO42="","",VLOOKUP(AO42,'シフト記号表（勤務時間帯）'!$D$6:$X$47,21,FALSE))</f>
        <v/>
      </c>
      <c r="AP43" s="154" t="str">
        <f>IF(AP42="","",VLOOKUP(AP42,'シフト記号表（勤務時間帯）'!$D$6:$X$47,21,FALSE))</f>
        <v/>
      </c>
      <c r="AQ43" s="155" t="str">
        <f>IF(AQ42="","",VLOOKUP(AQ42,'シフト記号表（勤務時間帯）'!$D$6:$X$47,21,FALSE))</f>
        <v/>
      </c>
      <c r="AR43" s="155" t="str">
        <f>IF(AR42="","",VLOOKUP(AR42,'シフト記号表（勤務時間帯）'!$D$6:$X$47,21,FALSE))</f>
        <v/>
      </c>
      <c r="AS43" s="155" t="str">
        <f>IF(AS42="","",VLOOKUP(AS42,'シフト記号表（勤務時間帯）'!$D$6:$X$47,21,FALSE))</f>
        <v/>
      </c>
      <c r="AT43" s="155" t="str">
        <f>IF(AT42="","",VLOOKUP(AT42,'シフト記号表（勤務時間帯）'!$D$6:$X$47,21,FALSE))</f>
        <v/>
      </c>
      <c r="AU43" s="155" t="str">
        <f>IF(AU42="","",VLOOKUP(AU42,'シフト記号表（勤務時間帯）'!$D$6:$X$47,21,FALSE))</f>
        <v/>
      </c>
      <c r="AV43" s="156" t="str">
        <f>IF(AV42="","",VLOOKUP(AV42,'シフト記号表（勤務時間帯）'!$D$6:$X$47,21,FALSE))</f>
        <v/>
      </c>
      <c r="AW43" s="154" t="str">
        <f>IF(AW42="","",VLOOKUP(AW42,'シフト記号表（勤務時間帯）'!$D$6:$X$47,21,FALSE))</f>
        <v/>
      </c>
      <c r="AX43" s="155" t="str">
        <f>IF(AX42="","",VLOOKUP(AX42,'シフト記号表（勤務時間帯）'!$D$6:$X$47,21,FALSE))</f>
        <v/>
      </c>
      <c r="AY43" s="155" t="str">
        <f>IF(AY42="","",VLOOKUP(AY42,'シフト記号表（勤務時間帯）'!$D$6:$X$47,21,FALSE))</f>
        <v/>
      </c>
      <c r="AZ43" s="911">
        <f>IF($BC$3="４週",SUM(U43:AV43),IF($BC$3="暦月",SUM(U43:AY43),""))</f>
        <v>0</v>
      </c>
      <c r="BA43" s="912"/>
      <c r="BB43" s="913">
        <f>IF($BC$3="４週",AZ43/4,IF($BC$3="暦月",(AZ43/($BC$8/7)),""))</f>
        <v>0</v>
      </c>
      <c r="BC43" s="912"/>
      <c r="BD43" s="905"/>
      <c r="BE43" s="906"/>
      <c r="BF43" s="906"/>
      <c r="BG43" s="906"/>
      <c r="BH43" s="907"/>
    </row>
    <row r="44" spans="2:60" ht="20.25" customHeight="1" x14ac:dyDescent="0.15">
      <c r="B44" s="157"/>
      <c r="C44" s="863"/>
      <c r="D44" s="864"/>
      <c r="E44" s="865"/>
      <c r="F44" s="158"/>
      <c r="G44" s="244">
        <f>C42</f>
        <v>0</v>
      </c>
      <c r="H44" s="868"/>
      <c r="I44" s="875"/>
      <c r="J44" s="876"/>
      <c r="K44" s="876"/>
      <c r="L44" s="877"/>
      <c r="M44" s="884"/>
      <c r="N44" s="885"/>
      <c r="O44" s="886"/>
      <c r="P44" s="159" t="s">
        <v>231</v>
      </c>
      <c r="Q44" s="178"/>
      <c r="R44" s="178"/>
      <c r="S44" s="161"/>
      <c r="T44" s="162"/>
      <c r="U44" s="163" t="str">
        <f>IF(U42="","",VLOOKUP(U42,'シフト記号表（勤務時間帯）'!$D$6:$Z$47,23,FALSE))</f>
        <v/>
      </c>
      <c r="V44" s="164" t="str">
        <f>IF(V42="","",VLOOKUP(V42,'シフト記号表（勤務時間帯）'!$D$6:$Z$47,23,FALSE))</f>
        <v/>
      </c>
      <c r="W44" s="164" t="str">
        <f>IF(W42="","",VLOOKUP(W42,'シフト記号表（勤務時間帯）'!$D$6:$Z$47,23,FALSE))</f>
        <v/>
      </c>
      <c r="X44" s="164" t="str">
        <f>IF(X42="","",VLOOKUP(X42,'シフト記号表（勤務時間帯）'!$D$6:$Z$47,23,FALSE))</f>
        <v/>
      </c>
      <c r="Y44" s="164" t="str">
        <f>IF(Y42="","",VLOOKUP(Y42,'シフト記号表（勤務時間帯）'!$D$6:$Z$47,23,FALSE))</f>
        <v/>
      </c>
      <c r="Z44" s="164" t="str">
        <f>IF(Z42="","",VLOOKUP(Z42,'シフト記号表（勤務時間帯）'!$D$6:$Z$47,23,FALSE))</f>
        <v/>
      </c>
      <c r="AA44" s="165" t="str">
        <f>IF(AA42="","",VLOOKUP(AA42,'シフト記号表（勤務時間帯）'!$D$6:$Z$47,23,FALSE))</f>
        <v/>
      </c>
      <c r="AB44" s="163" t="str">
        <f>IF(AB42="","",VLOOKUP(AB42,'シフト記号表（勤務時間帯）'!$D$6:$Z$47,23,FALSE))</f>
        <v/>
      </c>
      <c r="AC44" s="164" t="str">
        <f>IF(AC42="","",VLOOKUP(AC42,'シフト記号表（勤務時間帯）'!$D$6:$Z$47,23,FALSE))</f>
        <v/>
      </c>
      <c r="AD44" s="164" t="str">
        <f>IF(AD42="","",VLOOKUP(AD42,'シフト記号表（勤務時間帯）'!$D$6:$Z$47,23,FALSE))</f>
        <v/>
      </c>
      <c r="AE44" s="164" t="str">
        <f>IF(AE42="","",VLOOKUP(AE42,'シフト記号表（勤務時間帯）'!$D$6:$Z$47,23,FALSE))</f>
        <v/>
      </c>
      <c r="AF44" s="164" t="str">
        <f>IF(AF42="","",VLOOKUP(AF42,'シフト記号表（勤務時間帯）'!$D$6:$Z$47,23,FALSE))</f>
        <v/>
      </c>
      <c r="AG44" s="164" t="str">
        <f>IF(AG42="","",VLOOKUP(AG42,'シフト記号表（勤務時間帯）'!$D$6:$Z$47,23,FALSE))</f>
        <v/>
      </c>
      <c r="AH44" s="165" t="str">
        <f>IF(AH42="","",VLOOKUP(AH42,'シフト記号表（勤務時間帯）'!$D$6:$Z$47,23,FALSE))</f>
        <v/>
      </c>
      <c r="AI44" s="163" t="str">
        <f>IF(AI42="","",VLOOKUP(AI42,'シフト記号表（勤務時間帯）'!$D$6:$Z$47,23,FALSE))</f>
        <v/>
      </c>
      <c r="AJ44" s="164" t="str">
        <f>IF(AJ42="","",VLOOKUP(AJ42,'シフト記号表（勤務時間帯）'!$D$6:$Z$47,23,FALSE))</f>
        <v/>
      </c>
      <c r="AK44" s="164" t="str">
        <f>IF(AK42="","",VLOOKUP(AK42,'シフト記号表（勤務時間帯）'!$D$6:$Z$47,23,FALSE))</f>
        <v/>
      </c>
      <c r="AL44" s="164" t="str">
        <f>IF(AL42="","",VLOOKUP(AL42,'シフト記号表（勤務時間帯）'!$D$6:$Z$47,23,FALSE))</f>
        <v/>
      </c>
      <c r="AM44" s="164" t="str">
        <f>IF(AM42="","",VLOOKUP(AM42,'シフト記号表（勤務時間帯）'!$D$6:$Z$47,23,FALSE))</f>
        <v/>
      </c>
      <c r="AN44" s="164" t="str">
        <f>IF(AN42="","",VLOOKUP(AN42,'シフト記号表（勤務時間帯）'!$D$6:$Z$47,23,FALSE))</f>
        <v/>
      </c>
      <c r="AO44" s="165" t="str">
        <f>IF(AO42="","",VLOOKUP(AO42,'シフト記号表（勤務時間帯）'!$D$6:$Z$47,23,FALSE))</f>
        <v/>
      </c>
      <c r="AP44" s="163" t="str">
        <f>IF(AP42="","",VLOOKUP(AP42,'シフト記号表（勤務時間帯）'!$D$6:$Z$47,23,FALSE))</f>
        <v/>
      </c>
      <c r="AQ44" s="164" t="str">
        <f>IF(AQ42="","",VLOOKUP(AQ42,'シフト記号表（勤務時間帯）'!$D$6:$Z$47,23,FALSE))</f>
        <v/>
      </c>
      <c r="AR44" s="164" t="str">
        <f>IF(AR42="","",VLOOKUP(AR42,'シフト記号表（勤務時間帯）'!$D$6:$Z$47,23,FALSE))</f>
        <v/>
      </c>
      <c r="AS44" s="164" t="str">
        <f>IF(AS42="","",VLOOKUP(AS42,'シフト記号表（勤務時間帯）'!$D$6:$Z$47,23,FALSE))</f>
        <v/>
      </c>
      <c r="AT44" s="164" t="str">
        <f>IF(AT42="","",VLOOKUP(AT42,'シフト記号表（勤務時間帯）'!$D$6:$Z$47,23,FALSE))</f>
        <v/>
      </c>
      <c r="AU44" s="164" t="str">
        <f>IF(AU42="","",VLOOKUP(AU42,'シフト記号表（勤務時間帯）'!$D$6:$Z$47,23,FALSE))</f>
        <v/>
      </c>
      <c r="AV44" s="165" t="str">
        <f>IF(AV42="","",VLOOKUP(AV42,'シフト記号表（勤務時間帯）'!$D$6:$Z$47,23,FALSE))</f>
        <v/>
      </c>
      <c r="AW44" s="163" t="str">
        <f>IF(AW42="","",VLOOKUP(AW42,'シフト記号表（勤務時間帯）'!$D$6:$Z$47,23,FALSE))</f>
        <v/>
      </c>
      <c r="AX44" s="164" t="str">
        <f>IF(AX42="","",VLOOKUP(AX42,'シフト記号表（勤務時間帯）'!$D$6:$Z$47,23,FALSE))</f>
        <v/>
      </c>
      <c r="AY44" s="164" t="str">
        <f>IF(AY42="","",VLOOKUP(AY42,'シフト記号表（勤務時間帯）'!$D$6:$Z$47,23,FALSE))</f>
        <v/>
      </c>
      <c r="AZ44" s="914">
        <f>IF($BC$3="４週",SUM(U44:AV44),IF($BC$3="暦月",SUM(U44:AY44),""))</f>
        <v>0</v>
      </c>
      <c r="BA44" s="915"/>
      <c r="BB44" s="916">
        <f>IF($BC$3="４週",AZ44/4,IF($BC$3="暦月",(AZ44/($BC$8/7)),""))</f>
        <v>0</v>
      </c>
      <c r="BC44" s="915"/>
      <c r="BD44" s="908"/>
      <c r="BE44" s="909"/>
      <c r="BF44" s="909"/>
      <c r="BG44" s="909"/>
      <c r="BH44" s="910"/>
    </row>
    <row r="45" spans="2:60" ht="20.25" customHeight="1" x14ac:dyDescent="0.15">
      <c r="B45" s="166"/>
      <c r="C45" s="857"/>
      <c r="D45" s="858"/>
      <c r="E45" s="859"/>
      <c r="F45" s="149"/>
      <c r="G45" s="243"/>
      <c r="H45" s="921"/>
      <c r="I45" s="869"/>
      <c r="J45" s="870"/>
      <c r="K45" s="870"/>
      <c r="L45" s="871"/>
      <c r="M45" s="878"/>
      <c r="N45" s="879"/>
      <c r="O45" s="880"/>
      <c r="P45" s="168" t="s">
        <v>227</v>
      </c>
      <c r="Q45" s="169"/>
      <c r="R45" s="169"/>
      <c r="S45" s="170"/>
      <c r="T45" s="171"/>
      <c r="U45" s="172"/>
      <c r="V45" s="173"/>
      <c r="W45" s="173"/>
      <c r="X45" s="173"/>
      <c r="Y45" s="173"/>
      <c r="Z45" s="173"/>
      <c r="AA45" s="174"/>
      <c r="AB45" s="172"/>
      <c r="AC45" s="173"/>
      <c r="AD45" s="173"/>
      <c r="AE45" s="173"/>
      <c r="AF45" s="173"/>
      <c r="AG45" s="173"/>
      <c r="AH45" s="174"/>
      <c r="AI45" s="172"/>
      <c r="AJ45" s="173"/>
      <c r="AK45" s="173"/>
      <c r="AL45" s="173"/>
      <c r="AM45" s="173"/>
      <c r="AN45" s="173"/>
      <c r="AO45" s="174"/>
      <c r="AP45" s="172"/>
      <c r="AQ45" s="173"/>
      <c r="AR45" s="173"/>
      <c r="AS45" s="173"/>
      <c r="AT45" s="173"/>
      <c r="AU45" s="173"/>
      <c r="AV45" s="174"/>
      <c r="AW45" s="172"/>
      <c r="AX45" s="173"/>
      <c r="AY45" s="173"/>
      <c r="AZ45" s="887"/>
      <c r="BA45" s="888"/>
      <c r="BB45" s="901"/>
      <c r="BC45" s="888"/>
      <c r="BD45" s="902"/>
      <c r="BE45" s="903"/>
      <c r="BF45" s="903"/>
      <c r="BG45" s="903"/>
      <c r="BH45" s="904"/>
    </row>
    <row r="46" spans="2:60" ht="20.25" customHeight="1" x14ac:dyDescent="0.15">
      <c r="B46" s="148">
        <f>B43+1</f>
        <v>9</v>
      </c>
      <c r="C46" s="860"/>
      <c r="D46" s="861"/>
      <c r="E46" s="862"/>
      <c r="F46" s="149">
        <f>C45</f>
        <v>0</v>
      </c>
      <c r="G46" s="243"/>
      <c r="H46" s="867"/>
      <c r="I46" s="872"/>
      <c r="J46" s="873"/>
      <c r="K46" s="873"/>
      <c r="L46" s="874"/>
      <c r="M46" s="881"/>
      <c r="N46" s="882"/>
      <c r="O46" s="883"/>
      <c r="P46" s="150" t="s">
        <v>230</v>
      </c>
      <c r="Q46" s="151"/>
      <c r="R46" s="151"/>
      <c r="S46" s="152"/>
      <c r="T46" s="153"/>
      <c r="U46" s="154" t="str">
        <f>IF(U45="","",VLOOKUP(U45,'シフト記号表（勤務時間帯）'!$D$6:$X$47,21,FALSE))</f>
        <v/>
      </c>
      <c r="V46" s="155" t="str">
        <f>IF(V45="","",VLOOKUP(V45,'シフト記号表（勤務時間帯）'!$D$6:$X$47,21,FALSE))</f>
        <v/>
      </c>
      <c r="W46" s="155" t="str">
        <f>IF(W45="","",VLOOKUP(W45,'シフト記号表（勤務時間帯）'!$D$6:$X$47,21,FALSE))</f>
        <v/>
      </c>
      <c r="X46" s="155" t="str">
        <f>IF(X45="","",VLOOKUP(X45,'シフト記号表（勤務時間帯）'!$D$6:$X$47,21,FALSE))</f>
        <v/>
      </c>
      <c r="Y46" s="155" t="str">
        <f>IF(Y45="","",VLOOKUP(Y45,'シフト記号表（勤務時間帯）'!$D$6:$X$47,21,FALSE))</f>
        <v/>
      </c>
      <c r="Z46" s="155" t="str">
        <f>IF(Z45="","",VLOOKUP(Z45,'シフト記号表（勤務時間帯）'!$D$6:$X$47,21,FALSE))</f>
        <v/>
      </c>
      <c r="AA46" s="156" t="str">
        <f>IF(AA45="","",VLOOKUP(AA45,'シフト記号表（勤務時間帯）'!$D$6:$X$47,21,FALSE))</f>
        <v/>
      </c>
      <c r="AB46" s="154" t="str">
        <f>IF(AB45="","",VLOOKUP(AB45,'シフト記号表（勤務時間帯）'!$D$6:$X$47,21,FALSE))</f>
        <v/>
      </c>
      <c r="AC46" s="155" t="str">
        <f>IF(AC45="","",VLOOKUP(AC45,'シフト記号表（勤務時間帯）'!$D$6:$X$47,21,FALSE))</f>
        <v/>
      </c>
      <c r="AD46" s="155" t="str">
        <f>IF(AD45="","",VLOOKUP(AD45,'シフト記号表（勤務時間帯）'!$D$6:$X$47,21,FALSE))</f>
        <v/>
      </c>
      <c r="AE46" s="155" t="str">
        <f>IF(AE45="","",VLOOKUP(AE45,'シフト記号表（勤務時間帯）'!$D$6:$X$47,21,FALSE))</f>
        <v/>
      </c>
      <c r="AF46" s="155" t="str">
        <f>IF(AF45="","",VLOOKUP(AF45,'シフト記号表（勤務時間帯）'!$D$6:$X$47,21,FALSE))</f>
        <v/>
      </c>
      <c r="AG46" s="155" t="str">
        <f>IF(AG45="","",VLOOKUP(AG45,'シフト記号表（勤務時間帯）'!$D$6:$X$47,21,FALSE))</f>
        <v/>
      </c>
      <c r="AH46" s="156" t="str">
        <f>IF(AH45="","",VLOOKUP(AH45,'シフト記号表（勤務時間帯）'!$D$6:$X$47,21,FALSE))</f>
        <v/>
      </c>
      <c r="AI46" s="154" t="str">
        <f>IF(AI45="","",VLOOKUP(AI45,'シフト記号表（勤務時間帯）'!$D$6:$X$47,21,FALSE))</f>
        <v/>
      </c>
      <c r="AJ46" s="155" t="str">
        <f>IF(AJ45="","",VLOOKUP(AJ45,'シフト記号表（勤務時間帯）'!$D$6:$X$47,21,FALSE))</f>
        <v/>
      </c>
      <c r="AK46" s="155" t="str">
        <f>IF(AK45="","",VLOOKUP(AK45,'シフト記号表（勤務時間帯）'!$D$6:$X$47,21,FALSE))</f>
        <v/>
      </c>
      <c r="AL46" s="155" t="str">
        <f>IF(AL45="","",VLOOKUP(AL45,'シフト記号表（勤務時間帯）'!$D$6:$X$47,21,FALSE))</f>
        <v/>
      </c>
      <c r="AM46" s="155" t="str">
        <f>IF(AM45="","",VLOOKUP(AM45,'シフト記号表（勤務時間帯）'!$D$6:$X$47,21,FALSE))</f>
        <v/>
      </c>
      <c r="AN46" s="155" t="str">
        <f>IF(AN45="","",VLOOKUP(AN45,'シフト記号表（勤務時間帯）'!$D$6:$X$47,21,FALSE))</f>
        <v/>
      </c>
      <c r="AO46" s="156" t="str">
        <f>IF(AO45="","",VLOOKUP(AO45,'シフト記号表（勤務時間帯）'!$D$6:$X$47,21,FALSE))</f>
        <v/>
      </c>
      <c r="AP46" s="154" t="str">
        <f>IF(AP45="","",VLOOKUP(AP45,'シフト記号表（勤務時間帯）'!$D$6:$X$47,21,FALSE))</f>
        <v/>
      </c>
      <c r="AQ46" s="155" t="str">
        <f>IF(AQ45="","",VLOOKUP(AQ45,'シフト記号表（勤務時間帯）'!$D$6:$X$47,21,FALSE))</f>
        <v/>
      </c>
      <c r="AR46" s="155" t="str">
        <f>IF(AR45="","",VLOOKUP(AR45,'シフト記号表（勤務時間帯）'!$D$6:$X$47,21,FALSE))</f>
        <v/>
      </c>
      <c r="AS46" s="155" t="str">
        <f>IF(AS45="","",VLOOKUP(AS45,'シフト記号表（勤務時間帯）'!$D$6:$X$47,21,FALSE))</f>
        <v/>
      </c>
      <c r="AT46" s="155" t="str">
        <f>IF(AT45="","",VLOOKUP(AT45,'シフト記号表（勤務時間帯）'!$D$6:$X$47,21,FALSE))</f>
        <v/>
      </c>
      <c r="AU46" s="155" t="str">
        <f>IF(AU45="","",VLOOKUP(AU45,'シフト記号表（勤務時間帯）'!$D$6:$X$47,21,FALSE))</f>
        <v/>
      </c>
      <c r="AV46" s="156" t="str">
        <f>IF(AV45="","",VLOOKUP(AV45,'シフト記号表（勤務時間帯）'!$D$6:$X$47,21,FALSE))</f>
        <v/>
      </c>
      <c r="AW46" s="154" t="str">
        <f>IF(AW45="","",VLOOKUP(AW45,'シフト記号表（勤務時間帯）'!$D$6:$X$47,21,FALSE))</f>
        <v/>
      </c>
      <c r="AX46" s="155" t="str">
        <f>IF(AX45="","",VLOOKUP(AX45,'シフト記号表（勤務時間帯）'!$D$6:$X$47,21,FALSE))</f>
        <v/>
      </c>
      <c r="AY46" s="155" t="str">
        <f>IF(AY45="","",VLOOKUP(AY45,'シフト記号表（勤務時間帯）'!$D$6:$X$47,21,FALSE))</f>
        <v/>
      </c>
      <c r="AZ46" s="911">
        <f>IF($BC$3="４週",SUM(U46:AV46),IF($BC$3="暦月",SUM(U46:AY46),""))</f>
        <v>0</v>
      </c>
      <c r="BA46" s="912"/>
      <c r="BB46" s="913">
        <f>IF($BC$3="４週",AZ46/4,IF($BC$3="暦月",(AZ46/($BC$8/7)),""))</f>
        <v>0</v>
      </c>
      <c r="BC46" s="912"/>
      <c r="BD46" s="905"/>
      <c r="BE46" s="906"/>
      <c r="BF46" s="906"/>
      <c r="BG46" s="906"/>
      <c r="BH46" s="907"/>
    </row>
    <row r="47" spans="2:60" ht="20.25" customHeight="1" x14ac:dyDescent="0.15">
      <c r="B47" s="157"/>
      <c r="C47" s="863"/>
      <c r="D47" s="864"/>
      <c r="E47" s="865"/>
      <c r="F47" s="158"/>
      <c r="G47" s="244">
        <f>C45</f>
        <v>0</v>
      </c>
      <c r="H47" s="868"/>
      <c r="I47" s="875"/>
      <c r="J47" s="876"/>
      <c r="K47" s="876"/>
      <c r="L47" s="877"/>
      <c r="M47" s="884"/>
      <c r="N47" s="885"/>
      <c r="O47" s="886"/>
      <c r="P47" s="159" t="s">
        <v>231</v>
      </c>
      <c r="Q47" s="160"/>
      <c r="R47" s="160"/>
      <c r="S47" s="179"/>
      <c r="T47" s="180"/>
      <c r="U47" s="163" t="str">
        <f>IF(U45="","",VLOOKUP(U45,'シフト記号表（勤務時間帯）'!$D$6:$Z$47,23,FALSE))</f>
        <v/>
      </c>
      <c r="V47" s="164" t="str">
        <f>IF(V45="","",VLOOKUP(V45,'シフト記号表（勤務時間帯）'!$D$6:$Z$47,23,FALSE))</f>
        <v/>
      </c>
      <c r="W47" s="164" t="str">
        <f>IF(W45="","",VLOOKUP(W45,'シフト記号表（勤務時間帯）'!$D$6:$Z$47,23,FALSE))</f>
        <v/>
      </c>
      <c r="X47" s="164" t="str">
        <f>IF(X45="","",VLOOKUP(X45,'シフト記号表（勤務時間帯）'!$D$6:$Z$47,23,FALSE))</f>
        <v/>
      </c>
      <c r="Y47" s="164" t="str">
        <f>IF(Y45="","",VLOOKUP(Y45,'シフト記号表（勤務時間帯）'!$D$6:$Z$47,23,FALSE))</f>
        <v/>
      </c>
      <c r="Z47" s="164" t="str">
        <f>IF(Z45="","",VLOOKUP(Z45,'シフト記号表（勤務時間帯）'!$D$6:$Z$47,23,FALSE))</f>
        <v/>
      </c>
      <c r="AA47" s="165" t="str">
        <f>IF(AA45="","",VLOOKUP(AA45,'シフト記号表（勤務時間帯）'!$D$6:$Z$47,23,FALSE))</f>
        <v/>
      </c>
      <c r="AB47" s="163" t="str">
        <f>IF(AB45="","",VLOOKUP(AB45,'シフト記号表（勤務時間帯）'!$D$6:$Z$47,23,FALSE))</f>
        <v/>
      </c>
      <c r="AC47" s="164" t="str">
        <f>IF(AC45="","",VLOOKUP(AC45,'シフト記号表（勤務時間帯）'!$D$6:$Z$47,23,FALSE))</f>
        <v/>
      </c>
      <c r="AD47" s="164" t="str">
        <f>IF(AD45="","",VLOOKUP(AD45,'シフト記号表（勤務時間帯）'!$D$6:$Z$47,23,FALSE))</f>
        <v/>
      </c>
      <c r="AE47" s="164" t="str">
        <f>IF(AE45="","",VLOOKUP(AE45,'シフト記号表（勤務時間帯）'!$D$6:$Z$47,23,FALSE))</f>
        <v/>
      </c>
      <c r="AF47" s="164" t="str">
        <f>IF(AF45="","",VLOOKUP(AF45,'シフト記号表（勤務時間帯）'!$D$6:$Z$47,23,FALSE))</f>
        <v/>
      </c>
      <c r="AG47" s="164" t="str">
        <f>IF(AG45="","",VLOOKUP(AG45,'シフト記号表（勤務時間帯）'!$D$6:$Z$47,23,FALSE))</f>
        <v/>
      </c>
      <c r="AH47" s="165" t="str">
        <f>IF(AH45="","",VLOOKUP(AH45,'シフト記号表（勤務時間帯）'!$D$6:$Z$47,23,FALSE))</f>
        <v/>
      </c>
      <c r="AI47" s="163" t="str">
        <f>IF(AI45="","",VLOOKUP(AI45,'シフト記号表（勤務時間帯）'!$D$6:$Z$47,23,FALSE))</f>
        <v/>
      </c>
      <c r="AJ47" s="164" t="str">
        <f>IF(AJ45="","",VLOOKUP(AJ45,'シフト記号表（勤務時間帯）'!$D$6:$Z$47,23,FALSE))</f>
        <v/>
      </c>
      <c r="AK47" s="164" t="str">
        <f>IF(AK45="","",VLOOKUP(AK45,'シフト記号表（勤務時間帯）'!$D$6:$Z$47,23,FALSE))</f>
        <v/>
      </c>
      <c r="AL47" s="164" t="str">
        <f>IF(AL45="","",VLOOKUP(AL45,'シフト記号表（勤務時間帯）'!$D$6:$Z$47,23,FALSE))</f>
        <v/>
      </c>
      <c r="AM47" s="164" t="str">
        <f>IF(AM45="","",VLOOKUP(AM45,'シフト記号表（勤務時間帯）'!$D$6:$Z$47,23,FALSE))</f>
        <v/>
      </c>
      <c r="AN47" s="164" t="str">
        <f>IF(AN45="","",VLOOKUP(AN45,'シフト記号表（勤務時間帯）'!$D$6:$Z$47,23,FALSE))</f>
        <v/>
      </c>
      <c r="AO47" s="165" t="str">
        <f>IF(AO45="","",VLOOKUP(AO45,'シフト記号表（勤務時間帯）'!$D$6:$Z$47,23,FALSE))</f>
        <v/>
      </c>
      <c r="AP47" s="163" t="str">
        <f>IF(AP45="","",VLOOKUP(AP45,'シフト記号表（勤務時間帯）'!$D$6:$Z$47,23,FALSE))</f>
        <v/>
      </c>
      <c r="AQ47" s="164" t="str">
        <f>IF(AQ45="","",VLOOKUP(AQ45,'シフト記号表（勤務時間帯）'!$D$6:$Z$47,23,FALSE))</f>
        <v/>
      </c>
      <c r="AR47" s="164" t="str">
        <f>IF(AR45="","",VLOOKUP(AR45,'シフト記号表（勤務時間帯）'!$D$6:$Z$47,23,FALSE))</f>
        <v/>
      </c>
      <c r="AS47" s="164" t="str">
        <f>IF(AS45="","",VLOOKUP(AS45,'シフト記号表（勤務時間帯）'!$D$6:$Z$47,23,FALSE))</f>
        <v/>
      </c>
      <c r="AT47" s="164" t="str">
        <f>IF(AT45="","",VLOOKUP(AT45,'シフト記号表（勤務時間帯）'!$D$6:$Z$47,23,FALSE))</f>
        <v/>
      </c>
      <c r="AU47" s="164" t="str">
        <f>IF(AU45="","",VLOOKUP(AU45,'シフト記号表（勤務時間帯）'!$D$6:$Z$47,23,FALSE))</f>
        <v/>
      </c>
      <c r="AV47" s="165" t="str">
        <f>IF(AV45="","",VLOOKUP(AV45,'シフト記号表（勤務時間帯）'!$D$6:$Z$47,23,FALSE))</f>
        <v/>
      </c>
      <c r="AW47" s="163" t="str">
        <f>IF(AW45="","",VLOOKUP(AW45,'シフト記号表（勤務時間帯）'!$D$6:$Z$47,23,FALSE))</f>
        <v/>
      </c>
      <c r="AX47" s="164" t="str">
        <f>IF(AX45="","",VLOOKUP(AX45,'シフト記号表（勤務時間帯）'!$D$6:$Z$47,23,FALSE))</f>
        <v/>
      </c>
      <c r="AY47" s="164" t="str">
        <f>IF(AY45="","",VLOOKUP(AY45,'シフト記号表（勤務時間帯）'!$D$6:$Z$47,23,FALSE))</f>
        <v/>
      </c>
      <c r="AZ47" s="914">
        <f>IF($BC$3="４週",SUM(U47:AV47),IF($BC$3="暦月",SUM(U47:AY47),""))</f>
        <v>0</v>
      </c>
      <c r="BA47" s="915"/>
      <c r="BB47" s="916">
        <f>IF($BC$3="４週",AZ47/4,IF($BC$3="暦月",(AZ47/($BC$8/7)),""))</f>
        <v>0</v>
      </c>
      <c r="BC47" s="915"/>
      <c r="BD47" s="908"/>
      <c r="BE47" s="909"/>
      <c r="BF47" s="909"/>
      <c r="BG47" s="909"/>
      <c r="BH47" s="910"/>
    </row>
    <row r="48" spans="2:60" ht="20.25" customHeight="1" x14ac:dyDescent="0.15">
      <c r="B48" s="166"/>
      <c r="C48" s="857"/>
      <c r="D48" s="858"/>
      <c r="E48" s="859"/>
      <c r="F48" s="149"/>
      <c r="G48" s="243"/>
      <c r="H48" s="921"/>
      <c r="I48" s="869"/>
      <c r="J48" s="870"/>
      <c r="K48" s="870"/>
      <c r="L48" s="871"/>
      <c r="M48" s="878"/>
      <c r="N48" s="879"/>
      <c r="O48" s="880"/>
      <c r="P48" s="168" t="s">
        <v>227</v>
      </c>
      <c r="Q48" s="175"/>
      <c r="R48" s="175"/>
      <c r="S48" s="176"/>
      <c r="T48" s="181"/>
      <c r="U48" s="172"/>
      <c r="V48" s="173"/>
      <c r="W48" s="173"/>
      <c r="X48" s="173"/>
      <c r="Y48" s="173"/>
      <c r="Z48" s="173"/>
      <c r="AA48" s="174"/>
      <c r="AB48" s="172"/>
      <c r="AC48" s="173"/>
      <c r="AD48" s="173"/>
      <c r="AE48" s="173"/>
      <c r="AF48" s="173"/>
      <c r="AG48" s="173"/>
      <c r="AH48" s="174"/>
      <c r="AI48" s="172"/>
      <c r="AJ48" s="173"/>
      <c r="AK48" s="173"/>
      <c r="AL48" s="173"/>
      <c r="AM48" s="173"/>
      <c r="AN48" s="173"/>
      <c r="AO48" s="174"/>
      <c r="AP48" s="172"/>
      <c r="AQ48" s="173"/>
      <c r="AR48" s="173"/>
      <c r="AS48" s="173"/>
      <c r="AT48" s="173"/>
      <c r="AU48" s="173"/>
      <c r="AV48" s="174"/>
      <c r="AW48" s="172"/>
      <c r="AX48" s="173"/>
      <c r="AY48" s="173"/>
      <c r="AZ48" s="887"/>
      <c r="BA48" s="888"/>
      <c r="BB48" s="901"/>
      <c r="BC48" s="888"/>
      <c r="BD48" s="902"/>
      <c r="BE48" s="903"/>
      <c r="BF48" s="903"/>
      <c r="BG48" s="903"/>
      <c r="BH48" s="904"/>
    </row>
    <row r="49" spans="2:60" ht="20.25" customHeight="1" x14ac:dyDescent="0.15">
      <c r="B49" s="148">
        <f>B46+1</f>
        <v>10</v>
      </c>
      <c r="C49" s="860"/>
      <c r="D49" s="861"/>
      <c r="E49" s="862"/>
      <c r="F49" s="149">
        <f>C48</f>
        <v>0</v>
      </c>
      <c r="G49" s="243"/>
      <c r="H49" s="867"/>
      <c r="I49" s="872"/>
      <c r="J49" s="873"/>
      <c r="K49" s="873"/>
      <c r="L49" s="874"/>
      <c r="M49" s="881"/>
      <c r="N49" s="882"/>
      <c r="O49" s="883"/>
      <c r="P49" s="150" t="s">
        <v>230</v>
      </c>
      <c r="Q49" s="151"/>
      <c r="R49" s="151"/>
      <c r="S49" s="152"/>
      <c r="T49" s="153"/>
      <c r="U49" s="154" t="str">
        <f>IF(U48="","",VLOOKUP(U48,'シフト記号表（勤務時間帯）'!$D$6:$X$47,21,FALSE))</f>
        <v/>
      </c>
      <c r="V49" s="155" t="str">
        <f>IF(V48="","",VLOOKUP(V48,'シフト記号表（勤務時間帯）'!$D$6:$X$47,21,FALSE))</f>
        <v/>
      </c>
      <c r="W49" s="155" t="str">
        <f>IF(W48="","",VLOOKUP(W48,'シフト記号表（勤務時間帯）'!$D$6:$X$47,21,FALSE))</f>
        <v/>
      </c>
      <c r="X49" s="155" t="str">
        <f>IF(X48="","",VLOOKUP(X48,'シフト記号表（勤務時間帯）'!$D$6:$X$47,21,FALSE))</f>
        <v/>
      </c>
      <c r="Y49" s="155" t="str">
        <f>IF(Y48="","",VLOOKUP(Y48,'シフト記号表（勤務時間帯）'!$D$6:$X$47,21,FALSE))</f>
        <v/>
      </c>
      <c r="Z49" s="155" t="str">
        <f>IF(Z48="","",VLOOKUP(Z48,'シフト記号表（勤務時間帯）'!$D$6:$X$47,21,FALSE))</f>
        <v/>
      </c>
      <c r="AA49" s="156" t="str">
        <f>IF(AA48="","",VLOOKUP(AA48,'シフト記号表（勤務時間帯）'!$D$6:$X$47,21,FALSE))</f>
        <v/>
      </c>
      <c r="AB49" s="154" t="str">
        <f>IF(AB48="","",VLOOKUP(AB48,'シフト記号表（勤務時間帯）'!$D$6:$X$47,21,FALSE))</f>
        <v/>
      </c>
      <c r="AC49" s="155" t="str">
        <f>IF(AC48="","",VLOOKUP(AC48,'シフト記号表（勤務時間帯）'!$D$6:$X$47,21,FALSE))</f>
        <v/>
      </c>
      <c r="AD49" s="155" t="str">
        <f>IF(AD48="","",VLOOKUP(AD48,'シフト記号表（勤務時間帯）'!$D$6:$X$47,21,FALSE))</f>
        <v/>
      </c>
      <c r="AE49" s="155" t="str">
        <f>IF(AE48="","",VLOOKUP(AE48,'シフト記号表（勤務時間帯）'!$D$6:$X$47,21,FALSE))</f>
        <v/>
      </c>
      <c r="AF49" s="155" t="str">
        <f>IF(AF48="","",VLOOKUP(AF48,'シフト記号表（勤務時間帯）'!$D$6:$X$47,21,FALSE))</f>
        <v/>
      </c>
      <c r="AG49" s="155" t="str">
        <f>IF(AG48="","",VLOOKUP(AG48,'シフト記号表（勤務時間帯）'!$D$6:$X$47,21,FALSE))</f>
        <v/>
      </c>
      <c r="AH49" s="156" t="str">
        <f>IF(AH48="","",VLOOKUP(AH48,'シフト記号表（勤務時間帯）'!$D$6:$X$47,21,FALSE))</f>
        <v/>
      </c>
      <c r="AI49" s="154" t="str">
        <f>IF(AI48="","",VLOOKUP(AI48,'シフト記号表（勤務時間帯）'!$D$6:$X$47,21,FALSE))</f>
        <v/>
      </c>
      <c r="AJ49" s="155" t="str">
        <f>IF(AJ48="","",VLOOKUP(AJ48,'シフト記号表（勤務時間帯）'!$D$6:$X$47,21,FALSE))</f>
        <v/>
      </c>
      <c r="AK49" s="155" t="str">
        <f>IF(AK48="","",VLOOKUP(AK48,'シフト記号表（勤務時間帯）'!$D$6:$X$47,21,FALSE))</f>
        <v/>
      </c>
      <c r="AL49" s="155" t="str">
        <f>IF(AL48="","",VLOOKUP(AL48,'シフト記号表（勤務時間帯）'!$D$6:$X$47,21,FALSE))</f>
        <v/>
      </c>
      <c r="AM49" s="155" t="str">
        <f>IF(AM48="","",VLOOKUP(AM48,'シフト記号表（勤務時間帯）'!$D$6:$X$47,21,FALSE))</f>
        <v/>
      </c>
      <c r="AN49" s="155" t="str">
        <f>IF(AN48="","",VLOOKUP(AN48,'シフト記号表（勤務時間帯）'!$D$6:$X$47,21,FALSE))</f>
        <v/>
      </c>
      <c r="AO49" s="156" t="str">
        <f>IF(AO48="","",VLOOKUP(AO48,'シフト記号表（勤務時間帯）'!$D$6:$X$47,21,FALSE))</f>
        <v/>
      </c>
      <c r="AP49" s="154" t="str">
        <f>IF(AP48="","",VLOOKUP(AP48,'シフト記号表（勤務時間帯）'!$D$6:$X$47,21,FALSE))</f>
        <v/>
      </c>
      <c r="AQ49" s="155" t="str">
        <f>IF(AQ48="","",VLOOKUP(AQ48,'シフト記号表（勤務時間帯）'!$D$6:$X$47,21,FALSE))</f>
        <v/>
      </c>
      <c r="AR49" s="155" t="str">
        <f>IF(AR48="","",VLOOKUP(AR48,'シフト記号表（勤務時間帯）'!$D$6:$X$47,21,FALSE))</f>
        <v/>
      </c>
      <c r="AS49" s="155" t="str">
        <f>IF(AS48="","",VLOOKUP(AS48,'シフト記号表（勤務時間帯）'!$D$6:$X$47,21,FALSE))</f>
        <v/>
      </c>
      <c r="AT49" s="155" t="str">
        <f>IF(AT48="","",VLOOKUP(AT48,'シフト記号表（勤務時間帯）'!$D$6:$X$47,21,FALSE))</f>
        <v/>
      </c>
      <c r="AU49" s="155" t="str">
        <f>IF(AU48="","",VLOOKUP(AU48,'シフト記号表（勤務時間帯）'!$D$6:$X$47,21,FALSE))</f>
        <v/>
      </c>
      <c r="AV49" s="156" t="str">
        <f>IF(AV48="","",VLOOKUP(AV48,'シフト記号表（勤務時間帯）'!$D$6:$X$47,21,FALSE))</f>
        <v/>
      </c>
      <c r="AW49" s="154" t="str">
        <f>IF(AW48="","",VLOOKUP(AW48,'シフト記号表（勤務時間帯）'!$D$6:$X$47,21,FALSE))</f>
        <v/>
      </c>
      <c r="AX49" s="155" t="str">
        <f>IF(AX48="","",VLOOKUP(AX48,'シフト記号表（勤務時間帯）'!$D$6:$X$47,21,FALSE))</f>
        <v/>
      </c>
      <c r="AY49" s="155" t="str">
        <f>IF(AY48="","",VLOOKUP(AY48,'シフト記号表（勤務時間帯）'!$D$6:$X$47,21,FALSE))</f>
        <v/>
      </c>
      <c r="AZ49" s="911">
        <f>IF($BC$3="４週",SUM(U49:AV49),IF($BC$3="暦月",SUM(U49:AY49),""))</f>
        <v>0</v>
      </c>
      <c r="BA49" s="912"/>
      <c r="BB49" s="913">
        <f>IF($BC$3="４週",AZ49/4,IF($BC$3="暦月",(AZ49/($BC$8/7)),""))</f>
        <v>0</v>
      </c>
      <c r="BC49" s="912"/>
      <c r="BD49" s="905"/>
      <c r="BE49" s="906"/>
      <c r="BF49" s="906"/>
      <c r="BG49" s="906"/>
      <c r="BH49" s="907"/>
    </row>
    <row r="50" spans="2:60" ht="20.25" customHeight="1" x14ac:dyDescent="0.15">
      <c r="B50" s="157"/>
      <c r="C50" s="863"/>
      <c r="D50" s="864"/>
      <c r="E50" s="865"/>
      <c r="F50" s="158"/>
      <c r="G50" s="244">
        <f>C48</f>
        <v>0</v>
      </c>
      <c r="H50" s="868"/>
      <c r="I50" s="875"/>
      <c r="J50" s="876"/>
      <c r="K50" s="876"/>
      <c r="L50" s="877"/>
      <c r="M50" s="884"/>
      <c r="N50" s="885"/>
      <c r="O50" s="886"/>
      <c r="P50" s="182" t="s">
        <v>231</v>
      </c>
      <c r="Q50" s="183"/>
      <c r="R50" s="183"/>
      <c r="S50" s="184"/>
      <c r="T50" s="185"/>
      <c r="U50" s="163" t="str">
        <f>IF(U48="","",VLOOKUP(U48,'シフト記号表（勤務時間帯）'!$D$6:$Z$47,23,FALSE))</f>
        <v/>
      </c>
      <c r="V50" s="164" t="str">
        <f>IF(V48="","",VLOOKUP(V48,'シフト記号表（勤務時間帯）'!$D$6:$Z$47,23,FALSE))</f>
        <v/>
      </c>
      <c r="W50" s="164" t="str">
        <f>IF(W48="","",VLOOKUP(W48,'シフト記号表（勤務時間帯）'!$D$6:$Z$47,23,FALSE))</f>
        <v/>
      </c>
      <c r="X50" s="164" t="str">
        <f>IF(X48="","",VLOOKUP(X48,'シフト記号表（勤務時間帯）'!$D$6:$Z$47,23,FALSE))</f>
        <v/>
      </c>
      <c r="Y50" s="164" t="str">
        <f>IF(Y48="","",VLOOKUP(Y48,'シフト記号表（勤務時間帯）'!$D$6:$Z$47,23,FALSE))</f>
        <v/>
      </c>
      <c r="Z50" s="164" t="str">
        <f>IF(Z48="","",VLOOKUP(Z48,'シフト記号表（勤務時間帯）'!$D$6:$Z$47,23,FALSE))</f>
        <v/>
      </c>
      <c r="AA50" s="165" t="str">
        <f>IF(AA48="","",VLOOKUP(AA48,'シフト記号表（勤務時間帯）'!$D$6:$Z$47,23,FALSE))</f>
        <v/>
      </c>
      <c r="AB50" s="163" t="str">
        <f>IF(AB48="","",VLOOKUP(AB48,'シフト記号表（勤務時間帯）'!$D$6:$Z$47,23,FALSE))</f>
        <v/>
      </c>
      <c r="AC50" s="164" t="str">
        <f>IF(AC48="","",VLOOKUP(AC48,'シフト記号表（勤務時間帯）'!$D$6:$Z$47,23,FALSE))</f>
        <v/>
      </c>
      <c r="AD50" s="164" t="str">
        <f>IF(AD48="","",VLOOKUP(AD48,'シフト記号表（勤務時間帯）'!$D$6:$Z$47,23,FALSE))</f>
        <v/>
      </c>
      <c r="AE50" s="164" t="str">
        <f>IF(AE48="","",VLOOKUP(AE48,'シフト記号表（勤務時間帯）'!$D$6:$Z$47,23,FALSE))</f>
        <v/>
      </c>
      <c r="AF50" s="164" t="str">
        <f>IF(AF48="","",VLOOKUP(AF48,'シフト記号表（勤務時間帯）'!$D$6:$Z$47,23,FALSE))</f>
        <v/>
      </c>
      <c r="AG50" s="164" t="str">
        <f>IF(AG48="","",VLOOKUP(AG48,'シフト記号表（勤務時間帯）'!$D$6:$Z$47,23,FALSE))</f>
        <v/>
      </c>
      <c r="AH50" s="165" t="str">
        <f>IF(AH48="","",VLOOKUP(AH48,'シフト記号表（勤務時間帯）'!$D$6:$Z$47,23,FALSE))</f>
        <v/>
      </c>
      <c r="AI50" s="163" t="str">
        <f>IF(AI48="","",VLOOKUP(AI48,'シフト記号表（勤務時間帯）'!$D$6:$Z$47,23,FALSE))</f>
        <v/>
      </c>
      <c r="AJ50" s="164" t="str">
        <f>IF(AJ48="","",VLOOKUP(AJ48,'シフト記号表（勤務時間帯）'!$D$6:$Z$47,23,FALSE))</f>
        <v/>
      </c>
      <c r="AK50" s="164" t="str">
        <f>IF(AK48="","",VLOOKUP(AK48,'シフト記号表（勤務時間帯）'!$D$6:$Z$47,23,FALSE))</f>
        <v/>
      </c>
      <c r="AL50" s="164" t="str">
        <f>IF(AL48="","",VLOOKUP(AL48,'シフト記号表（勤務時間帯）'!$D$6:$Z$47,23,FALSE))</f>
        <v/>
      </c>
      <c r="AM50" s="164" t="str">
        <f>IF(AM48="","",VLOOKUP(AM48,'シフト記号表（勤務時間帯）'!$D$6:$Z$47,23,FALSE))</f>
        <v/>
      </c>
      <c r="AN50" s="164" t="str">
        <f>IF(AN48="","",VLOOKUP(AN48,'シフト記号表（勤務時間帯）'!$D$6:$Z$47,23,FALSE))</f>
        <v/>
      </c>
      <c r="AO50" s="165" t="str">
        <f>IF(AO48="","",VLOOKUP(AO48,'シフト記号表（勤務時間帯）'!$D$6:$Z$47,23,FALSE))</f>
        <v/>
      </c>
      <c r="AP50" s="163" t="str">
        <f>IF(AP48="","",VLOOKUP(AP48,'シフト記号表（勤務時間帯）'!$D$6:$Z$47,23,FALSE))</f>
        <v/>
      </c>
      <c r="AQ50" s="164" t="str">
        <f>IF(AQ48="","",VLOOKUP(AQ48,'シフト記号表（勤務時間帯）'!$D$6:$Z$47,23,FALSE))</f>
        <v/>
      </c>
      <c r="AR50" s="164" t="str">
        <f>IF(AR48="","",VLOOKUP(AR48,'シフト記号表（勤務時間帯）'!$D$6:$Z$47,23,FALSE))</f>
        <v/>
      </c>
      <c r="AS50" s="164" t="str">
        <f>IF(AS48="","",VLOOKUP(AS48,'シフト記号表（勤務時間帯）'!$D$6:$Z$47,23,FALSE))</f>
        <v/>
      </c>
      <c r="AT50" s="164" t="str">
        <f>IF(AT48="","",VLOOKUP(AT48,'シフト記号表（勤務時間帯）'!$D$6:$Z$47,23,FALSE))</f>
        <v/>
      </c>
      <c r="AU50" s="164" t="str">
        <f>IF(AU48="","",VLOOKUP(AU48,'シフト記号表（勤務時間帯）'!$D$6:$Z$47,23,FALSE))</f>
        <v/>
      </c>
      <c r="AV50" s="165" t="str">
        <f>IF(AV48="","",VLOOKUP(AV48,'シフト記号表（勤務時間帯）'!$D$6:$Z$47,23,FALSE))</f>
        <v/>
      </c>
      <c r="AW50" s="163" t="str">
        <f>IF(AW48="","",VLOOKUP(AW48,'シフト記号表（勤務時間帯）'!$D$6:$Z$47,23,FALSE))</f>
        <v/>
      </c>
      <c r="AX50" s="164" t="str">
        <f>IF(AX48="","",VLOOKUP(AX48,'シフト記号表（勤務時間帯）'!$D$6:$Z$47,23,FALSE))</f>
        <v/>
      </c>
      <c r="AY50" s="164" t="str">
        <f>IF(AY48="","",VLOOKUP(AY48,'シフト記号表（勤務時間帯）'!$D$6:$Z$47,23,FALSE))</f>
        <v/>
      </c>
      <c r="AZ50" s="914">
        <f>IF($BC$3="４週",SUM(U50:AV50),IF($BC$3="暦月",SUM(U50:AY50),""))</f>
        <v>0</v>
      </c>
      <c r="BA50" s="915"/>
      <c r="BB50" s="916">
        <f>IF($BC$3="４週",AZ50/4,IF($BC$3="暦月",(AZ50/($BC$8/7)),""))</f>
        <v>0</v>
      </c>
      <c r="BC50" s="915"/>
      <c r="BD50" s="908"/>
      <c r="BE50" s="909"/>
      <c r="BF50" s="909"/>
      <c r="BG50" s="909"/>
      <c r="BH50" s="910"/>
    </row>
    <row r="51" spans="2:60" ht="20.25" customHeight="1" x14ac:dyDescent="0.15">
      <c r="B51" s="166"/>
      <c r="C51" s="857"/>
      <c r="D51" s="858"/>
      <c r="E51" s="859"/>
      <c r="F51" s="149"/>
      <c r="G51" s="243"/>
      <c r="H51" s="921"/>
      <c r="I51" s="869"/>
      <c r="J51" s="870"/>
      <c r="K51" s="870"/>
      <c r="L51" s="871"/>
      <c r="M51" s="878"/>
      <c r="N51" s="879"/>
      <c r="O51" s="880"/>
      <c r="P51" s="168" t="s">
        <v>227</v>
      </c>
      <c r="Q51" s="175"/>
      <c r="R51" s="175"/>
      <c r="S51" s="176"/>
      <c r="T51" s="181"/>
      <c r="U51" s="172"/>
      <c r="V51" s="173"/>
      <c r="W51" s="173"/>
      <c r="X51" s="173"/>
      <c r="Y51" s="173"/>
      <c r="Z51" s="173"/>
      <c r="AA51" s="174"/>
      <c r="AB51" s="172"/>
      <c r="AC51" s="173"/>
      <c r="AD51" s="173"/>
      <c r="AE51" s="173"/>
      <c r="AF51" s="173"/>
      <c r="AG51" s="173"/>
      <c r="AH51" s="174"/>
      <c r="AI51" s="172"/>
      <c r="AJ51" s="173"/>
      <c r="AK51" s="173"/>
      <c r="AL51" s="173"/>
      <c r="AM51" s="173"/>
      <c r="AN51" s="173"/>
      <c r="AO51" s="174"/>
      <c r="AP51" s="172"/>
      <c r="AQ51" s="173"/>
      <c r="AR51" s="173"/>
      <c r="AS51" s="173"/>
      <c r="AT51" s="173"/>
      <c r="AU51" s="173"/>
      <c r="AV51" s="174"/>
      <c r="AW51" s="172"/>
      <c r="AX51" s="173"/>
      <c r="AY51" s="173"/>
      <c r="AZ51" s="887"/>
      <c r="BA51" s="888"/>
      <c r="BB51" s="901"/>
      <c r="BC51" s="888"/>
      <c r="BD51" s="902"/>
      <c r="BE51" s="903"/>
      <c r="BF51" s="903"/>
      <c r="BG51" s="903"/>
      <c r="BH51" s="904"/>
    </row>
    <row r="52" spans="2:60" ht="20.25" customHeight="1" x14ac:dyDescent="0.15">
      <c r="B52" s="148">
        <f>B49+1</f>
        <v>11</v>
      </c>
      <c r="C52" s="860"/>
      <c r="D52" s="861"/>
      <c r="E52" s="862"/>
      <c r="F52" s="149">
        <f>C51</f>
        <v>0</v>
      </c>
      <c r="G52" s="243"/>
      <c r="H52" s="867"/>
      <c r="I52" s="872"/>
      <c r="J52" s="873"/>
      <c r="K52" s="873"/>
      <c r="L52" s="874"/>
      <c r="M52" s="881"/>
      <c r="N52" s="882"/>
      <c r="O52" s="883"/>
      <c r="P52" s="150" t="s">
        <v>230</v>
      </c>
      <c r="Q52" s="151"/>
      <c r="R52" s="151"/>
      <c r="S52" s="152"/>
      <c r="T52" s="153"/>
      <c r="U52" s="154" t="str">
        <f>IF(U51="","",VLOOKUP(U51,'シフト記号表（勤務時間帯）'!$D$6:$X$47,21,FALSE))</f>
        <v/>
      </c>
      <c r="V52" s="155" t="str">
        <f>IF(V51="","",VLOOKUP(V51,'シフト記号表（勤務時間帯）'!$D$6:$X$47,21,FALSE))</f>
        <v/>
      </c>
      <c r="W52" s="155" t="str">
        <f>IF(W51="","",VLOOKUP(W51,'シフト記号表（勤務時間帯）'!$D$6:$X$47,21,FALSE))</f>
        <v/>
      </c>
      <c r="X52" s="155" t="str">
        <f>IF(X51="","",VLOOKUP(X51,'シフト記号表（勤務時間帯）'!$D$6:$X$47,21,FALSE))</f>
        <v/>
      </c>
      <c r="Y52" s="155" t="str">
        <f>IF(Y51="","",VLOOKUP(Y51,'シフト記号表（勤務時間帯）'!$D$6:$X$47,21,FALSE))</f>
        <v/>
      </c>
      <c r="Z52" s="155" t="str">
        <f>IF(Z51="","",VLOOKUP(Z51,'シフト記号表（勤務時間帯）'!$D$6:$X$47,21,FALSE))</f>
        <v/>
      </c>
      <c r="AA52" s="156" t="str">
        <f>IF(AA51="","",VLOOKUP(AA51,'シフト記号表（勤務時間帯）'!$D$6:$X$47,21,FALSE))</f>
        <v/>
      </c>
      <c r="AB52" s="154" t="str">
        <f>IF(AB51="","",VLOOKUP(AB51,'シフト記号表（勤務時間帯）'!$D$6:$X$47,21,FALSE))</f>
        <v/>
      </c>
      <c r="AC52" s="155" t="str">
        <f>IF(AC51="","",VLOOKUP(AC51,'シフト記号表（勤務時間帯）'!$D$6:$X$47,21,FALSE))</f>
        <v/>
      </c>
      <c r="AD52" s="155" t="str">
        <f>IF(AD51="","",VLOOKUP(AD51,'シフト記号表（勤務時間帯）'!$D$6:$X$47,21,FALSE))</f>
        <v/>
      </c>
      <c r="AE52" s="155" t="str">
        <f>IF(AE51="","",VLOOKUP(AE51,'シフト記号表（勤務時間帯）'!$D$6:$X$47,21,FALSE))</f>
        <v/>
      </c>
      <c r="AF52" s="155" t="str">
        <f>IF(AF51="","",VLOOKUP(AF51,'シフト記号表（勤務時間帯）'!$D$6:$X$47,21,FALSE))</f>
        <v/>
      </c>
      <c r="AG52" s="155" t="str">
        <f>IF(AG51="","",VLOOKUP(AG51,'シフト記号表（勤務時間帯）'!$D$6:$X$47,21,FALSE))</f>
        <v/>
      </c>
      <c r="AH52" s="156" t="str">
        <f>IF(AH51="","",VLOOKUP(AH51,'シフト記号表（勤務時間帯）'!$D$6:$X$47,21,FALSE))</f>
        <v/>
      </c>
      <c r="AI52" s="154" t="str">
        <f>IF(AI51="","",VLOOKUP(AI51,'シフト記号表（勤務時間帯）'!$D$6:$X$47,21,FALSE))</f>
        <v/>
      </c>
      <c r="AJ52" s="155" t="str">
        <f>IF(AJ51="","",VLOOKUP(AJ51,'シフト記号表（勤務時間帯）'!$D$6:$X$47,21,FALSE))</f>
        <v/>
      </c>
      <c r="AK52" s="155" t="str">
        <f>IF(AK51="","",VLOOKUP(AK51,'シフト記号表（勤務時間帯）'!$D$6:$X$47,21,FALSE))</f>
        <v/>
      </c>
      <c r="AL52" s="155" t="str">
        <f>IF(AL51="","",VLOOKUP(AL51,'シフト記号表（勤務時間帯）'!$D$6:$X$47,21,FALSE))</f>
        <v/>
      </c>
      <c r="AM52" s="155" t="str">
        <f>IF(AM51="","",VLOOKUP(AM51,'シフト記号表（勤務時間帯）'!$D$6:$X$47,21,FALSE))</f>
        <v/>
      </c>
      <c r="AN52" s="155" t="str">
        <f>IF(AN51="","",VLOOKUP(AN51,'シフト記号表（勤務時間帯）'!$D$6:$X$47,21,FALSE))</f>
        <v/>
      </c>
      <c r="AO52" s="156" t="str">
        <f>IF(AO51="","",VLOOKUP(AO51,'シフト記号表（勤務時間帯）'!$D$6:$X$47,21,FALSE))</f>
        <v/>
      </c>
      <c r="AP52" s="154" t="str">
        <f>IF(AP51="","",VLOOKUP(AP51,'シフト記号表（勤務時間帯）'!$D$6:$X$47,21,FALSE))</f>
        <v/>
      </c>
      <c r="AQ52" s="155" t="str">
        <f>IF(AQ51="","",VLOOKUP(AQ51,'シフト記号表（勤務時間帯）'!$D$6:$X$47,21,FALSE))</f>
        <v/>
      </c>
      <c r="AR52" s="155" t="str">
        <f>IF(AR51="","",VLOOKUP(AR51,'シフト記号表（勤務時間帯）'!$D$6:$X$47,21,FALSE))</f>
        <v/>
      </c>
      <c r="AS52" s="155" t="str">
        <f>IF(AS51="","",VLOOKUP(AS51,'シフト記号表（勤務時間帯）'!$D$6:$X$47,21,FALSE))</f>
        <v/>
      </c>
      <c r="AT52" s="155" t="str">
        <f>IF(AT51="","",VLOOKUP(AT51,'シフト記号表（勤務時間帯）'!$D$6:$X$47,21,FALSE))</f>
        <v/>
      </c>
      <c r="AU52" s="155" t="str">
        <f>IF(AU51="","",VLOOKUP(AU51,'シフト記号表（勤務時間帯）'!$D$6:$X$47,21,FALSE))</f>
        <v/>
      </c>
      <c r="AV52" s="156" t="str">
        <f>IF(AV51="","",VLOOKUP(AV51,'シフト記号表（勤務時間帯）'!$D$6:$X$47,21,FALSE))</f>
        <v/>
      </c>
      <c r="AW52" s="154" t="str">
        <f>IF(AW51="","",VLOOKUP(AW51,'シフト記号表（勤務時間帯）'!$D$6:$X$47,21,FALSE))</f>
        <v/>
      </c>
      <c r="AX52" s="155" t="str">
        <f>IF(AX51="","",VLOOKUP(AX51,'シフト記号表（勤務時間帯）'!$D$6:$X$47,21,FALSE))</f>
        <v/>
      </c>
      <c r="AY52" s="155" t="str">
        <f>IF(AY51="","",VLOOKUP(AY51,'シフト記号表（勤務時間帯）'!$D$6:$X$47,21,FALSE))</f>
        <v/>
      </c>
      <c r="AZ52" s="911">
        <f>IF($BC$3="４週",SUM(U52:AV52),IF($BC$3="暦月",SUM(U52:AY52),""))</f>
        <v>0</v>
      </c>
      <c r="BA52" s="912"/>
      <c r="BB52" s="913">
        <f>IF($BC$3="４週",AZ52/4,IF($BC$3="暦月",(AZ52/($BC$8/7)),""))</f>
        <v>0</v>
      </c>
      <c r="BC52" s="912"/>
      <c r="BD52" s="905"/>
      <c r="BE52" s="906"/>
      <c r="BF52" s="906"/>
      <c r="BG52" s="906"/>
      <c r="BH52" s="907"/>
    </row>
    <row r="53" spans="2:60" ht="20.25" customHeight="1" x14ac:dyDescent="0.15">
      <c r="B53" s="157"/>
      <c r="C53" s="863"/>
      <c r="D53" s="864"/>
      <c r="E53" s="865"/>
      <c r="F53" s="158"/>
      <c r="G53" s="244">
        <f>C51</f>
        <v>0</v>
      </c>
      <c r="H53" s="868"/>
      <c r="I53" s="875"/>
      <c r="J53" s="876"/>
      <c r="K53" s="876"/>
      <c r="L53" s="877"/>
      <c r="M53" s="884"/>
      <c r="N53" s="885"/>
      <c r="O53" s="886"/>
      <c r="P53" s="182" t="s">
        <v>231</v>
      </c>
      <c r="Q53" s="183"/>
      <c r="R53" s="183"/>
      <c r="S53" s="184"/>
      <c r="T53" s="185"/>
      <c r="U53" s="163" t="str">
        <f>IF(U51="","",VLOOKUP(U51,'シフト記号表（勤務時間帯）'!$D$6:$Z$47,23,FALSE))</f>
        <v/>
      </c>
      <c r="V53" s="164" t="str">
        <f>IF(V51="","",VLOOKUP(V51,'シフト記号表（勤務時間帯）'!$D$6:$Z$47,23,FALSE))</f>
        <v/>
      </c>
      <c r="W53" s="164" t="str">
        <f>IF(W51="","",VLOOKUP(W51,'シフト記号表（勤務時間帯）'!$D$6:$Z$47,23,FALSE))</f>
        <v/>
      </c>
      <c r="X53" s="164" t="str">
        <f>IF(X51="","",VLOOKUP(X51,'シフト記号表（勤務時間帯）'!$D$6:$Z$47,23,FALSE))</f>
        <v/>
      </c>
      <c r="Y53" s="164" t="str">
        <f>IF(Y51="","",VLOOKUP(Y51,'シフト記号表（勤務時間帯）'!$D$6:$Z$47,23,FALSE))</f>
        <v/>
      </c>
      <c r="Z53" s="164" t="str">
        <f>IF(Z51="","",VLOOKUP(Z51,'シフト記号表（勤務時間帯）'!$D$6:$Z$47,23,FALSE))</f>
        <v/>
      </c>
      <c r="AA53" s="165" t="str">
        <f>IF(AA51="","",VLOOKUP(AA51,'シフト記号表（勤務時間帯）'!$D$6:$Z$47,23,FALSE))</f>
        <v/>
      </c>
      <c r="AB53" s="163" t="str">
        <f>IF(AB51="","",VLOOKUP(AB51,'シフト記号表（勤務時間帯）'!$D$6:$Z$47,23,FALSE))</f>
        <v/>
      </c>
      <c r="AC53" s="164" t="str">
        <f>IF(AC51="","",VLOOKUP(AC51,'シフト記号表（勤務時間帯）'!$D$6:$Z$47,23,FALSE))</f>
        <v/>
      </c>
      <c r="AD53" s="164" t="str">
        <f>IF(AD51="","",VLOOKUP(AD51,'シフト記号表（勤務時間帯）'!$D$6:$Z$47,23,FALSE))</f>
        <v/>
      </c>
      <c r="AE53" s="164" t="str">
        <f>IF(AE51="","",VLOOKUP(AE51,'シフト記号表（勤務時間帯）'!$D$6:$Z$47,23,FALSE))</f>
        <v/>
      </c>
      <c r="AF53" s="164" t="str">
        <f>IF(AF51="","",VLOOKUP(AF51,'シフト記号表（勤務時間帯）'!$D$6:$Z$47,23,FALSE))</f>
        <v/>
      </c>
      <c r="AG53" s="164" t="str">
        <f>IF(AG51="","",VLOOKUP(AG51,'シフト記号表（勤務時間帯）'!$D$6:$Z$47,23,FALSE))</f>
        <v/>
      </c>
      <c r="AH53" s="165" t="str">
        <f>IF(AH51="","",VLOOKUP(AH51,'シフト記号表（勤務時間帯）'!$D$6:$Z$47,23,FALSE))</f>
        <v/>
      </c>
      <c r="AI53" s="163" t="str">
        <f>IF(AI51="","",VLOOKUP(AI51,'シフト記号表（勤務時間帯）'!$D$6:$Z$47,23,FALSE))</f>
        <v/>
      </c>
      <c r="AJ53" s="164" t="str">
        <f>IF(AJ51="","",VLOOKUP(AJ51,'シフト記号表（勤務時間帯）'!$D$6:$Z$47,23,FALSE))</f>
        <v/>
      </c>
      <c r="AK53" s="164" t="str">
        <f>IF(AK51="","",VLOOKUP(AK51,'シフト記号表（勤務時間帯）'!$D$6:$Z$47,23,FALSE))</f>
        <v/>
      </c>
      <c r="AL53" s="164" t="str">
        <f>IF(AL51="","",VLOOKUP(AL51,'シフト記号表（勤務時間帯）'!$D$6:$Z$47,23,FALSE))</f>
        <v/>
      </c>
      <c r="AM53" s="164" t="str">
        <f>IF(AM51="","",VLOOKUP(AM51,'シフト記号表（勤務時間帯）'!$D$6:$Z$47,23,FALSE))</f>
        <v/>
      </c>
      <c r="AN53" s="164" t="str">
        <f>IF(AN51="","",VLOOKUP(AN51,'シフト記号表（勤務時間帯）'!$D$6:$Z$47,23,FALSE))</f>
        <v/>
      </c>
      <c r="AO53" s="165" t="str">
        <f>IF(AO51="","",VLOOKUP(AO51,'シフト記号表（勤務時間帯）'!$D$6:$Z$47,23,FALSE))</f>
        <v/>
      </c>
      <c r="AP53" s="163" t="str">
        <f>IF(AP51="","",VLOOKUP(AP51,'シフト記号表（勤務時間帯）'!$D$6:$Z$47,23,FALSE))</f>
        <v/>
      </c>
      <c r="AQ53" s="164" t="str">
        <f>IF(AQ51="","",VLOOKUP(AQ51,'シフト記号表（勤務時間帯）'!$D$6:$Z$47,23,FALSE))</f>
        <v/>
      </c>
      <c r="AR53" s="164" t="str">
        <f>IF(AR51="","",VLOOKUP(AR51,'シフト記号表（勤務時間帯）'!$D$6:$Z$47,23,FALSE))</f>
        <v/>
      </c>
      <c r="AS53" s="164" t="str">
        <f>IF(AS51="","",VLOOKUP(AS51,'シフト記号表（勤務時間帯）'!$D$6:$Z$47,23,FALSE))</f>
        <v/>
      </c>
      <c r="AT53" s="164" t="str">
        <f>IF(AT51="","",VLOOKUP(AT51,'シフト記号表（勤務時間帯）'!$D$6:$Z$47,23,FALSE))</f>
        <v/>
      </c>
      <c r="AU53" s="164" t="str">
        <f>IF(AU51="","",VLOOKUP(AU51,'シフト記号表（勤務時間帯）'!$D$6:$Z$47,23,FALSE))</f>
        <v/>
      </c>
      <c r="AV53" s="165" t="str">
        <f>IF(AV51="","",VLOOKUP(AV51,'シフト記号表（勤務時間帯）'!$D$6:$Z$47,23,FALSE))</f>
        <v/>
      </c>
      <c r="AW53" s="163" t="str">
        <f>IF(AW51="","",VLOOKUP(AW51,'シフト記号表（勤務時間帯）'!$D$6:$Z$47,23,FALSE))</f>
        <v/>
      </c>
      <c r="AX53" s="164" t="str">
        <f>IF(AX51="","",VLOOKUP(AX51,'シフト記号表（勤務時間帯）'!$D$6:$Z$47,23,FALSE))</f>
        <v/>
      </c>
      <c r="AY53" s="164" t="str">
        <f>IF(AY51="","",VLOOKUP(AY51,'シフト記号表（勤務時間帯）'!$D$6:$Z$47,23,FALSE))</f>
        <v/>
      </c>
      <c r="AZ53" s="914">
        <f>IF($BC$3="４週",SUM(U53:AV53),IF($BC$3="暦月",SUM(U53:AY53),""))</f>
        <v>0</v>
      </c>
      <c r="BA53" s="915"/>
      <c r="BB53" s="916">
        <f>IF($BC$3="４週",AZ53/4,IF($BC$3="暦月",(AZ53/($BC$8/7)),""))</f>
        <v>0</v>
      </c>
      <c r="BC53" s="915"/>
      <c r="BD53" s="908"/>
      <c r="BE53" s="909"/>
      <c r="BF53" s="909"/>
      <c r="BG53" s="909"/>
      <c r="BH53" s="910"/>
    </row>
    <row r="54" spans="2:60" ht="20.25" customHeight="1" x14ac:dyDescent="0.15">
      <c r="B54" s="166"/>
      <c r="C54" s="857"/>
      <c r="D54" s="858"/>
      <c r="E54" s="859"/>
      <c r="F54" s="149"/>
      <c r="G54" s="243"/>
      <c r="H54" s="921"/>
      <c r="I54" s="869"/>
      <c r="J54" s="870"/>
      <c r="K54" s="870"/>
      <c r="L54" s="871"/>
      <c r="M54" s="878"/>
      <c r="N54" s="879"/>
      <c r="O54" s="880"/>
      <c r="P54" s="168" t="s">
        <v>227</v>
      </c>
      <c r="Q54" s="175"/>
      <c r="R54" s="175"/>
      <c r="S54" s="176"/>
      <c r="T54" s="181"/>
      <c r="U54" s="172"/>
      <c r="V54" s="173"/>
      <c r="W54" s="173"/>
      <c r="X54" s="173"/>
      <c r="Y54" s="173"/>
      <c r="Z54" s="173"/>
      <c r="AA54" s="174"/>
      <c r="AB54" s="172"/>
      <c r="AC54" s="173"/>
      <c r="AD54" s="173"/>
      <c r="AE54" s="173"/>
      <c r="AF54" s="173"/>
      <c r="AG54" s="173"/>
      <c r="AH54" s="174"/>
      <c r="AI54" s="172"/>
      <c r="AJ54" s="173"/>
      <c r="AK54" s="173"/>
      <c r="AL54" s="173"/>
      <c r="AM54" s="173"/>
      <c r="AN54" s="173"/>
      <c r="AO54" s="174"/>
      <c r="AP54" s="172"/>
      <c r="AQ54" s="173"/>
      <c r="AR54" s="173"/>
      <c r="AS54" s="173"/>
      <c r="AT54" s="173"/>
      <c r="AU54" s="173"/>
      <c r="AV54" s="174"/>
      <c r="AW54" s="172"/>
      <c r="AX54" s="173"/>
      <c r="AY54" s="173"/>
      <c r="AZ54" s="887"/>
      <c r="BA54" s="888"/>
      <c r="BB54" s="901"/>
      <c r="BC54" s="888"/>
      <c r="BD54" s="902"/>
      <c r="BE54" s="903"/>
      <c r="BF54" s="903"/>
      <c r="BG54" s="903"/>
      <c r="BH54" s="904"/>
    </row>
    <row r="55" spans="2:60" ht="20.25" customHeight="1" x14ac:dyDescent="0.15">
      <c r="B55" s="148">
        <f>B52+1</f>
        <v>12</v>
      </c>
      <c r="C55" s="860"/>
      <c r="D55" s="861"/>
      <c r="E55" s="862"/>
      <c r="F55" s="149">
        <f>C54</f>
        <v>0</v>
      </c>
      <c r="G55" s="243"/>
      <c r="H55" s="867"/>
      <c r="I55" s="872"/>
      <c r="J55" s="873"/>
      <c r="K55" s="873"/>
      <c r="L55" s="874"/>
      <c r="M55" s="881"/>
      <c r="N55" s="882"/>
      <c r="O55" s="883"/>
      <c r="P55" s="150" t="s">
        <v>230</v>
      </c>
      <c r="Q55" s="151"/>
      <c r="R55" s="151"/>
      <c r="S55" s="152"/>
      <c r="T55" s="153"/>
      <c r="U55" s="154" t="str">
        <f>IF(U54="","",VLOOKUP(U54,'シフト記号表（勤務時間帯）'!$D$6:$X$47,21,FALSE))</f>
        <v/>
      </c>
      <c r="V55" s="155" t="str">
        <f>IF(V54="","",VLOOKUP(V54,'シフト記号表（勤務時間帯）'!$D$6:$X$47,21,FALSE))</f>
        <v/>
      </c>
      <c r="W55" s="155" t="str">
        <f>IF(W54="","",VLOOKUP(W54,'シフト記号表（勤務時間帯）'!$D$6:$X$47,21,FALSE))</f>
        <v/>
      </c>
      <c r="X55" s="155" t="str">
        <f>IF(X54="","",VLOOKUP(X54,'シフト記号表（勤務時間帯）'!$D$6:$X$47,21,FALSE))</f>
        <v/>
      </c>
      <c r="Y55" s="155" t="str">
        <f>IF(Y54="","",VLOOKUP(Y54,'シフト記号表（勤務時間帯）'!$D$6:$X$47,21,FALSE))</f>
        <v/>
      </c>
      <c r="Z55" s="155" t="str">
        <f>IF(Z54="","",VLOOKUP(Z54,'シフト記号表（勤務時間帯）'!$D$6:$X$47,21,FALSE))</f>
        <v/>
      </c>
      <c r="AA55" s="156" t="str">
        <f>IF(AA54="","",VLOOKUP(AA54,'シフト記号表（勤務時間帯）'!$D$6:$X$47,21,FALSE))</f>
        <v/>
      </c>
      <c r="AB55" s="154" t="str">
        <f>IF(AB54="","",VLOOKUP(AB54,'シフト記号表（勤務時間帯）'!$D$6:$X$47,21,FALSE))</f>
        <v/>
      </c>
      <c r="AC55" s="155" t="str">
        <f>IF(AC54="","",VLOOKUP(AC54,'シフト記号表（勤務時間帯）'!$D$6:$X$47,21,FALSE))</f>
        <v/>
      </c>
      <c r="AD55" s="155" t="str">
        <f>IF(AD54="","",VLOOKUP(AD54,'シフト記号表（勤務時間帯）'!$D$6:$X$47,21,FALSE))</f>
        <v/>
      </c>
      <c r="AE55" s="155" t="str">
        <f>IF(AE54="","",VLOOKUP(AE54,'シフト記号表（勤務時間帯）'!$D$6:$X$47,21,FALSE))</f>
        <v/>
      </c>
      <c r="AF55" s="155" t="str">
        <f>IF(AF54="","",VLOOKUP(AF54,'シフト記号表（勤務時間帯）'!$D$6:$X$47,21,FALSE))</f>
        <v/>
      </c>
      <c r="AG55" s="155" t="str">
        <f>IF(AG54="","",VLOOKUP(AG54,'シフト記号表（勤務時間帯）'!$D$6:$X$47,21,FALSE))</f>
        <v/>
      </c>
      <c r="AH55" s="156" t="str">
        <f>IF(AH54="","",VLOOKUP(AH54,'シフト記号表（勤務時間帯）'!$D$6:$X$47,21,FALSE))</f>
        <v/>
      </c>
      <c r="AI55" s="154" t="str">
        <f>IF(AI54="","",VLOOKUP(AI54,'シフト記号表（勤務時間帯）'!$D$6:$X$47,21,FALSE))</f>
        <v/>
      </c>
      <c r="AJ55" s="155" t="str">
        <f>IF(AJ54="","",VLOOKUP(AJ54,'シフト記号表（勤務時間帯）'!$D$6:$X$47,21,FALSE))</f>
        <v/>
      </c>
      <c r="AK55" s="155" t="str">
        <f>IF(AK54="","",VLOOKUP(AK54,'シフト記号表（勤務時間帯）'!$D$6:$X$47,21,FALSE))</f>
        <v/>
      </c>
      <c r="AL55" s="155" t="str">
        <f>IF(AL54="","",VLOOKUP(AL54,'シフト記号表（勤務時間帯）'!$D$6:$X$47,21,FALSE))</f>
        <v/>
      </c>
      <c r="AM55" s="155" t="str">
        <f>IF(AM54="","",VLOOKUP(AM54,'シフト記号表（勤務時間帯）'!$D$6:$X$47,21,FALSE))</f>
        <v/>
      </c>
      <c r="AN55" s="155" t="str">
        <f>IF(AN54="","",VLOOKUP(AN54,'シフト記号表（勤務時間帯）'!$D$6:$X$47,21,FALSE))</f>
        <v/>
      </c>
      <c r="AO55" s="156" t="str">
        <f>IF(AO54="","",VLOOKUP(AO54,'シフト記号表（勤務時間帯）'!$D$6:$X$47,21,FALSE))</f>
        <v/>
      </c>
      <c r="AP55" s="154" t="str">
        <f>IF(AP54="","",VLOOKUP(AP54,'シフト記号表（勤務時間帯）'!$D$6:$X$47,21,FALSE))</f>
        <v/>
      </c>
      <c r="AQ55" s="155" t="str">
        <f>IF(AQ54="","",VLOOKUP(AQ54,'シフト記号表（勤務時間帯）'!$D$6:$X$47,21,FALSE))</f>
        <v/>
      </c>
      <c r="AR55" s="155" t="str">
        <f>IF(AR54="","",VLOOKUP(AR54,'シフト記号表（勤務時間帯）'!$D$6:$X$47,21,FALSE))</f>
        <v/>
      </c>
      <c r="AS55" s="155" t="str">
        <f>IF(AS54="","",VLOOKUP(AS54,'シフト記号表（勤務時間帯）'!$D$6:$X$47,21,FALSE))</f>
        <v/>
      </c>
      <c r="AT55" s="155" t="str">
        <f>IF(AT54="","",VLOOKUP(AT54,'シフト記号表（勤務時間帯）'!$D$6:$X$47,21,FALSE))</f>
        <v/>
      </c>
      <c r="AU55" s="155" t="str">
        <f>IF(AU54="","",VLOOKUP(AU54,'シフト記号表（勤務時間帯）'!$D$6:$X$47,21,FALSE))</f>
        <v/>
      </c>
      <c r="AV55" s="156" t="str">
        <f>IF(AV54="","",VLOOKUP(AV54,'シフト記号表（勤務時間帯）'!$D$6:$X$47,21,FALSE))</f>
        <v/>
      </c>
      <c r="AW55" s="154" t="str">
        <f>IF(AW54="","",VLOOKUP(AW54,'シフト記号表（勤務時間帯）'!$D$6:$X$47,21,FALSE))</f>
        <v/>
      </c>
      <c r="AX55" s="155" t="str">
        <f>IF(AX54="","",VLOOKUP(AX54,'シフト記号表（勤務時間帯）'!$D$6:$X$47,21,FALSE))</f>
        <v/>
      </c>
      <c r="AY55" s="155" t="str">
        <f>IF(AY54="","",VLOOKUP(AY54,'シフト記号表（勤務時間帯）'!$D$6:$X$47,21,FALSE))</f>
        <v/>
      </c>
      <c r="AZ55" s="911">
        <f>IF($BC$3="４週",SUM(U55:AV55),IF($BC$3="暦月",SUM(U55:AY55),""))</f>
        <v>0</v>
      </c>
      <c r="BA55" s="912"/>
      <c r="BB55" s="913">
        <f>IF($BC$3="４週",AZ55/4,IF($BC$3="暦月",(AZ55/($BC$8/7)),""))</f>
        <v>0</v>
      </c>
      <c r="BC55" s="912"/>
      <c r="BD55" s="905"/>
      <c r="BE55" s="906"/>
      <c r="BF55" s="906"/>
      <c r="BG55" s="906"/>
      <c r="BH55" s="907"/>
    </row>
    <row r="56" spans="2:60" ht="20.25" customHeight="1" x14ac:dyDescent="0.15">
      <c r="B56" s="157"/>
      <c r="C56" s="863"/>
      <c r="D56" s="864"/>
      <c r="E56" s="865"/>
      <c r="F56" s="158"/>
      <c r="G56" s="244">
        <f>C54</f>
        <v>0</v>
      </c>
      <c r="H56" s="868"/>
      <c r="I56" s="875"/>
      <c r="J56" s="876"/>
      <c r="K56" s="876"/>
      <c r="L56" s="877"/>
      <c r="M56" s="884"/>
      <c r="N56" s="885"/>
      <c r="O56" s="886"/>
      <c r="P56" s="182" t="s">
        <v>231</v>
      </c>
      <c r="Q56" s="183"/>
      <c r="R56" s="183"/>
      <c r="S56" s="184"/>
      <c r="T56" s="185"/>
      <c r="U56" s="163" t="str">
        <f>IF(U54="","",VLOOKUP(U54,'シフト記号表（勤務時間帯）'!$D$6:$Z$47,23,FALSE))</f>
        <v/>
      </c>
      <c r="V56" s="164" t="str">
        <f>IF(V54="","",VLOOKUP(V54,'シフト記号表（勤務時間帯）'!$D$6:$Z$47,23,FALSE))</f>
        <v/>
      </c>
      <c r="W56" s="164" t="str">
        <f>IF(W54="","",VLOOKUP(W54,'シフト記号表（勤務時間帯）'!$D$6:$Z$47,23,FALSE))</f>
        <v/>
      </c>
      <c r="X56" s="164" t="str">
        <f>IF(X54="","",VLOOKUP(X54,'シフト記号表（勤務時間帯）'!$D$6:$Z$47,23,FALSE))</f>
        <v/>
      </c>
      <c r="Y56" s="164" t="str">
        <f>IF(Y54="","",VLOOKUP(Y54,'シフト記号表（勤務時間帯）'!$D$6:$Z$47,23,FALSE))</f>
        <v/>
      </c>
      <c r="Z56" s="164" t="str">
        <f>IF(Z54="","",VLOOKUP(Z54,'シフト記号表（勤務時間帯）'!$D$6:$Z$47,23,FALSE))</f>
        <v/>
      </c>
      <c r="AA56" s="165" t="str">
        <f>IF(AA54="","",VLOOKUP(AA54,'シフト記号表（勤務時間帯）'!$D$6:$Z$47,23,FALSE))</f>
        <v/>
      </c>
      <c r="AB56" s="163" t="str">
        <f>IF(AB54="","",VLOOKUP(AB54,'シフト記号表（勤務時間帯）'!$D$6:$Z$47,23,FALSE))</f>
        <v/>
      </c>
      <c r="AC56" s="164" t="str">
        <f>IF(AC54="","",VLOOKUP(AC54,'シフト記号表（勤務時間帯）'!$D$6:$Z$47,23,FALSE))</f>
        <v/>
      </c>
      <c r="AD56" s="164" t="str">
        <f>IF(AD54="","",VLOOKUP(AD54,'シフト記号表（勤務時間帯）'!$D$6:$Z$47,23,FALSE))</f>
        <v/>
      </c>
      <c r="AE56" s="164" t="str">
        <f>IF(AE54="","",VLOOKUP(AE54,'シフト記号表（勤務時間帯）'!$D$6:$Z$47,23,FALSE))</f>
        <v/>
      </c>
      <c r="AF56" s="164" t="str">
        <f>IF(AF54="","",VLOOKUP(AF54,'シフト記号表（勤務時間帯）'!$D$6:$Z$47,23,FALSE))</f>
        <v/>
      </c>
      <c r="AG56" s="164" t="str">
        <f>IF(AG54="","",VLOOKUP(AG54,'シフト記号表（勤務時間帯）'!$D$6:$Z$47,23,FALSE))</f>
        <v/>
      </c>
      <c r="AH56" s="165" t="str">
        <f>IF(AH54="","",VLOOKUP(AH54,'シフト記号表（勤務時間帯）'!$D$6:$Z$47,23,FALSE))</f>
        <v/>
      </c>
      <c r="AI56" s="163" t="str">
        <f>IF(AI54="","",VLOOKUP(AI54,'シフト記号表（勤務時間帯）'!$D$6:$Z$47,23,FALSE))</f>
        <v/>
      </c>
      <c r="AJ56" s="164" t="str">
        <f>IF(AJ54="","",VLOOKUP(AJ54,'シフト記号表（勤務時間帯）'!$D$6:$Z$47,23,FALSE))</f>
        <v/>
      </c>
      <c r="AK56" s="164" t="str">
        <f>IF(AK54="","",VLOOKUP(AK54,'シフト記号表（勤務時間帯）'!$D$6:$Z$47,23,FALSE))</f>
        <v/>
      </c>
      <c r="AL56" s="164" t="str">
        <f>IF(AL54="","",VLOOKUP(AL54,'シフト記号表（勤務時間帯）'!$D$6:$Z$47,23,FALSE))</f>
        <v/>
      </c>
      <c r="AM56" s="164" t="str">
        <f>IF(AM54="","",VLOOKUP(AM54,'シフト記号表（勤務時間帯）'!$D$6:$Z$47,23,FALSE))</f>
        <v/>
      </c>
      <c r="AN56" s="164" t="str">
        <f>IF(AN54="","",VLOOKUP(AN54,'シフト記号表（勤務時間帯）'!$D$6:$Z$47,23,FALSE))</f>
        <v/>
      </c>
      <c r="AO56" s="165" t="str">
        <f>IF(AO54="","",VLOOKUP(AO54,'シフト記号表（勤務時間帯）'!$D$6:$Z$47,23,FALSE))</f>
        <v/>
      </c>
      <c r="AP56" s="163" t="str">
        <f>IF(AP54="","",VLOOKUP(AP54,'シフト記号表（勤務時間帯）'!$D$6:$Z$47,23,FALSE))</f>
        <v/>
      </c>
      <c r="AQ56" s="164" t="str">
        <f>IF(AQ54="","",VLOOKUP(AQ54,'シフト記号表（勤務時間帯）'!$D$6:$Z$47,23,FALSE))</f>
        <v/>
      </c>
      <c r="AR56" s="164" t="str">
        <f>IF(AR54="","",VLOOKUP(AR54,'シフト記号表（勤務時間帯）'!$D$6:$Z$47,23,FALSE))</f>
        <v/>
      </c>
      <c r="AS56" s="164" t="str">
        <f>IF(AS54="","",VLOOKUP(AS54,'シフト記号表（勤務時間帯）'!$D$6:$Z$47,23,FALSE))</f>
        <v/>
      </c>
      <c r="AT56" s="164" t="str">
        <f>IF(AT54="","",VLOOKUP(AT54,'シフト記号表（勤務時間帯）'!$D$6:$Z$47,23,FALSE))</f>
        <v/>
      </c>
      <c r="AU56" s="164" t="str">
        <f>IF(AU54="","",VLOOKUP(AU54,'シフト記号表（勤務時間帯）'!$D$6:$Z$47,23,FALSE))</f>
        <v/>
      </c>
      <c r="AV56" s="165" t="str">
        <f>IF(AV54="","",VLOOKUP(AV54,'シフト記号表（勤務時間帯）'!$D$6:$Z$47,23,FALSE))</f>
        <v/>
      </c>
      <c r="AW56" s="163" t="str">
        <f>IF(AW54="","",VLOOKUP(AW54,'シフト記号表（勤務時間帯）'!$D$6:$Z$47,23,FALSE))</f>
        <v/>
      </c>
      <c r="AX56" s="164" t="str">
        <f>IF(AX54="","",VLOOKUP(AX54,'シフト記号表（勤務時間帯）'!$D$6:$Z$47,23,FALSE))</f>
        <v/>
      </c>
      <c r="AY56" s="164" t="str">
        <f>IF(AY54="","",VLOOKUP(AY54,'シフト記号表（勤務時間帯）'!$D$6:$Z$47,23,FALSE))</f>
        <v/>
      </c>
      <c r="AZ56" s="914">
        <f>IF($BC$3="４週",SUM(U56:AV56),IF($BC$3="暦月",SUM(U56:AY56),""))</f>
        <v>0</v>
      </c>
      <c r="BA56" s="915"/>
      <c r="BB56" s="916">
        <f>IF($BC$3="４週",AZ56/4,IF($BC$3="暦月",(AZ56/($BC$8/7)),""))</f>
        <v>0</v>
      </c>
      <c r="BC56" s="915"/>
      <c r="BD56" s="908"/>
      <c r="BE56" s="909"/>
      <c r="BF56" s="909"/>
      <c r="BG56" s="909"/>
      <c r="BH56" s="910"/>
    </row>
    <row r="57" spans="2:60" ht="20.25" customHeight="1" x14ac:dyDescent="0.15">
      <c r="B57" s="166"/>
      <c r="C57" s="857"/>
      <c r="D57" s="858"/>
      <c r="E57" s="859"/>
      <c r="F57" s="149"/>
      <c r="G57" s="243"/>
      <c r="H57" s="921"/>
      <c r="I57" s="869"/>
      <c r="J57" s="870"/>
      <c r="K57" s="870"/>
      <c r="L57" s="871"/>
      <c r="M57" s="878"/>
      <c r="N57" s="879"/>
      <c r="O57" s="880"/>
      <c r="P57" s="168" t="s">
        <v>227</v>
      </c>
      <c r="Q57" s="175"/>
      <c r="R57" s="175"/>
      <c r="S57" s="176"/>
      <c r="T57" s="181"/>
      <c r="U57" s="172"/>
      <c r="V57" s="173"/>
      <c r="W57" s="173"/>
      <c r="X57" s="173"/>
      <c r="Y57" s="173"/>
      <c r="Z57" s="173"/>
      <c r="AA57" s="174"/>
      <c r="AB57" s="172"/>
      <c r="AC57" s="173"/>
      <c r="AD57" s="173"/>
      <c r="AE57" s="173"/>
      <c r="AF57" s="173"/>
      <c r="AG57" s="173"/>
      <c r="AH57" s="174"/>
      <c r="AI57" s="172"/>
      <c r="AJ57" s="173"/>
      <c r="AK57" s="173"/>
      <c r="AL57" s="173"/>
      <c r="AM57" s="173"/>
      <c r="AN57" s="173"/>
      <c r="AO57" s="174"/>
      <c r="AP57" s="172"/>
      <c r="AQ57" s="173"/>
      <c r="AR57" s="173"/>
      <c r="AS57" s="173"/>
      <c r="AT57" s="173"/>
      <c r="AU57" s="173"/>
      <c r="AV57" s="174"/>
      <c r="AW57" s="172"/>
      <c r="AX57" s="173"/>
      <c r="AY57" s="173"/>
      <c r="AZ57" s="887"/>
      <c r="BA57" s="888"/>
      <c r="BB57" s="901"/>
      <c r="BC57" s="888"/>
      <c r="BD57" s="902"/>
      <c r="BE57" s="903"/>
      <c r="BF57" s="903"/>
      <c r="BG57" s="903"/>
      <c r="BH57" s="904"/>
    </row>
    <row r="58" spans="2:60" ht="20.25" customHeight="1" x14ac:dyDescent="0.15">
      <c r="B58" s="148">
        <f>B55+1</f>
        <v>13</v>
      </c>
      <c r="C58" s="860"/>
      <c r="D58" s="861"/>
      <c r="E58" s="862"/>
      <c r="F58" s="149">
        <f>C57</f>
        <v>0</v>
      </c>
      <c r="G58" s="243"/>
      <c r="H58" s="867"/>
      <c r="I58" s="872"/>
      <c r="J58" s="873"/>
      <c r="K58" s="873"/>
      <c r="L58" s="874"/>
      <c r="M58" s="881"/>
      <c r="N58" s="882"/>
      <c r="O58" s="883"/>
      <c r="P58" s="150" t="s">
        <v>230</v>
      </c>
      <c r="Q58" s="151"/>
      <c r="R58" s="151"/>
      <c r="S58" s="152"/>
      <c r="T58" s="153"/>
      <c r="U58" s="154" t="str">
        <f>IF(U57="","",VLOOKUP(U57,'シフト記号表（勤務時間帯）'!$D$6:$X$47,21,FALSE))</f>
        <v/>
      </c>
      <c r="V58" s="155" t="str">
        <f>IF(V57="","",VLOOKUP(V57,'シフト記号表（勤務時間帯）'!$D$6:$X$47,21,FALSE))</f>
        <v/>
      </c>
      <c r="W58" s="155" t="str">
        <f>IF(W57="","",VLOOKUP(W57,'シフト記号表（勤務時間帯）'!$D$6:$X$47,21,FALSE))</f>
        <v/>
      </c>
      <c r="X58" s="155" t="str">
        <f>IF(X57="","",VLOOKUP(X57,'シフト記号表（勤務時間帯）'!$D$6:$X$47,21,FALSE))</f>
        <v/>
      </c>
      <c r="Y58" s="155" t="str">
        <f>IF(Y57="","",VLOOKUP(Y57,'シフト記号表（勤務時間帯）'!$D$6:$X$47,21,FALSE))</f>
        <v/>
      </c>
      <c r="Z58" s="155" t="str">
        <f>IF(Z57="","",VLOOKUP(Z57,'シフト記号表（勤務時間帯）'!$D$6:$X$47,21,FALSE))</f>
        <v/>
      </c>
      <c r="AA58" s="156" t="str">
        <f>IF(AA57="","",VLOOKUP(AA57,'シフト記号表（勤務時間帯）'!$D$6:$X$47,21,FALSE))</f>
        <v/>
      </c>
      <c r="AB58" s="154" t="str">
        <f>IF(AB57="","",VLOOKUP(AB57,'シフト記号表（勤務時間帯）'!$D$6:$X$47,21,FALSE))</f>
        <v/>
      </c>
      <c r="AC58" s="155" t="str">
        <f>IF(AC57="","",VLOOKUP(AC57,'シフト記号表（勤務時間帯）'!$D$6:$X$47,21,FALSE))</f>
        <v/>
      </c>
      <c r="AD58" s="155" t="str">
        <f>IF(AD57="","",VLOOKUP(AD57,'シフト記号表（勤務時間帯）'!$D$6:$X$47,21,FALSE))</f>
        <v/>
      </c>
      <c r="AE58" s="155" t="str">
        <f>IF(AE57="","",VLOOKUP(AE57,'シフト記号表（勤務時間帯）'!$D$6:$X$47,21,FALSE))</f>
        <v/>
      </c>
      <c r="AF58" s="155" t="str">
        <f>IF(AF57="","",VLOOKUP(AF57,'シフト記号表（勤務時間帯）'!$D$6:$X$47,21,FALSE))</f>
        <v/>
      </c>
      <c r="AG58" s="155" t="str">
        <f>IF(AG57="","",VLOOKUP(AG57,'シフト記号表（勤務時間帯）'!$D$6:$X$47,21,FALSE))</f>
        <v/>
      </c>
      <c r="AH58" s="156" t="str">
        <f>IF(AH57="","",VLOOKUP(AH57,'シフト記号表（勤務時間帯）'!$D$6:$X$47,21,FALSE))</f>
        <v/>
      </c>
      <c r="AI58" s="154" t="str">
        <f>IF(AI57="","",VLOOKUP(AI57,'シフト記号表（勤務時間帯）'!$D$6:$X$47,21,FALSE))</f>
        <v/>
      </c>
      <c r="AJ58" s="155" t="str">
        <f>IF(AJ57="","",VLOOKUP(AJ57,'シフト記号表（勤務時間帯）'!$D$6:$X$47,21,FALSE))</f>
        <v/>
      </c>
      <c r="AK58" s="155" t="str">
        <f>IF(AK57="","",VLOOKUP(AK57,'シフト記号表（勤務時間帯）'!$D$6:$X$47,21,FALSE))</f>
        <v/>
      </c>
      <c r="AL58" s="155" t="str">
        <f>IF(AL57="","",VLOOKUP(AL57,'シフト記号表（勤務時間帯）'!$D$6:$X$47,21,FALSE))</f>
        <v/>
      </c>
      <c r="AM58" s="155" t="str">
        <f>IF(AM57="","",VLOOKUP(AM57,'シフト記号表（勤務時間帯）'!$D$6:$X$47,21,FALSE))</f>
        <v/>
      </c>
      <c r="AN58" s="155" t="str">
        <f>IF(AN57="","",VLOOKUP(AN57,'シフト記号表（勤務時間帯）'!$D$6:$X$47,21,FALSE))</f>
        <v/>
      </c>
      <c r="AO58" s="156" t="str">
        <f>IF(AO57="","",VLOOKUP(AO57,'シフト記号表（勤務時間帯）'!$D$6:$X$47,21,FALSE))</f>
        <v/>
      </c>
      <c r="AP58" s="154" t="str">
        <f>IF(AP57="","",VLOOKUP(AP57,'シフト記号表（勤務時間帯）'!$D$6:$X$47,21,FALSE))</f>
        <v/>
      </c>
      <c r="AQ58" s="155" t="str">
        <f>IF(AQ57="","",VLOOKUP(AQ57,'シフト記号表（勤務時間帯）'!$D$6:$X$47,21,FALSE))</f>
        <v/>
      </c>
      <c r="AR58" s="155" t="str">
        <f>IF(AR57="","",VLOOKUP(AR57,'シフト記号表（勤務時間帯）'!$D$6:$X$47,21,FALSE))</f>
        <v/>
      </c>
      <c r="AS58" s="155" t="str">
        <f>IF(AS57="","",VLOOKUP(AS57,'シフト記号表（勤務時間帯）'!$D$6:$X$47,21,FALSE))</f>
        <v/>
      </c>
      <c r="AT58" s="155" t="str">
        <f>IF(AT57="","",VLOOKUP(AT57,'シフト記号表（勤務時間帯）'!$D$6:$X$47,21,FALSE))</f>
        <v/>
      </c>
      <c r="AU58" s="155" t="str">
        <f>IF(AU57="","",VLOOKUP(AU57,'シフト記号表（勤務時間帯）'!$D$6:$X$47,21,FALSE))</f>
        <v/>
      </c>
      <c r="AV58" s="156" t="str">
        <f>IF(AV57="","",VLOOKUP(AV57,'シフト記号表（勤務時間帯）'!$D$6:$X$47,21,FALSE))</f>
        <v/>
      </c>
      <c r="AW58" s="154" t="str">
        <f>IF(AW57="","",VLOOKUP(AW57,'シフト記号表（勤務時間帯）'!$D$6:$X$47,21,FALSE))</f>
        <v/>
      </c>
      <c r="AX58" s="155" t="str">
        <f>IF(AX57="","",VLOOKUP(AX57,'シフト記号表（勤務時間帯）'!$D$6:$X$47,21,FALSE))</f>
        <v/>
      </c>
      <c r="AY58" s="155" t="str">
        <f>IF(AY57="","",VLOOKUP(AY57,'シフト記号表（勤務時間帯）'!$D$6:$X$47,21,FALSE))</f>
        <v/>
      </c>
      <c r="AZ58" s="911">
        <f>IF($BC$3="４週",SUM(U58:AV58),IF($BC$3="暦月",SUM(U58:AY58),""))</f>
        <v>0</v>
      </c>
      <c r="BA58" s="912"/>
      <c r="BB58" s="913">
        <f>IF($BC$3="４週",AZ58/4,IF($BC$3="暦月",(AZ58/($BC$8/7)),""))</f>
        <v>0</v>
      </c>
      <c r="BC58" s="912"/>
      <c r="BD58" s="905"/>
      <c r="BE58" s="906"/>
      <c r="BF58" s="906"/>
      <c r="BG58" s="906"/>
      <c r="BH58" s="907"/>
    </row>
    <row r="59" spans="2:60" ht="20.25" customHeight="1" x14ac:dyDescent="0.15">
      <c r="B59" s="157"/>
      <c r="C59" s="863"/>
      <c r="D59" s="864"/>
      <c r="E59" s="865"/>
      <c r="F59" s="158"/>
      <c r="G59" s="244">
        <f>C57</f>
        <v>0</v>
      </c>
      <c r="H59" s="868"/>
      <c r="I59" s="875"/>
      <c r="J59" s="876"/>
      <c r="K59" s="876"/>
      <c r="L59" s="877"/>
      <c r="M59" s="884"/>
      <c r="N59" s="885"/>
      <c r="O59" s="886"/>
      <c r="P59" s="182" t="s">
        <v>231</v>
      </c>
      <c r="Q59" s="183"/>
      <c r="R59" s="183"/>
      <c r="S59" s="184"/>
      <c r="T59" s="185"/>
      <c r="U59" s="163" t="str">
        <f>IF(U57="","",VLOOKUP(U57,'シフト記号表（勤務時間帯）'!$D$6:$Z$47,23,FALSE))</f>
        <v/>
      </c>
      <c r="V59" s="164" t="str">
        <f>IF(V57="","",VLOOKUP(V57,'シフト記号表（勤務時間帯）'!$D$6:$Z$47,23,FALSE))</f>
        <v/>
      </c>
      <c r="W59" s="164" t="str">
        <f>IF(W57="","",VLOOKUP(W57,'シフト記号表（勤務時間帯）'!$D$6:$Z$47,23,FALSE))</f>
        <v/>
      </c>
      <c r="X59" s="164" t="str">
        <f>IF(X57="","",VLOOKUP(X57,'シフト記号表（勤務時間帯）'!$D$6:$Z$47,23,FALSE))</f>
        <v/>
      </c>
      <c r="Y59" s="164" t="str">
        <f>IF(Y57="","",VLOOKUP(Y57,'シフト記号表（勤務時間帯）'!$D$6:$Z$47,23,FALSE))</f>
        <v/>
      </c>
      <c r="Z59" s="164" t="str">
        <f>IF(Z57="","",VLOOKUP(Z57,'シフト記号表（勤務時間帯）'!$D$6:$Z$47,23,FALSE))</f>
        <v/>
      </c>
      <c r="AA59" s="165" t="str">
        <f>IF(AA57="","",VLOOKUP(AA57,'シフト記号表（勤務時間帯）'!$D$6:$Z$47,23,FALSE))</f>
        <v/>
      </c>
      <c r="AB59" s="163" t="str">
        <f>IF(AB57="","",VLOOKUP(AB57,'シフト記号表（勤務時間帯）'!$D$6:$Z$47,23,FALSE))</f>
        <v/>
      </c>
      <c r="AC59" s="164" t="str">
        <f>IF(AC57="","",VLOOKUP(AC57,'シフト記号表（勤務時間帯）'!$D$6:$Z$47,23,FALSE))</f>
        <v/>
      </c>
      <c r="AD59" s="164" t="str">
        <f>IF(AD57="","",VLOOKUP(AD57,'シフト記号表（勤務時間帯）'!$D$6:$Z$47,23,FALSE))</f>
        <v/>
      </c>
      <c r="AE59" s="164" t="str">
        <f>IF(AE57="","",VLOOKUP(AE57,'シフト記号表（勤務時間帯）'!$D$6:$Z$47,23,FALSE))</f>
        <v/>
      </c>
      <c r="AF59" s="164" t="str">
        <f>IF(AF57="","",VLOOKUP(AF57,'シフト記号表（勤務時間帯）'!$D$6:$Z$47,23,FALSE))</f>
        <v/>
      </c>
      <c r="AG59" s="164" t="str">
        <f>IF(AG57="","",VLOOKUP(AG57,'シフト記号表（勤務時間帯）'!$D$6:$Z$47,23,FALSE))</f>
        <v/>
      </c>
      <c r="AH59" s="165" t="str">
        <f>IF(AH57="","",VLOOKUP(AH57,'シフト記号表（勤務時間帯）'!$D$6:$Z$47,23,FALSE))</f>
        <v/>
      </c>
      <c r="AI59" s="163" t="str">
        <f>IF(AI57="","",VLOOKUP(AI57,'シフト記号表（勤務時間帯）'!$D$6:$Z$47,23,FALSE))</f>
        <v/>
      </c>
      <c r="AJ59" s="164" t="str">
        <f>IF(AJ57="","",VLOOKUP(AJ57,'シフト記号表（勤務時間帯）'!$D$6:$Z$47,23,FALSE))</f>
        <v/>
      </c>
      <c r="AK59" s="164" t="str">
        <f>IF(AK57="","",VLOOKUP(AK57,'シフト記号表（勤務時間帯）'!$D$6:$Z$47,23,FALSE))</f>
        <v/>
      </c>
      <c r="AL59" s="164" t="str">
        <f>IF(AL57="","",VLOOKUP(AL57,'シフト記号表（勤務時間帯）'!$D$6:$Z$47,23,FALSE))</f>
        <v/>
      </c>
      <c r="AM59" s="164" t="str">
        <f>IF(AM57="","",VLOOKUP(AM57,'シフト記号表（勤務時間帯）'!$D$6:$Z$47,23,FALSE))</f>
        <v/>
      </c>
      <c r="AN59" s="164" t="str">
        <f>IF(AN57="","",VLOOKUP(AN57,'シフト記号表（勤務時間帯）'!$D$6:$Z$47,23,FALSE))</f>
        <v/>
      </c>
      <c r="AO59" s="165" t="str">
        <f>IF(AO57="","",VLOOKUP(AO57,'シフト記号表（勤務時間帯）'!$D$6:$Z$47,23,FALSE))</f>
        <v/>
      </c>
      <c r="AP59" s="163" t="str">
        <f>IF(AP57="","",VLOOKUP(AP57,'シフト記号表（勤務時間帯）'!$D$6:$Z$47,23,FALSE))</f>
        <v/>
      </c>
      <c r="AQ59" s="164" t="str">
        <f>IF(AQ57="","",VLOOKUP(AQ57,'シフト記号表（勤務時間帯）'!$D$6:$Z$47,23,FALSE))</f>
        <v/>
      </c>
      <c r="AR59" s="164" t="str">
        <f>IF(AR57="","",VLOOKUP(AR57,'シフト記号表（勤務時間帯）'!$D$6:$Z$47,23,FALSE))</f>
        <v/>
      </c>
      <c r="AS59" s="164" t="str">
        <f>IF(AS57="","",VLOOKUP(AS57,'シフト記号表（勤務時間帯）'!$D$6:$Z$47,23,FALSE))</f>
        <v/>
      </c>
      <c r="AT59" s="164" t="str">
        <f>IF(AT57="","",VLOOKUP(AT57,'シフト記号表（勤務時間帯）'!$D$6:$Z$47,23,FALSE))</f>
        <v/>
      </c>
      <c r="AU59" s="164" t="str">
        <f>IF(AU57="","",VLOOKUP(AU57,'シフト記号表（勤務時間帯）'!$D$6:$Z$47,23,FALSE))</f>
        <v/>
      </c>
      <c r="AV59" s="165" t="str">
        <f>IF(AV57="","",VLOOKUP(AV57,'シフト記号表（勤務時間帯）'!$D$6:$Z$47,23,FALSE))</f>
        <v/>
      </c>
      <c r="AW59" s="163" t="str">
        <f>IF(AW57="","",VLOOKUP(AW57,'シフト記号表（勤務時間帯）'!$D$6:$Z$47,23,FALSE))</f>
        <v/>
      </c>
      <c r="AX59" s="164" t="str">
        <f>IF(AX57="","",VLOOKUP(AX57,'シフト記号表（勤務時間帯）'!$D$6:$Z$47,23,FALSE))</f>
        <v/>
      </c>
      <c r="AY59" s="164" t="str">
        <f>IF(AY57="","",VLOOKUP(AY57,'シフト記号表（勤務時間帯）'!$D$6:$Z$47,23,FALSE))</f>
        <v/>
      </c>
      <c r="AZ59" s="914">
        <f>IF($BC$3="４週",SUM(U59:AV59),IF($BC$3="暦月",SUM(U59:AY59),""))</f>
        <v>0</v>
      </c>
      <c r="BA59" s="915"/>
      <c r="BB59" s="916">
        <f>IF($BC$3="４週",AZ59/4,IF($BC$3="暦月",(AZ59/($BC$8/7)),""))</f>
        <v>0</v>
      </c>
      <c r="BC59" s="915"/>
      <c r="BD59" s="908"/>
      <c r="BE59" s="909"/>
      <c r="BF59" s="909"/>
      <c r="BG59" s="909"/>
      <c r="BH59" s="910"/>
    </row>
    <row r="60" spans="2:60" ht="20.25" customHeight="1" x14ac:dyDescent="0.15">
      <c r="B60" s="166"/>
      <c r="C60" s="857"/>
      <c r="D60" s="858"/>
      <c r="E60" s="859"/>
      <c r="F60" s="149"/>
      <c r="G60" s="243"/>
      <c r="H60" s="921"/>
      <c r="I60" s="869"/>
      <c r="J60" s="870"/>
      <c r="K60" s="870"/>
      <c r="L60" s="871"/>
      <c r="M60" s="878"/>
      <c r="N60" s="879"/>
      <c r="O60" s="880"/>
      <c r="P60" s="168" t="s">
        <v>227</v>
      </c>
      <c r="Q60" s="175"/>
      <c r="R60" s="175"/>
      <c r="S60" s="176"/>
      <c r="T60" s="181"/>
      <c r="U60" s="172"/>
      <c r="V60" s="173"/>
      <c r="W60" s="173"/>
      <c r="X60" s="173"/>
      <c r="Y60" s="173"/>
      <c r="Z60" s="173"/>
      <c r="AA60" s="174"/>
      <c r="AB60" s="172"/>
      <c r="AC60" s="173"/>
      <c r="AD60" s="173"/>
      <c r="AE60" s="173"/>
      <c r="AF60" s="173"/>
      <c r="AG60" s="173"/>
      <c r="AH60" s="174"/>
      <c r="AI60" s="172"/>
      <c r="AJ60" s="173"/>
      <c r="AK60" s="173"/>
      <c r="AL60" s="173"/>
      <c r="AM60" s="173"/>
      <c r="AN60" s="173"/>
      <c r="AO60" s="174"/>
      <c r="AP60" s="172"/>
      <c r="AQ60" s="173"/>
      <c r="AR60" s="173"/>
      <c r="AS60" s="173"/>
      <c r="AT60" s="173"/>
      <c r="AU60" s="173"/>
      <c r="AV60" s="174"/>
      <c r="AW60" s="172"/>
      <c r="AX60" s="173"/>
      <c r="AY60" s="173"/>
      <c r="AZ60" s="887"/>
      <c r="BA60" s="888"/>
      <c r="BB60" s="901"/>
      <c r="BC60" s="888"/>
      <c r="BD60" s="902"/>
      <c r="BE60" s="903"/>
      <c r="BF60" s="903"/>
      <c r="BG60" s="903"/>
      <c r="BH60" s="904"/>
    </row>
    <row r="61" spans="2:60" ht="20.25" customHeight="1" x14ac:dyDescent="0.15">
      <c r="B61" s="148">
        <f>B58+1</f>
        <v>14</v>
      </c>
      <c r="C61" s="860"/>
      <c r="D61" s="861"/>
      <c r="E61" s="862"/>
      <c r="F61" s="149">
        <f>C60</f>
        <v>0</v>
      </c>
      <c r="G61" s="243"/>
      <c r="H61" s="867"/>
      <c r="I61" s="872"/>
      <c r="J61" s="873"/>
      <c r="K61" s="873"/>
      <c r="L61" s="874"/>
      <c r="M61" s="881"/>
      <c r="N61" s="882"/>
      <c r="O61" s="883"/>
      <c r="P61" s="150" t="s">
        <v>230</v>
      </c>
      <c r="Q61" s="151"/>
      <c r="R61" s="151"/>
      <c r="S61" s="152"/>
      <c r="T61" s="153"/>
      <c r="U61" s="154" t="str">
        <f>IF(U60="","",VLOOKUP(U60,'シフト記号表（勤務時間帯）'!$D$6:$X$47,21,FALSE))</f>
        <v/>
      </c>
      <c r="V61" s="155" t="str">
        <f>IF(V60="","",VLOOKUP(V60,'シフト記号表（勤務時間帯）'!$D$6:$X$47,21,FALSE))</f>
        <v/>
      </c>
      <c r="W61" s="155" t="str">
        <f>IF(W60="","",VLOOKUP(W60,'シフト記号表（勤務時間帯）'!$D$6:$X$47,21,FALSE))</f>
        <v/>
      </c>
      <c r="X61" s="155" t="str">
        <f>IF(X60="","",VLOOKUP(X60,'シフト記号表（勤務時間帯）'!$D$6:$X$47,21,FALSE))</f>
        <v/>
      </c>
      <c r="Y61" s="155" t="str">
        <f>IF(Y60="","",VLOOKUP(Y60,'シフト記号表（勤務時間帯）'!$D$6:$X$47,21,FALSE))</f>
        <v/>
      </c>
      <c r="Z61" s="155" t="str">
        <f>IF(Z60="","",VLOOKUP(Z60,'シフト記号表（勤務時間帯）'!$D$6:$X$47,21,FALSE))</f>
        <v/>
      </c>
      <c r="AA61" s="156" t="str">
        <f>IF(AA60="","",VLOOKUP(AA60,'シフト記号表（勤務時間帯）'!$D$6:$X$47,21,FALSE))</f>
        <v/>
      </c>
      <c r="AB61" s="154" t="str">
        <f>IF(AB60="","",VLOOKUP(AB60,'シフト記号表（勤務時間帯）'!$D$6:$X$47,21,FALSE))</f>
        <v/>
      </c>
      <c r="AC61" s="155" t="str">
        <f>IF(AC60="","",VLOOKUP(AC60,'シフト記号表（勤務時間帯）'!$D$6:$X$47,21,FALSE))</f>
        <v/>
      </c>
      <c r="AD61" s="155" t="str">
        <f>IF(AD60="","",VLOOKUP(AD60,'シフト記号表（勤務時間帯）'!$D$6:$X$47,21,FALSE))</f>
        <v/>
      </c>
      <c r="AE61" s="155" t="str">
        <f>IF(AE60="","",VLOOKUP(AE60,'シフト記号表（勤務時間帯）'!$D$6:$X$47,21,FALSE))</f>
        <v/>
      </c>
      <c r="AF61" s="155" t="str">
        <f>IF(AF60="","",VLOOKUP(AF60,'シフト記号表（勤務時間帯）'!$D$6:$X$47,21,FALSE))</f>
        <v/>
      </c>
      <c r="AG61" s="155" t="str">
        <f>IF(AG60="","",VLOOKUP(AG60,'シフト記号表（勤務時間帯）'!$D$6:$X$47,21,FALSE))</f>
        <v/>
      </c>
      <c r="AH61" s="156" t="str">
        <f>IF(AH60="","",VLOOKUP(AH60,'シフト記号表（勤務時間帯）'!$D$6:$X$47,21,FALSE))</f>
        <v/>
      </c>
      <c r="AI61" s="154" t="str">
        <f>IF(AI60="","",VLOOKUP(AI60,'シフト記号表（勤務時間帯）'!$D$6:$X$47,21,FALSE))</f>
        <v/>
      </c>
      <c r="AJ61" s="155" t="str">
        <f>IF(AJ60="","",VLOOKUP(AJ60,'シフト記号表（勤務時間帯）'!$D$6:$X$47,21,FALSE))</f>
        <v/>
      </c>
      <c r="AK61" s="155" t="str">
        <f>IF(AK60="","",VLOOKUP(AK60,'シフト記号表（勤務時間帯）'!$D$6:$X$47,21,FALSE))</f>
        <v/>
      </c>
      <c r="AL61" s="155" t="str">
        <f>IF(AL60="","",VLOOKUP(AL60,'シフト記号表（勤務時間帯）'!$D$6:$X$47,21,FALSE))</f>
        <v/>
      </c>
      <c r="AM61" s="155" t="str">
        <f>IF(AM60="","",VLOOKUP(AM60,'シフト記号表（勤務時間帯）'!$D$6:$X$47,21,FALSE))</f>
        <v/>
      </c>
      <c r="AN61" s="155" t="str">
        <f>IF(AN60="","",VLOOKUP(AN60,'シフト記号表（勤務時間帯）'!$D$6:$X$47,21,FALSE))</f>
        <v/>
      </c>
      <c r="AO61" s="156" t="str">
        <f>IF(AO60="","",VLOOKUP(AO60,'シフト記号表（勤務時間帯）'!$D$6:$X$47,21,FALSE))</f>
        <v/>
      </c>
      <c r="AP61" s="154" t="str">
        <f>IF(AP60="","",VLOOKUP(AP60,'シフト記号表（勤務時間帯）'!$D$6:$X$47,21,FALSE))</f>
        <v/>
      </c>
      <c r="AQ61" s="155" t="str">
        <f>IF(AQ60="","",VLOOKUP(AQ60,'シフト記号表（勤務時間帯）'!$D$6:$X$47,21,FALSE))</f>
        <v/>
      </c>
      <c r="AR61" s="155" t="str">
        <f>IF(AR60="","",VLOOKUP(AR60,'シフト記号表（勤務時間帯）'!$D$6:$X$47,21,FALSE))</f>
        <v/>
      </c>
      <c r="AS61" s="155" t="str">
        <f>IF(AS60="","",VLOOKUP(AS60,'シフト記号表（勤務時間帯）'!$D$6:$X$47,21,FALSE))</f>
        <v/>
      </c>
      <c r="AT61" s="155" t="str">
        <f>IF(AT60="","",VLOOKUP(AT60,'シフト記号表（勤務時間帯）'!$D$6:$X$47,21,FALSE))</f>
        <v/>
      </c>
      <c r="AU61" s="155" t="str">
        <f>IF(AU60="","",VLOOKUP(AU60,'シフト記号表（勤務時間帯）'!$D$6:$X$47,21,FALSE))</f>
        <v/>
      </c>
      <c r="AV61" s="156" t="str">
        <f>IF(AV60="","",VLOOKUP(AV60,'シフト記号表（勤務時間帯）'!$D$6:$X$47,21,FALSE))</f>
        <v/>
      </c>
      <c r="AW61" s="154" t="str">
        <f>IF(AW60="","",VLOOKUP(AW60,'シフト記号表（勤務時間帯）'!$D$6:$X$47,21,FALSE))</f>
        <v/>
      </c>
      <c r="AX61" s="155" t="str">
        <f>IF(AX60="","",VLOOKUP(AX60,'シフト記号表（勤務時間帯）'!$D$6:$X$47,21,FALSE))</f>
        <v/>
      </c>
      <c r="AY61" s="155" t="str">
        <f>IF(AY60="","",VLOOKUP(AY60,'シフト記号表（勤務時間帯）'!$D$6:$X$47,21,FALSE))</f>
        <v/>
      </c>
      <c r="AZ61" s="911">
        <f>IF($BC$3="４週",SUM(U61:AV61),IF($BC$3="暦月",SUM(U61:AY61),""))</f>
        <v>0</v>
      </c>
      <c r="BA61" s="912"/>
      <c r="BB61" s="913">
        <f>IF($BC$3="４週",AZ61/4,IF($BC$3="暦月",(AZ61/($BC$8/7)),""))</f>
        <v>0</v>
      </c>
      <c r="BC61" s="912"/>
      <c r="BD61" s="905"/>
      <c r="BE61" s="906"/>
      <c r="BF61" s="906"/>
      <c r="BG61" s="906"/>
      <c r="BH61" s="907"/>
    </row>
    <row r="62" spans="2:60" ht="20.25" customHeight="1" x14ac:dyDescent="0.15">
      <c r="B62" s="157"/>
      <c r="C62" s="863"/>
      <c r="D62" s="864"/>
      <c r="E62" s="865"/>
      <c r="F62" s="158"/>
      <c r="G62" s="244">
        <f>C60</f>
        <v>0</v>
      </c>
      <c r="H62" s="868"/>
      <c r="I62" s="875"/>
      <c r="J62" s="876"/>
      <c r="K62" s="876"/>
      <c r="L62" s="877"/>
      <c r="M62" s="884"/>
      <c r="N62" s="885"/>
      <c r="O62" s="886"/>
      <c r="P62" s="182" t="s">
        <v>231</v>
      </c>
      <c r="Q62" s="183"/>
      <c r="R62" s="183"/>
      <c r="S62" s="184"/>
      <c r="T62" s="185"/>
      <c r="U62" s="163" t="str">
        <f>IF(U60="","",VLOOKUP(U60,'シフト記号表（勤務時間帯）'!$D$6:$Z$47,23,FALSE))</f>
        <v/>
      </c>
      <c r="V62" s="164" t="str">
        <f>IF(V60="","",VLOOKUP(V60,'シフト記号表（勤務時間帯）'!$D$6:$Z$47,23,FALSE))</f>
        <v/>
      </c>
      <c r="W62" s="164" t="str">
        <f>IF(W60="","",VLOOKUP(W60,'シフト記号表（勤務時間帯）'!$D$6:$Z$47,23,FALSE))</f>
        <v/>
      </c>
      <c r="X62" s="164" t="str">
        <f>IF(X60="","",VLOOKUP(X60,'シフト記号表（勤務時間帯）'!$D$6:$Z$47,23,FALSE))</f>
        <v/>
      </c>
      <c r="Y62" s="164" t="str">
        <f>IF(Y60="","",VLOOKUP(Y60,'シフト記号表（勤務時間帯）'!$D$6:$Z$47,23,FALSE))</f>
        <v/>
      </c>
      <c r="Z62" s="164" t="str">
        <f>IF(Z60="","",VLOOKUP(Z60,'シフト記号表（勤務時間帯）'!$D$6:$Z$47,23,FALSE))</f>
        <v/>
      </c>
      <c r="AA62" s="165" t="str">
        <f>IF(AA60="","",VLOOKUP(AA60,'シフト記号表（勤務時間帯）'!$D$6:$Z$47,23,FALSE))</f>
        <v/>
      </c>
      <c r="AB62" s="163" t="str">
        <f>IF(AB60="","",VLOOKUP(AB60,'シフト記号表（勤務時間帯）'!$D$6:$Z$47,23,FALSE))</f>
        <v/>
      </c>
      <c r="AC62" s="164" t="str">
        <f>IF(AC60="","",VLOOKUP(AC60,'シフト記号表（勤務時間帯）'!$D$6:$Z$47,23,FALSE))</f>
        <v/>
      </c>
      <c r="AD62" s="164" t="str">
        <f>IF(AD60="","",VLOOKUP(AD60,'シフト記号表（勤務時間帯）'!$D$6:$Z$47,23,FALSE))</f>
        <v/>
      </c>
      <c r="AE62" s="164" t="str">
        <f>IF(AE60="","",VLOOKUP(AE60,'シフト記号表（勤務時間帯）'!$D$6:$Z$47,23,FALSE))</f>
        <v/>
      </c>
      <c r="AF62" s="164" t="str">
        <f>IF(AF60="","",VLOOKUP(AF60,'シフト記号表（勤務時間帯）'!$D$6:$Z$47,23,FALSE))</f>
        <v/>
      </c>
      <c r="AG62" s="164" t="str">
        <f>IF(AG60="","",VLOOKUP(AG60,'シフト記号表（勤務時間帯）'!$D$6:$Z$47,23,FALSE))</f>
        <v/>
      </c>
      <c r="AH62" s="165" t="str">
        <f>IF(AH60="","",VLOOKUP(AH60,'シフト記号表（勤務時間帯）'!$D$6:$Z$47,23,FALSE))</f>
        <v/>
      </c>
      <c r="AI62" s="163" t="str">
        <f>IF(AI60="","",VLOOKUP(AI60,'シフト記号表（勤務時間帯）'!$D$6:$Z$47,23,FALSE))</f>
        <v/>
      </c>
      <c r="AJ62" s="164" t="str">
        <f>IF(AJ60="","",VLOOKUP(AJ60,'シフト記号表（勤務時間帯）'!$D$6:$Z$47,23,FALSE))</f>
        <v/>
      </c>
      <c r="AK62" s="164" t="str">
        <f>IF(AK60="","",VLOOKUP(AK60,'シフト記号表（勤務時間帯）'!$D$6:$Z$47,23,FALSE))</f>
        <v/>
      </c>
      <c r="AL62" s="164" t="str">
        <f>IF(AL60="","",VLOOKUP(AL60,'シフト記号表（勤務時間帯）'!$D$6:$Z$47,23,FALSE))</f>
        <v/>
      </c>
      <c r="AM62" s="164" t="str">
        <f>IF(AM60="","",VLOOKUP(AM60,'シフト記号表（勤務時間帯）'!$D$6:$Z$47,23,FALSE))</f>
        <v/>
      </c>
      <c r="AN62" s="164" t="str">
        <f>IF(AN60="","",VLOOKUP(AN60,'シフト記号表（勤務時間帯）'!$D$6:$Z$47,23,FALSE))</f>
        <v/>
      </c>
      <c r="AO62" s="165" t="str">
        <f>IF(AO60="","",VLOOKUP(AO60,'シフト記号表（勤務時間帯）'!$D$6:$Z$47,23,FALSE))</f>
        <v/>
      </c>
      <c r="AP62" s="163" t="str">
        <f>IF(AP60="","",VLOOKUP(AP60,'シフト記号表（勤務時間帯）'!$D$6:$Z$47,23,FALSE))</f>
        <v/>
      </c>
      <c r="AQ62" s="164" t="str">
        <f>IF(AQ60="","",VLOOKUP(AQ60,'シフト記号表（勤務時間帯）'!$D$6:$Z$47,23,FALSE))</f>
        <v/>
      </c>
      <c r="AR62" s="164" t="str">
        <f>IF(AR60="","",VLOOKUP(AR60,'シフト記号表（勤務時間帯）'!$D$6:$Z$47,23,FALSE))</f>
        <v/>
      </c>
      <c r="AS62" s="164" t="str">
        <f>IF(AS60="","",VLOOKUP(AS60,'シフト記号表（勤務時間帯）'!$D$6:$Z$47,23,FALSE))</f>
        <v/>
      </c>
      <c r="AT62" s="164" t="str">
        <f>IF(AT60="","",VLOOKUP(AT60,'シフト記号表（勤務時間帯）'!$D$6:$Z$47,23,FALSE))</f>
        <v/>
      </c>
      <c r="AU62" s="164" t="str">
        <f>IF(AU60="","",VLOOKUP(AU60,'シフト記号表（勤務時間帯）'!$D$6:$Z$47,23,FALSE))</f>
        <v/>
      </c>
      <c r="AV62" s="165" t="str">
        <f>IF(AV60="","",VLOOKUP(AV60,'シフト記号表（勤務時間帯）'!$D$6:$Z$47,23,FALSE))</f>
        <v/>
      </c>
      <c r="AW62" s="163" t="str">
        <f>IF(AW60="","",VLOOKUP(AW60,'シフト記号表（勤務時間帯）'!$D$6:$Z$47,23,FALSE))</f>
        <v/>
      </c>
      <c r="AX62" s="164" t="str">
        <f>IF(AX60="","",VLOOKUP(AX60,'シフト記号表（勤務時間帯）'!$D$6:$Z$47,23,FALSE))</f>
        <v/>
      </c>
      <c r="AY62" s="164" t="str">
        <f>IF(AY60="","",VLOOKUP(AY60,'シフト記号表（勤務時間帯）'!$D$6:$Z$47,23,FALSE))</f>
        <v/>
      </c>
      <c r="AZ62" s="914">
        <f>IF($BC$3="４週",SUM(U62:AV62),IF($BC$3="暦月",SUM(U62:AY62),""))</f>
        <v>0</v>
      </c>
      <c r="BA62" s="915"/>
      <c r="BB62" s="916">
        <f>IF($BC$3="４週",AZ62/4,IF($BC$3="暦月",(AZ62/($BC$8/7)),""))</f>
        <v>0</v>
      </c>
      <c r="BC62" s="915"/>
      <c r="BD62" s="908"/>
      <c r="BE62" s="909"/>
      <c r="BF62" s="909"/>
      <c r="BG62" s="909"/>
      <c r="BH62" s="910"/>
    </row>
    <row r="63" spans="2:60" ht="20.25" customHeight="1" x14ac:dyDescent="0.15">
      <c r="B63" s="166"/>
      <c r="C63" s="857"/>
      <c r="D63" s="858"/>
      <c r="E63" s="859"/>
      <c r="F63" s="149"/>
      <c r="G63" s="243"/>
      <c r="H63" s="921"/>
      <c r="I63" s="869"/>
      <c r="J63" s="870"/>
      <c r="K63" s="870"/>
      <c r="L63" s="871"/>
      <c r="M63" s="878"/>
      <c r="N63" s="879"/>
      <c r="O63" s="880"/>
      <c r="P63" s="168" t="s">
        <v>227</v>
      </c>
      <c r="Q63" s="175"/>
      <c r="R63" s="175"/>
      <c r="S63" s="176"/>
      <c r="T63" s="181"/>
      <c r="U63" s="172"/>
      <c r="V63" s="173"/>
      <c r="W63" s="173"/>
      <c r="X63" s="173"/>
      <c r="Y63" s="173"/>
      <c r="Z63" s="173"/>
      <c r="AA63" s="174"/>
      <c r="AB63" s="172"/>
      <c r="AC63" s="173"/>
      <c r="AD63" s="173"/>
      <c r="AE63" s="173"/>
      <c r="AF63" s="173"/>
      <c r="AG63" s="173"/>
      <c r="AH63" s="174"/>
      <c r="AI63" s="172"/>
      <c r="AJ63" s="173"/>
      <c r="AK63" s="173"/>
      <c r="AL63" s="173"/>
      <c r="AM63" s="173"/>
      <c r="AN63" s="173"/>
      <c r="AO63" s="174"/>
      <c r="AP63" s="172"/>
      <c r="AQ63" s="173"/>
      <c r="AR63" s="173"/>
      <c r="AS63" s="173"/>
      <c r="AT63" s="173"/>
      <c r="AU63" s="173"/>
      <c r="AV63" s="174"/>
      <c r="AW63" s="172"/>
      <c r="AX63" s="173"/>
      <c r="AY63" s="173"/>
      <c r="AZ63" s="887"/>
      <c r="BA63" s="888"/>
      <c r="BB63" s="901"/>
      <c r="BC63" s="888"/>
      <c r="BD63" s="902"/>
      <c r="BE63" s="903"/>
      <c r="BF63" s="903"/>
      <c r="BG63" s="903"/>
      <c r="BH63" s="904"/>
    </row>
    <row r="64" spans="2:60" ht="20.25" customHeight="1" x14ac:dyDescent="0.15">
      <c r="B64" s="148">
        <f>B61+1</f>
        <v>15</v>
      </c>
      <c r="C64" s="860"/>
      <c r="D64" s="861"/>
      <c r="E64" s="862"/>
      <c r="F64" s="149">
        <f>C63</f>
        <v>0</v>
      </c>
      <c r="G64" s="243"/>
      <c r="H64" s="867"/>
      <c r="I64" s="872"/>
      <c r="J64" s="873"/>
      <c r="K64" s="873"/>
      <c r="L64" s="874"/>
      <c r="M64" s="881"/>
      <c r="N64" s="882"/>
      <c r="O64" s="883"/>
      <c r="P64" s="150" t="s">
        <v>230</v>
      </c>
      <c r="Q64" s="151"/>
      <c r="R64" s="151"/>
      <c r="S64" s="152"/>
      <c r="T64" s="153"/>
      <c r="U64" s="154" t="str">
        <f>IF(U63="","",VLOOKUP(U63,'シフト記号表（勤務時間帯）'!$D$6:$X$47,21,FALSE))</f>
        <v/>
      </c>
      <c r="V64" s="155" t="str">
        <f>IF(V63="","",VLOOKUP(V63,'シフト記号表（勤務時間帯）'!$D$6:$X$47,21,FALSE))</f>
        <v/>
      </c>
      <c r="W64" s="155" t="str">
        <f>IF(W63="","",VLOOKUP(W63,'シフト記号表（勤務時間帯）'!$D$6:$X$47,21,FALSE))</f>
        <v/>
      </c>
      <c r="X64" s="155" t="str">
        <f>IF(X63="","",VLOOKUP(X63,'シフト記号表（勤務時間帯）'!$D$6:$X$47,21,FALSE))</f>
        <v/>
      </c>
      <c r="Y64" s="155" t="str">
        <f>IF(Y63="","",VLOOKUP(Y63,'シフト記号表（勤務時間帯）'!$D$6:$X$47,21,FALSE))</f>
        <v/>
      </c>
      <c r="Z64" s="155" t="str">
        <f>IF(Z63="","",VLOOKUP(Z63,'シフト記号表（勤務時間帯）'!$D$6:$X$47,21,FALSE))</f>
        <v/>
      </c>
      <c r="AA64" s="156" t="str">
        <f>IF(AA63="","",VLOOKUP(AA63,'シフト記号表（勤務時間帯）'!$D$6:$X$47,21,FALSE))</f>
        <v/>
      </c>
      <c r="AB64" s="154" t="str">
        <f>IF(AB63="","",VLOOKUP(AB63,'シフト記号表（勤務時間帯）'!$D$6:$X$47,21,FALSE))</f>
        <v/>
      </c>
      <c r="AC64" s="155" t="str">
        <f>IF(AC63="","",VLOOKUP(AC63,'シフト記号表（勤務時間帯）'!$D$6:$X$47,21,FALSE))</f>
        <v/>
      </c>
      <c r="AD64" s="155" t="str">
        <f>IF(AD63="","",VLOOKUP(AD63,'シフト記号表（勤務時間帯）'!$D$6:$X$47,21,FALSE))</f>
        <v/>
      </c>
      <c r="AE64" s="155" t="str">
        <f>IF(AE63="","",VLOOKUP(AE63,'シフト記号表（勤務時間帯）'!$D$6:$X$47,21,FALSE))</f>
        <v/>
      </c>
      <c r="AF64" s="155" t="str">
        <f>IF(AF63="","",VLOOKUP(AF63,'シフト記号表（勤務時間帯）'!$D$6:$X$47,21,FALSE))</f>
        <v/>
      </c>
      <c r="AG64" s="155" t="str">
        <f>IF(AG63="","",VLOOKUP(AG63,'シフト記号表（勤務時間帯）'!$D$6:$X$47,21,FALSE))</f>
        <v/>
      </c>
      <c r="AH64" s="156" t="str">
        <f>IF(AH63="","",VLOOKUP(AH63,'シフト記号表（勤務時間帯）'!$D$6:$X$47,21,FALSE))</f>
        <v/>
      </c>
      <c r="AI64" s="154" t="str">
        <f>IF(AI63="","",VLOOKUP(AI63,'シフト記号表（勤務時間帯）'!$D$6:$X$47,21,FALSE))</f>
        <v/>
      </c>
      <c r="AJ64" s="155" t="str">
        <f>IF(AJ63="","",VLOOKUP(AJ63,'シフト記号表（勤務時間帯）'!$D$6:$X$47,21,FALSE))</f>
        <v/>
      </c>
      <c r="AK64" s="155" t="str">
        <f>IF(AK63="","",VLOOKUP(AK63,'シフト記号表（勤務時間帯）'!$D$6:$X$47,21,FALSE))</f>
        <v/>
      </c>
      <c r="AL64" s="155" t="str">
        <f>IF(AL63="","",VLOOKUP(AL63,'シフト記号表（勤務時間帯）'!$D$6:$X$47,21,FALSE))</f>
        <v/>
      </c>
      <c r="AM64" s="155" t="str">
        <f>IF(AM63="","",VLOOKUP(AM63,'シフト記号表（勤務時間帯）'!$D$6:$X$47,21,FALSE))</f>
        <v/>
      </c>
      <c r="AN64" s="155" t="str">
        <f>IF(AN63="","",VLOOKUP(AN63,'シフト記号表（勤務時間帯）'!$D$6:$X$47,21,FALSE))</f>
        <v/>
      </c>
      <c r="AO64" s="156" t="str">
        <f>IF(AO63="","",VLOOKUP(AO63,'シフト記号表（勤務時間帯）'!$D$6:$X$47,21,FALSE))</f>
        <v/>
      </c>
      <c r="AP64" s="154" t="str">
        <f>IF(AP63="","",VLOOKUP(AP63,'シフト記号表（勤務時間帯）'!$D$6:$X$47,21,FALSE))</f>
        <v/>
      </c>
      <c r="AQ64" s="155" t="str">
        <f>IF(AQ63="","",VLOOKUP(AQ63,'シフト記号表（勤務時間帯）'!$D$6:$X$47,21,FALSE))</f>
        <v/>
      </c>
      <c r="AR64" s="155" t="str">
        <f>IF(AR63="","",VLOOKUP(AR63,'シフト記号表（勤務時間帯）'!$D$6:$X$47,21,FALSE))</f>
        <v/>
      </c>
      <c r="AS64" s="155" t="str">
        <f>IF(AS63="","",VLOOKUP(AS63,'シフト記号表（勤務時間帯）'!$D$6:$X$47,21,FALSE))</f>
        <v/>
      </c>
      <c r="AT64" s="155" t="str">
        <f>IF(AT63="","",VLOOKUP(AT63,'シフト記号表（勤務時間帯）'!$D$6:$X$47,21,FALSE))</f>
        <v/>
      </c>
      <c r="AU64" s="155" t="str">
        <f>IF(AU63="","",VLOOKUP(AU63,'シフト記号表（勤務時間帯）'!$D$6:$X$47,21,FALSE))</f>
        <v/>
      </c>
      <c r="AV64" s="156" t="str">
        <f>IF(AV63="","",VLOOKUP(AV63,'シフト記号表（勤務時間帯）'!$D$6:$X$47,21,FALSE))</f>
        <v/>
      </c>
      <c r="AW64" s="154" t="str">
        <f>IF(AW63="","",VLOOKUP(AW63,'シフト記号表（勤務時間帯）'!$D$6:$X$47,21,FALSE))</f>
        <v/>
      </c>
      <c r="AX64" s="155" t="str">
        <f>IF(AX63="","",VLOOKUP(AX63,'シフト記号表（勤務時間帯）'!$D$6:$X$47,21,FALSE))</f>
        <v/>
      </c>
      <c r="AY64" s="155" t="str">
        <f>IF(AY63="","",VLOOKUP(AY63,'シフト記号表（勤務時間帯）'!$D$6:$X$47,21,FALSE))</f>
        <v/>
      </c>
      <c r="AZ64" s="911">
        <f>IF($BC$3="４週",SUM(U64:AV64),IF($BC$3="暦月",SUM(U64:AY64),""))</f>
        <v>0</v>
      </c>
      <c r="BA64" s="912"/>
      <c r="BB64" s="913">
        <f>IF($BC$3="４週",AZ64/4,IF($BC$3="暦月",(AZ64/($BC$8/7)),""))</f>
        <v>0</v>
      </c>
      <c r="BC64" s="912"/>
      <c r="BD64" s="905"/>
      <c r="BE64" s="906"/>
      <c r="BF64" s="906"/>
      <c r="BG64" s="906"/>
      <c r="BH64" s="907"/>
    </row>
    <row r="65" spans="2:60" ht="20.25" customHeight="1" x14ac:dyDescent="0.15">
      <c r="B65" s="157"/>
      <c r="C65" s="863"/>
      <c r="D65" s="864"/>
      <c r="E65" s="865"/>
      <c r="F65" s="158"/>
      <c r="G65" s="244">
        <f>C63</f>
        <v>0</v>
      </c>
      <c r="H65" s="868"/>
      <c r="I65" s="875"/>
      <c r="J65" s="876"/>
      <c r="K65" s="876"/>
      <c r="L65" s="877"/>
      <c r="M65" s="884"/>
      <c r="N65" s="885"/>
      <c r="O65" s="886"/>
      <c r="P65" s="182" t="s">
        <v>231</v>
      </c>
      <c r="Q65" s="183"/>
      <c r="R65" s="183"/>
      <c r="S65" s="184"/>
      <c r="T65" s="185"/>
      <c r="U65" s="163" t="str">
        <f>IF(U63="","",VLOOKUP(U63,'シフト記号表（勤務時間帯）'!$D$6:$Z$47,23,FALSE))</f>
        <v/>
      </c>
      <c r="V65" s="164" t="str">
        <f>IF(V63="","",VLOOKUP(V63,'シフト記号表（勤務時間帯）'!$D$6:$Z$47,23,FALSE))</f>
        <v/>
      </c>
      <c r="W65" s="164" t="str">
        <f>IF(W63="","",VLOOKUP(W63,'シフト記号表（勤務時間帯）'!$D$6:$Z$47,23,FALSE))</f>
        <v/>
      </c>
      <c r="X65" s="164" t="str">
        <f>IF(X63="","",VLOOKUP(X63,'シフト記号表（勤務時間帯）'!$D$6:$Z$47,23,FALSE))</f>
        <v/>
      </c>
      <c r="Y65" s="164" t="str">
        <f>IF(Y63="","",VLOOKUP(Y63,'シフト記号表（勤務時間帯）'!$D$6:$Z$47,23,FALSE))</f>
        <v/>
      </c>
      <c r="Z65" s="164" t="str">
        <f>IF(Z63="","",VLOOKUP(Z63,'シフト記号表（勤務時間帯）'!$D$6:$Z$47,23,FALSE))</f>
        <v/>
      </c>
      <c r="AA65" s="165" t="str">
        <f>IF(AA63="","",VLOOKUP(AA63,'シフト記号表（勤務時間帯）'!$D$6:$Z$47,23,FALSE))</f>
        <v/>
      </c>
      <c r="AB65" s="163" t="str">
        <f>IF(AB63="","",VLOOKUP(AB63,'シフト記号表（勤務時間帯）'!$D$6:$Z$47,23,FALSE))</f>
        <v/>
      </c>
      <c r="AC65" s="164" t="str">
        <f>IF(AC63="","",VLOOKUP(AC63,'シフト記号表（勤務時間帯）'!$D$6:$Z$47,23,FALSE))</f>
        <v/>
      </c>
      <c r="AD65" s="164" t="str">
        <f>IF(AD63="","",VLOOKUP(AD63,'シフト記号表（勤務時間帯）'!$D$6:$Z$47,23,FALSE))</f>
        <v/>
      </c>
      <c r="AE65" s="164" t="str">
        <f>IF(AE63="","",VLOOKUP(AE63,'シフト記号表（勤務時間帯）'!$D$6:$Z$47,23,FALSE))</f>
        <v/>
      </c>
      <c r="AF65" s="164" t="str">
        <f>IF(AF63="","",VLOOKUP(AF63,'シフト記号表（勤務時間帯）'!$D$6:$Z$47,23,FALSE))</f>
        <v/>
      </c>
      <c r="AG65" s="164" t="str">
        <f>IF(AG63="","",VLOOKUP(AG63,'シフト記号表（勤務時間帯）'!$D$6:$Z$47,23,FALSE))</f>
        <v/>
      </c>
      <c r="AH65" s="165" t="str">
        <f>IF(AH63="","",VLOOKUP(AH63,'シフト記号表（勤務時間帯）'!$D$6:$Z$47,23,FALSE))</f>
        <v/>
      </c>
      <c r="AI65" s="163" t="str">
        <f>IF(AI63="","",VLOOKUP(AI63,'シフト記号表（勤務時間帯）'!$D$6:$Z$47,23,FALSE))</f>
        <v/>
      </c>
      <c r="AJ65" s="164" t="str">
        <f>IF(AJ63="","",VLOOKUP(AJ63,'シフト記号表（勤務時間帯）'!$D$6:$Z$47,23,FALSE))</f>
        <v/>
      </c>
      <c r="AK65" s="164" t="str">
        <f>IF(AK63="","",VLOOKUP(AK63,'シフト記号表（勤務時間帯）'!$D$6:$Z$47,23,FALSE))</f>
        <v/>
      </c>
      <c r="AL65" s="164" t="str">
        <f>IF(AL63="","",VLOOKUP(AL63,'シフト記号表（勤務時間帯）'!$D$6:$Z$47,23,FALSE))</f>
        <v/>
      </c>
      <c r="AM65" s="164" t="str">
        <f>IF(AM63="","",VLOOKUP(AM63,'シフト記号表（勤務時間帯）'!$D$6:$Z$47,23,FALSE))</f>
        <v/>
      </c>
      <c r="AN65" s="164" t="str">
        <f>IF(AN63="","",VLOOKUP(AN63,'シフト記号表（勤務時間帯）'!$D$6:$Z$47,23,FALSE))</f>
        <v/>
      </c>
      <c r="AO65" s="165" t="str">
        <f>IF(AO63="","",VLOOKUP(AO63,'シフト記号表（勤務時間帯）'!$D$6:$Z$47,23,FALSE))</f>
        <v/>
      </c>
      <c r="AP65" s="163" t="str">
        <f>IF(AP63="","",VLOOKUP(AP63,'シフト記号表（勤務時間帯）'!$D$6:$Z$47,23,FALSE))</f>
        <v/>
      </c>
      <c r="AQ65" s="164" t="str">
        <f>IF(AQ63="","",VLOOKUP(AQ63,'シフト記号表（勤務時間帯）'!$D$6:$Z$47,23,FALSE))</f>
        <v/>
      </c>
      <c r="AR65" s="164" t="str">
        <f>IF(AR63="","",VLOOKUP(AR63,'シフト記号表（勤務時間帯）'!$D$6:$Z$47,23,FALSE))</f>
        <v/>
      </c>
      <c r="AS65" s="164" t="str">
        <f>IF(AS63="","",VLOOKUP(AS63,'シフト記号表（勤務時間帯）'!$D$6:$Z$47,23,FALSE))</f>
        <v/>
      </c>
      <c r="AT65" s="164" t="str">
        <f>IF(AT63="","",VLOOKUP(AT63,'シフト記号表（勤務時間帯）'!$D$6:$Z$47,23,FALSE))</f>
        <v/>
      </c>
      <c r="AU65" s="164" t="str">
        <f>IF(AU63="","",VLOOKUP(AU63,'シフト記号表（勤務時間帯）'!$D$6:$Z$47,23,FALSE))</f>
        <v/>
      </c>
      <c r="AV65" s="165" t="str">
        <f>IF(AV63="","",VLOOKUP(AV63,'シフト記号表（勤務時間帯）'!$D$6:$Z$47,23,FALSE))</f>
        <v/>
      </c>
      <c r="AW65" s="163" t="str">
        <f>IF(AW63="","",VLOOKUP(AW63,'シフト記号表（勤務時間帯）'!$D$6:$Z$47,23,FALSE))</f>
        <v/>
      </c>
      <c r="AX65" s="164" t="str">
        <f>IF(AX63="","",VLOOKUP(AX63,'シフト記号表（勤務時間帯）'!$D$6:$Z$47,23,FALSE))</f>
        <v/>
      </c>
      <c r="AY65" s="164" t="str">
        <f>IF(AY63="","",VLOOKUP(AY63,'シフト記号表（勤務時間帯）'!$D$6:$Z$47,23,FALSE))</f>
        <v/>
      </c>
      <c r="AZ65" s="914">
        <f>IF($BC$3="４週",SUM(U65:AV65),IF($BC$3="暦月",SUM(U65:AY65),""))</f>
        <v>0</v>
      </c>
      <c r="BA65" s="915"/>
      <c r="BB65" s="916">
        <f>IF($BC$3="４週",AZ65/4,IF($BC$3="暦月",(AZ65/($BC$8/7)),""))</f>
        <v>0</v>
      </c>
      <c r="BC65" s="915"/>
      <c r="BD65" s="908"/>
      <c r="BE65" s="909"/>
      <c r="BF65" s="909"/>
      <c r="BG65" s="909"/>
      <c r="BH65" s="910"/>
    </row>
    <row r="66" spans="2:60" ht="20.25" customHeight="1" x14ac:dyDescent="0.15">
      <c r="B66" s="166"/>
      <c r="C66" s="857"/>
      <c r="D66" s="858"/>
      <c r="E66" s="859"/>
      <c r="F66" s="167"/>
      <c r="G66" s="245"/>
      <c r="H66" s="866"/>
      <c r="I66" s="869"/>
      <c r="J66" s="870"/>
      <c r="K66" s="870"/>
      <c r="L66" s="871"/>
      <c r="M66" s="878"/>
      <c r="N66" s="879"/>
      <c r="O66" s="880"/>
      <c r="P66" s="186" t="s">
        <v>227</v>
      </c>
      <c r="Q66" s="187"/>
      <c r="R66" s="187"/>
      <c r="S66" s="188"/>
      <c r="T66" s="189"/>
      <c r="U66" s="172"/>
      <c r="V66" s="173"/>
      <c r="W66" s="173"/>
      <c r="X66" s="173"/>
      <c r="Y66" s="173"/>
      <c r="Z66" s="173"/>
      <c r="AA66" s="174"/>
      <c r="AB66" s="172"/>
      <c r="AC66" s="173"/>
      <c r="AD66" s="173"/>
      <c r="AE66" s="173"/>
      <c r="AF66" s="173"/>
      <c r="AG66" s="173"/>
      <c r="AH66" s="174"/>
      <c r="AI66" s="172"/>
      <c r="AJ66" s="173"/>
      <c r="AK66" s="173"/>
      <c r="AL66" s="173"/>
      <c r="AM66" s="173"/>
      <c r="AN66" s="173"/>
      <c r="AO66" s="174"/>
      <c r="AP66" s="172"/>
      <c r="AQ66" s="173"/>
      <c r="AR66" s="173"/>
      <c r="AS66" s="173"/>
      <c r="AT66" s="173"/>
      <c r="AU66" s="173"/>
      <c r="AV66" s="174"/>
      <c r="AW66" s="172"/>
      <c r="AX66" s="173"/>
      <c r="AY66" s="173"/>
      <c r="AZ66" s="887"/>
      <c r="BA66" s="888"/>
      <c r="BB66" s="901"/>
      <c r="BC66" s="888"/>
      <c r="BD66" s="902"/>
      <c r="BE66" s="903"/>
      <c r="BF66" s="903"/>
      <c r="BG66" s="903"/>
      <c r="BH66" s="904"/>
    </row>
    <row r="67" spans="2:60" ht="20.25" customHeight="1" x14ac:dyDescent="0.15">
      <c r="B67" s="148">
        <f>B64+1</f>
        <v>16</v>
      </c>
      <c r="C67" s="860"/>
      <c r="D67" s="861"/>
      <c r="E67" s="862"/>
      <c r="F67" s="149">
        <f>C66</f>
        <v>0</v>
      </c>
      <c r="G67" s="243"/>
      <c r="H67" s="867"/>
      <c r="I67" s="872"/>
      <c r="J67" s="873"/>
      <c r="K67" s="873"/>
      <c r="L67" s="874"/>
      <c r="M67" s="881"/>
      <c r="N67" s="882"/>
      <c r="O67" s="883"/>
      <c r="P67" s="150" t="s">
        <v>230</v>
      </c>
      <c r="Q67" s="151"/>
      <c r="R67" s="151"/>
      <c r="S67" s="152"/>
      <c r="T67" s="153"/>
      <c r="U67" s="154" t="str">
        <f>IF(U66="","",VLOOKUP(U66,'シフト記号表（勤務時間帯）'!$D$6:$X$47,21,FALSE))</f>
        <v/>
      </c>
      <c r="V67" s="155" t="str">
        <f>IF(V66="","",VLOOKUP(V66,'シフト記号表（勤務時間帯）'!$D$6:$X$47,21,FALSE))</f>
        <v/>
      </c>
      <c r="W67" s="155" t="str">
        <f>IF(W66="","",VLOOKUP(W66,'シフト記号表（勤務時間帯）'!$D$6:$X$47,21,FALSE))</f>
        <v/>
      </c>
      <c r="X67" s="155" t="str">
        <f>IF(X66="","",VLOOKUP(X66,'シフト記号表（勤務時間帯）'!$D$6:$X$47,21,FALSE))</f>
        <v/>
      </c>
      <c r="Y67" s="155" t="str">
        <f>IF(Y66="","",VLOOKUP(Y66,'シフト記号表（勤務時間帯）'!$D$6:$X$47,21,FALSE))</f>
        <v/>
      </c>
      <c r="Z67" s="155" t="str">
        <f>IF(Z66="","",VLOOKUP(Z66,'シフト記号表（勤務時間帯）'!$D$6:$X$47,21,FALSE))</f>
        <v/>
      </c>
      <c r="AA67" s="156" t="str">
        <f>IF(AA66="","",VLOOKUP(AA66,'シフト記号表（勤務時間帯）'!$D$6:$X$47,21,FALSE))</f>
        <v/>
      </c>
      <c r="AB67" s="154" t="str">
        <f>IF(AB66="","",VLOOKUP(AB66,'シフト記号表（勤務時間帯）'!$D$6:$X$47,21,FALSE))</f>
        <v/>
      </c>
      <c r="AC67" s="155" t="str">
        <f>IF(AC66="","",VLOOKUP(AC66,'シフト記号表（勤務時間帯）'!$D$6:$X$47,21,FALSE))</f>
        <v/>
      </c>
      <c r="AD67" s="155" t="str">
        <f>IF(AD66="","",VLOOKUP(AD66,'シフト記号表（勤務時間帯）'!$D$6:$X$47,21,FALSE))</f>
        <v/>
      </c>
      <c r="AE67" s="155" t="str">
        <f>IF(AE66="","",VLOOKUP(AE66,'シフト記号表（勤務時間帯）'!$D$6:$X$47,21,FALSE))</f>
        <v/>
      </c>
      <c r="AF67" s="155" t="str">
        <f>IF(AF66="","",VLOOKUP(AF66,'シフト記号表（勤務時間帯）'!$D$6:$X$47,21,FALSE))</f>
        <v/>
      </c>
      <c r="AG67" s="155" t="str">
        <f>IF(AG66="","",VLOOKUP(AG66,'シフト記号表（勤務時間帯）'!$D$6:$X$47,21,FALSE))</f>
        <v/>
      </c>
      <c r="AH67" s="156" t="str">
        <f>IF(AH66="","",VLOOKUP(AH66,'シフト記号表（勤務時間帯）'!$D$6:$X$47,21,FALSE))</f>
        <v/>
      </c>
      <c r="AI67" s="154" t="str">
        <f>IF(AI66="","",VLOOKUP(AI66,'シフト記号表（勤務時間帯）'!$D$6:$X$47,21,FALSE))</f>
        <v/>
      </c>
      <c r="AJ67" s="155" t="str">
        <f>IF(AJ66="","",VLOOKUP(AJ66,'シフト記号表（勤務時間帯）'!$D$6:$X$47,21,FALSE))</f>
        <v/>
      </c>
      <c r="AK67" s="155" t="str">
        <f>IF(AK66="","",VLOOKUP(AK66,'シフト記号表（勤務時間帯）'!$D$6:$X$47,21,FALSE))</f>
        <v/>
      </c>
      <c r="AL67" s="155" t="str">
        <f>IF(AL66="","",VLOOKUP(AL66,'シフト記号表（勤務時間帯）'!$D$6:$X$47,21,FALSE))</f>
        <v/>
      </c>
      <c r="AM67" s="155" t="str">
        <f>IF(AM66="","",VLOOKUP(AM66,'シフト記号表（勤務時間帯）'!$D$6:$X$47,21,FALSE))</f>
        <v/>
      </c>
      <c r="AN67" s="155" t="str">
        <f>IF(AN66="","",VLOOKUP(AN66,'シフト記号表（勤務時間帯）'!$D$6:$X$47,21,FALSE))</f>
        <v/>
      </c>
      <c r="AO67" s="156" t="str">
        <f>IF(AO66="","",VLOOKUP(AO66,'シフト記号表（勤務時間帯）'!$D$6:$X$47,21,FALSE))</f>
        <v/>
      </c>
      <c r="AP67" s="154" t="str">
        <f>IF(AP66="","",VLOOKUP(AP66,'シフト記号表（勤務時間帯）'!$D$6:$X$47,21,FALSE))</f>
        <v/>
      </c>
      <c r="AQ67" s="155" t="str">
        <f>IF(AQ66="","",VLOOKUP(AQ66,'シフト記号表（勤務時間帯）'!$D$6:$X$47,21,FALSE))</f>
        <v/>
      </c>
      <c r="AR67" s="155" t="str">
        <f>IF(AR66="","",VLOOKUP(AR66,'シフト記号表（勤務時間帯）'!$D$6:$X$47,21,FALSE))</f>
        <v/>
      </c>
      <c r="AS67" s="155" t="str">
        <f>IF(AS66="","",VLOOKUP(AS66,'シフト記号表（勤務時間帯）'!$D$6:$X$47,21,FALSE))</f>
        <v/>
      </c>
      <c r="AT67" s="155" t="str">
        <f>IF(AT66="","",VLOOKUP(AT66,'シフト記号表（勤務時間帯）'!$D$6:$X$47,21,FALSE))</f>
        <v/>
      </c>
      <c r="AU67" s="155" t="str">
        <f>IF(AU66="","",VLOOKUP(AU66,'シフト記号表（勤務時間帯）'!$D$6:$X$47,21,FALSE))</f>
        <v/>
      </c>
      <c r="AV67" s="156" t="str">
        <f>IF(AV66="","",VLOOKUP(AV66,'シフト記号表（勤務時間帯）'!$D$6:$X$47,21,FALSE))</f>
        <v/>
      </c>
      <c r="AW67" s="154" t="str">
        <f>IF(AW66="","",VLOOKUP(AW66,'シフト記号表（勤務時間帯）'!$D$6:$X$47,21,FALSE))</f>
        <v/>
      </c>
      <c r="AX67" s="155" t="str">
        <f>IF(AX66="","",VLOOKUP(AX66,'シフト記号表（勤務時間帯）'!$D$6:$X$47,21,FALSE))</f>
        <v/>
      </c>
      <c r="AY67" s="155" t="str">
        <f>IF(AY66="","",VLOOKUP(AY66,'シフト記号表（勤務時間帯）'!$D$6:$X$47,21,FALSE))</f>
        <v/>
      </c>
      <c r="AZ67" s="911">
        <f>IF($BC$3="４週",SUM(U67:AV67),IF($BC$3="暦月",SUM(U67:AY67),""))</f>
        <v>0</v>
      </c>
      <c r="BA67" s="912"/>
      <c r="BB67" s="913">
        <f>IF($BC$3="４週",AZ67/4,IF($BC$3="暦月",(AZ67/($BC$8/7)),""))</f>
        <v>0</v>
      </c>
      <c r="BC67" s="912"/>
      <c r="BD67" s="905"/>
      <c r="BE67" s="906"/>
      <c r="BF67" s="906"/>
      <c r="BG67" s="906"/>
      <c r="BH67" s="907"/>
    </row>
    <row r="68" spans="2:60" ht="20.25" customHeight="1" x14ac:dyDescent="0.15">
      <c r="B68" s="157"/>
      <c r="C68" s="863"/>
      <c r="D68" s="864"/>
      <c r="E68" s="865"/>
      <c r="F68" s="158"/>
      <c r="G68" s="244">
        <f>C66</f>
        <v>0</v>
      </c>
      <c r="H68" s="868"/>
      <c r="I68" s="875"/>
      <c r="J68" s="876"/>
      <c r="K68" s="876"/>
      <c r="L68" s="877"/>
      <c r="M68" s="884"/>
      <c r="N68" s="885"/>
      <c r="O68" s="886"/>
      <c r="P68" s="246" t="s">
        <v>231</v>
      </c>
      <c r="Q68" s="160"/>
      <c r="R68" s="160"/>
      <c r="S68" s="179"/>
      <c r="T68" s="180"/>
      <c r="U68" s="163" t="str">
        <f>IF(U66="","",VLOOKUP(U66,'シフト記号表（勤務時間帯）'!$D$6:$Z$47,23,FALSE))</f>
        <v/>
      </c>
      <c r="V68" s="164" t="str">
        <f>IF(V66="","",VLOOKUP(V66,'シフト記号表（勤務時間帯）'!$D$6:$Z$47,23,FALSE))</f>
        <v/>
      </c>
      <c r="W68" s="164" t="str">
        <f>IF(W66="","",VLOOKUP(W66,'シフト記号表（勤務時間帯）'!$D$6:$Z$47,23,FALSE))</f>
        <v/>
      </c>
      <c r="X68" s="164" t="str">
        <f>IF(X66="","",VLOOKUP(X66,'シフト記号表（勤務時間帯）'!$D$6:$Z$47,23,FALSE))</f>
        <v/>
      </c>
      <c r="Y68" s="164" t="str">
        <f>IF(Y66="","",VLOOKUP(Y66,'シフト記号表（勤務時間帯）'!$D$6:$Z$47,23,FALSE))</f>
        <v/>
      </c>
      <c r="Z68" s="164" t="str">
        <f>IF(Z66="","",VLOOKUP(Z66,'シフト記号表（勤務時間帯）'!$D$6:$Z$47,23,FALSE))</f>
        <v/>
      </c>
      <c r="AA68" s="165" t="str">
        <f>IF(AA66="","",VLOOKUP(AA66,'シフト記号表（勤務時間帯）'!$D$6:$Z$47,23,FALSE))</f>
        <v/>
      </c>
      <c r="AB68" s="163" t="str">
        <f>IF(AB66="","",VLOOKUP(AB66,'シフト記号表（勤務時間帯）'!$D$6:$Z$47,23,FALSE))</f>
        <v/>
      </c>
      <c r="AC68" s="164" t="str">
        <f>IF(AC66="","",VLOOKUP(AC66,'シフト記号表（勤務時間帯）'!$D$6:$Z$47,23,FALSE))</f>
        <v/>
      </c>
      <c r="AD68" s="164" t="str">
        <f>IF(AD66="","",VLOOKUP(AD66,'シフト記号表（勤務時間帯）'!$D$6:$Z$47,23,FALSE))</f>
        <v/>
      </c>
      <c r="AE68" s="164" t="str">
        <f>IF(AE66="","",VLOOKUP(AE66,'シフト記号表（勤務時間帯）'!$D$6:$Z$47,23,FALSE))</f>
        <v/>
      </c>
      <c r="AF68" s="164" t="str">
        <f>IF(AF66="","",VLOOKUP(AF66,'シフト記号表（勤務時間帯）'!$D$6:$Z$47,23,FALSE))</f>
        <v/>
      </c>
      <c r="AG68" s="164" t="str">
        <f>IF(AG66="","",VLOOKUP(AG66,'シフト記号表（勤務時間帯）'!$D$6:$Z$47,23,FALSE))</f>
        <v/>
      </c>
      <c r="AH68" s="165" t="str">
        <f>IF(AH66="","",VLOOKUP(AH66,'シフト記号表（勤務時間帯）'!$D$6:$Z$47,23,FALSE))</f>
        <v/>
      </c>
      <c r="AI68" s="163" t="str">
        <f>IF(AI66="","",VLOOKUP(AI66,'シフト記号表（勤務時間帯）'!$D$6:$Z$47,23,FALSE))</f>
        <v/>
      </c>
      <c r="AJ68" s="164" t="str">
        <f>IF(AJ66="","",VLOOKUP(AJ66,'シフト記号表（勤務時間帯）'!$D$6:$Z$47,23,FALSE))</f>
        <v/>
      </c>
      <c r="AK68" s="164" t="str">
        <f>IF(AK66="","",VLOOKUP(AK66,'シフト記号表（勤務時間帯）'!$D$6:$Z$47,23,FALSE))</f>
        <v/>
      </c>
      <c r="AL68" s="164" t="str">
        <f>IF(AL66="","",VLOOKUP(AL66,'シフト記号表（勤務時間帯）'!$D$6:$Z$47,23,FALSE))</f>
        <v/>
      </c>
      <c r="AM68" s="164" t="str">
        <f>IF(AM66="","",VLOOKUP(AM66,'シフト記号表（勤務時間帯）'!$D$6:$Z$47,23,FALSE))</f>
        <v/>
      </c>
      <c r="AN68" s="164" t="str">
        <f>IF(AN66="","",VLOOKUP(AN66,'シフト記号表（勤務時間帯）'!$D$6:$Z$47,23,FALSE))</f>
        <v/>
      </c>
      <c r="AO68" s="165" t="str">
        <f>IF(AO66="","",VLOOKUP(AO66,'シフト記号表（勤務時間帯）'!$D$6:$Z$47,23,FALSE))</f>
        <v/>
      </c>
      <c r="AP68" s="163" t="str">
        <f>IF(AP66="","",VLOOKUP(AP66,'シフト記号表（勤務時間帯）'!$D$6:$Z$47,23,FALSE))</f>
        <v/>
      </c>
      <c r="AQ68" s="164" t="str">
        <f>IF(AQ66="","",VLOOKUP(AQ66,'シフト記号表（勤務時間帯）'!$D$6:$Z$47,23,FALSE))</f>
        <v/>
      </c>
      <c r="AR68" s="164" t="str">
        <f>IF(AR66="","",VLOOKUP(AR66,'シフト記号表（勤務時間帯）'!$D$6:$Z$47,23,FALSE))</f>
        <v/>
      </c>
      <c r="AS68" s="164" t="str">
        <f>IF(AS66="","",VLOOKUP(AS66,'シフト記号表（勤務時間帯）'!$D$6:$Z$47,23,FALSE))</f>
        <v/>
      </c>
      <c r="AT68" s="164" t="str">
        <f>IF(AT66="","",VLOOKUP(AT66,'シフト記号表（勤務時間帯）'!$D$6:$Z$47,23,FALSE))</f>
        <v/>
      </c>
      <c r="AU68" s="164" t="str">
        <f>IF(AU66="","",VLOOKUP(AU66,'シフト記号表（勤務時間帯）'!$D$6:$Z$47,23,FALSE))</f>
        <v/>
      </c>
      <c r="AV68" s="165" t="str">
        <f>IF(AV66="","",VLOOKUP(AV66,'シフト記号表（勤務時間帯）'!$D$6:$Z$47,23,FALSE))</f>
        <v/>
      </c>
      <c r="AW68" s="163" t="str">
        <f>IF(AW66="","",VLOOKUP(AW66,'シフト記号表（勤務時間帯）'!$D$6:$Z$47,23,FALSE))</f>
        <v/>
      </c>
      <c r="AX68" s="164" t="str">
        <f>IF(AX66="","",VLOOKUP(AX66,'シフト記号表（勤務時間帯）'!$D$6:$Z$47,23,FALSE))</f>
        <v/>
      </c>
      <c r="AY68" s="164" t="str">
        <f>IF(AY66="","",VLOOKUP(AY66,'シフト記号表（勤務時間帯）'!$D$6:$Z$47,23,FALSE))</f>
        <v/>
      </c>
      <c r="AZ68" s="914">
        <f>IF($BC$3="４週",SUM(U68:AV68),IF($BC$3="暦月",SUM(U68:AY68),""))</f>
        <v>0</v>
      </c>
      <c r="BA68" s="915"/>
      <c r="BB68" s="916">
        <f>IF($BC$3="４週",AZ68/4,IF($BC$3="暦月",(AZ68/($BC$8/7)),""))</f>
        <v>0</v>
      </c>
      <c r="BC68" s="915"/>
      <c r="BD68" s="908"/>
      <c r="BE68" s="909"/>
      <c r="BF68" s="909"/>
      <c r="BG68" s="909"/>
      <c r="BH68" s="910"/>
    </row>
    <row r="69" spans="2:60" ht="20.25" customHeight="1" x14ac:dyDescent="0.15">
      <c r="B69" s="166"/>
      <c r="C69" s="857"/>
      <c r="D69" s="858"/>
      <c r="E69" s="859"/>
      <c r="F69" s="167"/>
      <c r="G69" s="245"/>
      <c r="H69" s="866"/>
      <c r="I69" s="869"/>
      <c r="J69" s="870"/>
      <c r="K69" s="870"/>
      <c r="L69" s="871"/>
      <c r="M69" s="878"/>
      <c r="N69" s="879"/>
      <c r="O69" s="880"/>
      <c r="P69" s="186" t="s">
        <v>227</v>
      </c>
      <c r="Q69" s="187"/>
      <c r="R69" s="187"/>
      <c r="S69" s="188"/>
      <c r="T69" s="189"/>
      <c r="U69" s="172"/>
      <c r="V69" s="173"/>
      <c r="W69" s="173"/>
      <c r="X69" s="173"/>
      <c r="Y69" s="173"/>
      <c r="Z69" s="173"/>
      <c r="AA69" s="174"/>
      <c r="AB69" s="172"/>
      <c r="AC69" s="173"/>
      <c r="AD69" s="173"/>
      <c r="AE69" s="173"/>
      <c r="AF69" s="173"/>
      <c r="AG69" s="173"/>
      <c r="AH69" s="174"/>
      <c r="AI69" s="172"/>
      <c r="AJ69" s="173"/>
      <c r="AK69" s="173"/>
      <c r="AL69" s="173"/>
      <c r="AM69" s="173"/>
      <c r="AN69" s="173"/>
      <c r="AO69" s="174"/>
      <c r="AP69" s="172"/>
      <c r="AQ69" s="173"/>
      <c r="AR69" s="173"/>
      <c r="AS69" s="173"/>
      <c r="AT69" s="173"/>
      <c r="AU69" s="173"/>
      <c r="AV69" s="174"/>
      <c r="AW69" s="172"/>
      <c r="AX69" s="173"/>
      <c r="AY69" s="173"/>
      <c r="AZ69" s="887"/>
      <c r="BA69" s="888"/>
      <c r="BB69" s="901"/>
      <c r="BC69" s="888"/>
      <c r="BD69" s="902"/>
      <c r="BE69" s="903"/>
      <c r="BF69" s="903"/>
      <c r="BG69" s="903"/>
      <c r="BH69" s="904"/>
    </row>
    <row r="70" spans="2:60" ht="20.25" customHeight="1" x14ac:dyDescent="0.15">
      <c r="B70" s="148">
        <f>B67+1</f>
        <v>17</v>
      </c>
      <c r="C70" s="860"/>
      <c r="D70" s="861"/>
      <c r="E70" s="862"/>
      <c r="F70" s="149">
        <f>C69</f>
        <v>0</v>
      </c>
      <c r="G70" s="243"/>
      <c r="H70" s="867"/>
      <c r="I70" s="872"/>
      <c r="J70" s="873"/>
      <c r="K70" s="873"/>
      <c r="L70" s="874"/>
      <c r="M70" s="881"/>
      <c r="N70" s="882"/>
      <c r="O70" s="883"/>
      <c r="P70" s="150" t="s">
        <v>230</v>
      </c>
      <c r="Q70" s="151"/>
      <c r="R70" s="151"/>
      <c r="S70" s="152"/>
      <c r="T70" s="153"/>
      <c r="U70" s="154" t="str">
        <f>IF(U69="","",VLOOKUP(U69,'シフト記号表（勤務時間帯）'!$D$6:$X$47,21,FALSE))</f>
        <v/>
      </c>
      <c r="V70" s="155" t="str">
        <f>IF(V69="","",VLOOKUP(V69,'シフト記号表（勤務時間帯）'!$D$6:$X$47,21,FALSE))</f>
        <v/>
      </c>
      <c r="W70" s="155" t="str">
        <f>IF(W69="","",VLOOKUP(W69,'シフト記号表（勤務時間帯）'!$D$6:$X$47,21,FALSE))</f>
        <v/>
      </c>
      <c r="X70" s="155" t="str">
        <f>IF(X69="","",VLOOKUP(X69,'シフト記号表（勤務時間帯）'!$D$6:$X$47,21,FALSE))</f>
        <v/>
      </c>
      <c r="Y70" s="155" t="str">
        <f>IF(Y69="","",VLOOKUP(Y69,'シフト記号表（勤務時間帯）'!$D$6:$X$47,21,FALSE))</f>
        <v/>
      </c>
      <c r="Z70" s="155" t="str">
        <f>IF(Z69="","",VLOOKUP(Z69,'シフト記号表（勤務時間帯）'!$D$6:$X$47,21,FALSE))</f>
        <v/>
      </c>
      <c r="AA70" s="156" t="str">
        <f>IF(AA69="","",VLOOKUP(AA69,'シフト記号表（勤務時間帯）'!$D$6:$X$47,21,FALSE))</f>
        <v/>
      </c>
      <c r="AB70" s="154" t="str">
        <f>IF(AB69="","",VLOOKUP(AB69,'シフト記号表（勤務時間帯）'!$D$6:$X$47,21,FALSE))</f>
        <v/>
      </c>
      <c r="AC70" s="155" t="str">
        <f>IF(AC69="","",VLOOKUP(AC69,'シフト記号表（勤務時間帯）'!$D$6:$X$47,21,FALSE))</f>
        <v/>
      </c>
      <c r="AD70" s="155" t="str">
        <f>IF(AD69="","",VLOOKUP(AD69,'シフト記号表（勤務時間帯）'!$D$6:$X$47,21,FALSE))</f>
        <v/>
      </c>
      <c r="AE70" s="155" t="str">
        <f>IF(AE69="","",VLOOKUP(AE69,'シフト記号表（勤務時間帯）'!$D$6:$X$47,21,FALSE))</f>
        <v/>
      </c>
      <c r="AF70" s="155" t="str">
        <f>IF(AF69="","",VLOOKUP(AF69,'シフト記号表（勤務時間帯）'!$D$6:$X$47,21,FALSE))</f>
        <v/>
      </c>
      <c r="AG70" s="155" t="str">
        <f>IF(AG69="","",VLOOKUP(AG69,'シフト記号表（勤務時間帯）'!$D$6:$X$47,21,FALSE))</f>
        <v/>
      </c>
      <c r="AH70" s="156" t="str">
        <f>IF(AH69="","",VLOOKUP(AH69,'シフト記号表（勤務時間帯）'!$D$6:$X$47,21,FALSE))</f>
        <v/>
      </c>
      <c r="AI70" s="154" t="str">
        <f>IF(AI69="","",VLOOKUP(AI69,'シフト記号表（勤務時間帯）'!$D$6:$X$47,21,FALSE))</f>
        <v/>
      </c>
      <c r="AJ70" s="155" t="str">
        <f>IF(AJ69="","",VLOOKUP(AJ69,'シフト記号表（勤務時間帯）'!$D$6:$X$47,21,FALSE))</f>
        <v/>
      </c>
      <c r="AK70" s="155" t="str">
        <f>IF(AK69="","",VLOOKUP(AK69,'シフト記号表（勤務時間帯）'!$D$6:$X$47,21,FALSE))</f>
        <v/>
      </c>
      <c r="AL70" s="155" t="str">
        <f>IF(AL69="","",VLOOKUP(AL69,'シフト記号表（勤務時間帯）'!$D$6:$X$47,21,FALSE))</f>
        <v/>
      </c>
      <c r="AM70" s="155" t="str">
        <f>IF(AM69="","",VLOOKUP(AM69,'シフト記号表（勤務時間帯）'!$D$6:$X$47,21,FALSE))</f>
        <v/>
      </c>
      <c r="AN70" s="155" t="str">
        <f>IF(AN69="","",VLOOKUP(AN69,'シフト記号表（勤務時間帯）'!$D$6:$X$47,21,FALSE))</f>
        <v/>
      </c>
      <c r="AO70" s="156" t="str">
        <f>IF(AO69="","",VLOOKUP(AO69,'シフト記号表（勤務時間帯）'!$D$6:$X$47,21,FALSE))</f>
        <v/>
      </c>
      <c r="AP70" s="154" t="str">
        <f>IF(AP69="","",VLOOKUP(AP69,'シフト記号表（勤務時間帯）'!$D$6:$X$47,21,FALSE))</f>
        <v/>
      </c>
      <c r="AQ70" s="155" t="str">
        <f>IF(AQ69="","",VLOOKUP(AQ69,'シフト記号表（勤務時間帯）'!$D$6:$X$47,21,FALSE))</f>
        <v/>
      </c>
      <c r="AR70" s="155" t="str">
        <f>IF(AR69="","",VLOOKUP(AR69,'シフト記号表（勤務時間帯）'!$D$6:$X$47,21,FALSE))</f>
        <v/>
      </c>
      <c r="AS70" s="155" t="str">
        <f>IF(AS69="","",VLOOKUP(AS69,'シフト記号表（勤務時間帯）'!$D$6:$X$47,21,FALSE))</f>
        <v/>
      </c>
      <c r="AT70" s="155" t="str">
        <f>IF(AT69="","",VLOOKUP(AT69,'シフト記号表（勤務時間帯）'!$D$6:$X$47,21,FALSE))</f>
        <v/>
      </c>
      <c r="AU70" s="155" t="str">
        <f>IF(AU69="","",VLOOKUP(AU69,'シフト記号表（勤務時間帯）'!$D$6:$X$47,21,FALSE))</f>
        <v/>
      </c>
      <c r="AV70" s="156" t="str">
        <f>IF(AV69="","",VLOOKUP(AV69,'シフト記号表（勤務時間帯）'!$D$6:$X$47,21,FALSE))</f>
        <v/>
      </c>
      <c r="AW70" s="154" t="str">
        <f>IF(AW69="","",VLOOKUP(AW69,'シフト記号表（勤務時間帯）'!$D$6:$X$47,21,FALSE))</f>
        <v/>
      </c>
      <c r="AX70" s="155" t="str">
        <f>IF(AX69="","",VLOOKUP(AX69,'シフト記号表（勤務時間帯）'!$D$6:$X$47,21,FALSE))</f>
        <v/>
      </c>
      <c r="AY70" s="155" t="str">
        <f>IF(AY69="","",VLOOKUP(AY69,'シフト記号表（勤務時間帯）'!$D$6:$X$47,21,FALSE))</f>
        <v/>
      </c>
      <c r="AZ70" s="911">
        <f>IF($BC$3="４週",SUM(U70:AV70),IF($BC$3="暦月",SUM(U70:AY70),""))</f>
        <v>0</v>
      </c>
      <c r="BA70" s="912"/>
      <c r="BB70" s="913">
        <f>IF($BC$3="４週",AZ70/4,IF($BC$3="暦月",(AZ70/($BC$8/7)),""))</f>
        <v>0</v>
      </c>
      <c r="BC70" s="912"/>
      <c r="BD70" s="905"/>
      <c r="BE70" s="906"/>
      <c r="BF70" s="906"/>
      <c r="BG70" s="906"/>
      <c r="BH70" s="907"/>
    </row>
    <row r="71" spans="2:60" ht="20.25" customHeight="1" x14ac:dyDescent="0.15">
      <c r="B71" s="157"/>
      <c r="C71" s="863"/>
      <c r="D71" s="864"/>
      <c r="E71" s="865"/>
      <c r="F71" s="158"/>
      <c r="G71" s="244">
        <f>C69</f>
        <v>0</v>
      </c>
      <c r="H71" s="868"/>
      <c r="I71" s="875"/>
      <c r="J71" s="876"/>
      <c r="K71" s="876"/>
      <c r="L71" s="877"/>
      <c r="M71" s="884"/>
      <c r="N71" s="885"/>
      <c r="O71" s="886"/>
      <c r="P71" s="246" t="s">
        <v>231</v>
      </c>
      <c r="Q71" s="160"/>
      <c r="R71" s="160"/>
      <c r="S71" s="179"/>
      <c r="T71" s="180"/>
      <c r="U71" s="163" t="str">
        <f>IF(U69="","",VLOOKUP(U69,'シフト記号表（勤務時間帯）'!$D$6:$Z$47,23,FALSE))</f>
        <v/>
      </c>
      <c r="V71" s="164" t="str">
        <f>IF(V69="","",VLOOKUP(V69,'シフト記号表（勤務時間帯）'!$D$6:$Z$47,23,FALSE))</f>
        <v/>
      </c>
      <c r="W71" s="164" t="str">
        <f>IF(W69="","",VLOOKUP(W69,'シフト記号表（勤務時間帯）'!$D$6:$Z$47,23,FALSE))</f>
        <v/>
      </c>
      <c r="X71" s="164" t="str">
        <f>IF(X69="","",VLOOKUP(X69,'シフト記号表（勤務時間帯）'!$D$6:$Z$47,23,FALSE))</f>
        <v/>
      </c>
      <c r="Y71" s="164" t="str">
        <f>IF(Y69="","",VLOOKUP(Y69,'シフト記号表（勤務時間帯）'!$D$6:$Z$47,23,FALSE))</f>
        <v/>
      </c>
      <c r="Z71" s="164" t="str">
        <f>IF(Z69="","",VLOOKUP(Z69,'シフト記号表（勤務時間帯）'!$D$6:$Z$47,23,FALSE))</f>
        <v/>
      </c>
      <c r="AA71" s="165" t="str">
        <f>IF(AA69="","",VLOOKUP(AA69,'シフト記号表（勤務時間帯）'!$D$6:$Z$47,23,FALSE))</f>
        <v/>
      </c>
      <c r="AB71" s="163" t="str">
        <f>IF(AB69="","",VLOOKUP(AB69,'シフト記号表（勤務時間帯）'!$D$6:$Z$47,23,FALSE))</f>
        <v/>
      </c>
      <c r="AC71" s="164" t="str">
        <f>IF(AC69="","",VLOOKUP(AC69,'シフト記号表（勤務時間帯）'!$D$6:$Z$47,23,FALSE))</f>
        <v/>
      </c>
      <c r="AD71" s="164" t="str">
        <f>IF(AD69="","",VLOOKUP(AD69,'シフト記号表（勤務時間帯）'!$D$6:$Z$47,23,FALSE))</f>
        <v/>
      </c>
      <c r="AE71" s="164" t="str">
        <f>IF(AE69="","",VLOOKUP(AE69,'シフト記号表（勤務時間帯）'!$D$6:$Z$47,23,FALSE))</f>
        <v/>
      </c>
      <c r="AF71" s="164" t="str">
        <f>IF(AF69="","",VLOOKUP(AF69,'シフト記号表（勤務時間帯）'!$D$6:$Z$47,23,FALSE))</f>
        <v/>
      </c>
      <c r="AG71" s="164" t="str">
        <f>IF(AG69="","",VLOOKUP(AG69,'シフト記号表（勤務時間帯）'!$D$6:$Z$47,23,FALSE))</f>
        <v/>
      </c>
      <c r="AH71" s="165" t="str">
        <f>IF(AH69="","",VLOOKUP(AH69,'シフト記号表（勤務時間帯）'!$D$6:$Z$47,23,FALSE))</f>
        <v/>
      </c>
      <c r="AI71" s="163" t="str">
        <f>IF(AI69="","",VLOOKUP(AI69,'シフト記号表（勤務時間帯）'!$D$6:$Z$47,23,FALSE))</f>
        <v/>
      </c>
      <c r="AJ71" s="164" t="str">
        <f>IF(AJ69="","",VLOOKUP(AJ69,'シフト記号表（勤務時間帯）'!$D$6:$Z$47,23,FALSE))</f>
        <v/>
      </c>
      <c r="AK71" s="164" t="str">
        <f>IF(AK69="","",VLOOKUP(AK69,'シフト記号表（勤務時間帯）'!$D$6:$Z$47,23,FALSE))</f>
        <v/>
      </c>
      <c r="AL71" s="164" t="str">
        <f>IF(AL69="","",VLOOKUP(AL69,'シフト記号表（勤務時間帯）'!$D$6:$Z$47,23,FALSE))</f>
        <v/>
      </c>
      <c r="AM71" s="164" t="str">
        <f>IF(AM69="","",VLOOKUP(AM69,'シフト記号表（勤務時間帯）'!$D$6:$Z$47,23,FALSE))</f>
        <v/>
      </c>
      <c r="AN71" s="164" t="str">
        <f>IF(AN69="","",VLOOKUP(AN69,'シフト記号表（勤務時間帯）'!$D$6:$Z$47,23,FALSE))</f>
        <v/>
      </c>
      <c r="AO71" s="165" t="str">
        <f>IF(AO69="","",VLOOKUP(AO69,'シフト記号表（勤務時間帯）'!$D$6:$Z$47,23,FALSE))</f>
        <v/>
      </c>
      <c r="AP71" s="163" t="str">
        <f>IF(AP69="","",VLOOKUP(AP69,'シフト記号表（勤務時間帯）'!$D$6:$Z$47,23,FALSE))</f>
        <v/>
      </c>
      <c r="AQ71" s="164" t="str">
        <f>IF(AQ69="","",VLOOKUP(AQ69,'シフト記号表（勤務時間帯）'!$D$6:$Z$47,23,FALSE))</f>
        <v/>
      </c>
      <c r="AR71" s="164" t="str">
        <f>IF(AR69="","",VLOOKUP(AR69,'シフト記号表（勤務時間帯）'!$D$6:$Z$47,23,FALSE))</f>
        <v/>
      </c>
      <c r="AS71" s="164" t="str">
        <f>IF(AS69="","",VLOOKUP(AS69,'シフト記号表（勤務時間帯）'!$D$6:$Z$47,23,FALSE))</f>
        <v/>
      </c>
      <c r="AT71" s="164" t="str">
        <f>IF(AT69="","",VLOOKUP(AT69,'シフト記号表（勤務時間帯）'!$D$6:$Z$47,23,FALSE))</f>
        <v/>
      </c>
      <c r="AU71" s="164" t="str">
        <f>IF(AU69="","",VLOOKUP(AU69,'シフト記号表（勤務時間帯）'!$D$6:$Z$47,23,FALSE))</f>
        <v/>
      </c>
      <c r="AV71" s="165" t="str">
        <f>IF(AV69="","",VLOOKUP(AV69,'シフト記号表（勤務時間帯）'!$D$6:$Z$47,23,FALSE))</f>
        <v/>
      </c>
      <c r="AW71" s="163" t="str">
        <f>IF(AW69="","",VLOOKUP(AW69,'シフト記号表（勤務時間帯）'!$D$6:$Z$47,23,FALSE))</f>
        <v/>
      </c>
      <c r="AX71" s="164" t="str">
        <f>IF(AX69="","",VLOOKUP(AX69,'シフト記号表（勤務時間帯）'!$D$6:$Z$47,23,FALSE))</f>
        <v/>
      </c>
      <c r="AY71" s="164" t="str">
        <f>IF(AY69="","",VLOOKUP(AY69,'シフト記号表（勤務時間帯）'!$D$6:$Z$47,23,FALSE))</f>
        <v/>
      </c>
      <c r="AZ71" s="914">
        <f>IF($BC$3="４週",SUM(U71:AV71),IF($BC$3="暦月",SUM(U71:AY71),""))</f>
        <v>0</v>
      </c>
      <c r="BA71" s="915"/>
      <c r="BB71" s="916">
        <f>IF($BC$3="４週",AZ71/4,IF($BC$3="暦月",(AZ71/($BC$8/7)),""))</f>
        <v>0</v>
      </c>
      <c r="BC71" s="915"/>
      <c r="BD71" s="908"/>
      <c r="BE71" s="909"/>
      <c r="BF71" s="909"/>
      <c r="BG71" s="909"/>
      <c r="BH71" s="910"/>
    </row>
    <row r="72" spans="2:60" ht="20.25" customHeight="1" x14ac:dyDescent="0.15">
      <c r="B72" s="166"/>
      <c r="C72" s="857"/>
      <c r="D72" s="858"/>
      <c r="E72" s="859"/>
      <c r="F72" s="167"/>
      <c r="G72" s="245"/>
      <c r="H72" s="866"/>
      <c r="I72" s="869"/>
      <c r="J72" s="870"/>
      <c r="K72" s="870"/>
      <c r="L72" s="871"/>
      <c r="M72" s="878"/>
      <c r="N72" s="879"/>
      <c r="O72" s="880"/>
      <c r="P72" s="186" t="s">
        <v>227</v>
      </c>
      <c r="Q72" s="187"/>
      <c r="R72" s="187"/>
      <c r="S72" s="188"/>
      <c r="T72" s="189"/>
      <c r="U72" s="172"/>
      <c r="V72" s="173"/>
      <c r="W72" s="173"/>
      <c r="X72" s="173"/>
      <c r="Y72" s="173"/>
      <c r="Z72" s="173"/>
      <c r="AA72" s="174"/>
      <c r="AB72" s="172"/>
      <c r="AC72" s="173"/>
      <c r="AD72" s="173"/>
      <c r="AE72" s="173"/>
      <c r="AF72" s="173"/>
      <c r="AG72" s="173"/>
      <c r="AH72" s="174"/>
      <c r="AI72" s="172"/>
      <c r="AJ72" s="173"/>
      <c r="AK72" s="173"/>
      <c r="AL72" s="173"/>
      <c r="AM72" s="173"/>
      <c r="AN72" s="173"/>
      <c r="AO72" s="174"/>
      <c r="AP72" s="172"/>
      <c r="AQ72" s="173"/>
      <c r="AR72" s="173"/>
      <c r="AS72" s="173"/>
      <c r="AT72" s="173"/>
      <c r="AU72" s="173"/>
      <c r="AV72" s="174"/>
      <c r="AW72" s="172"/>
      <c r="AX72" s="173"/>
      <c r="AY72" s="173"/>
      <c r="AZ72" s="887"/>
      <c r="BA72" s="888"/>
      <c r="BB72" s="901"/>
      <c r="BC72" s="888"/>
      <c r="BD72" s="902"/>
      <c r="BE72" s="903"/>
      <c r="BF72" s="903"/>
      <c r="BG72" s="903"/>
      <c r="BH72" s="904"/>
    </row>
    <row r="73" spans="2:60" ht="20.25" customHeight="1" x14ac:dyDescent="0.15">
      <c r="B73" s="148">
        <f>B70+1</f>
        <v>18</v>
      </c>
      <c r="C73" s="860"/>
      <c r="D73" s="861"/>
      <c r="E73" s="862"/>
      <c r="F73" s="149">
        <f>C72</f>
        <v>0</v>
      </c>
      <c r="G73" s="243"/>
      <c r="H73" s="867"/>
      <c r="I73" s="872"/>
      <c r="J73" s="873"/>
      <c r="K73" s="873"/>
      <c r="L73" s="874"/>
      <c r="M73" s="881"/>
      <c r="N73" s="882"/>
      <c r="O73" s="883"/>
      <c r="P73" s="150" t="s">
        <v>230</v>
      </c>
      <c r="Q73" s="151"/>
      <c r="R73" s="151"/>
      <c r="S73" s="152"/>
      <c r="T73" s="153"/>
      <c r="U73" s="154" t="str">
        <f>IF(U72="","",VLOOKUP(U72,'シフト記号表（勤務時間帯）'!$D$6:$X$47,21,FALSE))</f>
        <v/>
      </c>
      <c r="V73" s="155" t="str">
        <f>IF(V72="","",VLOOKUP(V72,'シフト記号表（勤務時間帯）'!$D$6:$X$47,21,FALSE))</f>
        <v/>
      </c>
      <c r="W73" s="155" t="str">
        <f>IF(W72="","",VLOOKUP(W72,'シフト記号表（勤務時間帯）'!$D$6:$X$47,21,FALSE))</f>
        <v/>
      </c>
      <c r="X73" s="155" t="str">
        <f>IF(X72="","",VLOOKUP(X72,'シフト記号表（勤務時間帯）'!$D$6:$X$47,21,FALSE))</f>
        <v/>
      </c>
      <c r="Y73" s="155" t="str">
        <f>IF(Y72="","",VLOOKUP(Y72,'シフト記号表（勤務時間帯）'!$D$6:$X$47,21,FALSE))</f>
        <v/>
      </c>
      <c r="Z73" s="155" t="str">
        <f>IF(Z72="","",VLOOKUP(Z72,'シフト記号表（勤務時間帯）'!$D$6:$X$47,21,FALSE))</f>
        <v/>
      </c>
      <c r="AA73" s="156" t="str">
        <f>IF(AA72="","",VLOOKUP(AA72,'シフト記号表（勤務時間帯）'!$D$6:$X$47,21,FALSE))</f>
        <v/>
      </c>
      <c r="AB73" s="154" t="str">
        <f>IF(AB72="","",VLOOKUP(AB72,'シフト記号表（勤務時間帯）'!$D$6:$X$47,21,FALSE))</f>
        <v/>
      </c>
      <c r="AC73" s="155" t="str">
        <f>IF(AC72="","",VLOOKUP(AC72,'シフト記号表（勤務時間帯）'!$D$6:$X$47,21,FALSE))</f>
        <v/>
      </c>
      <c r="AD73" s="155" t="str">
        <f>IF(AD72="","",VLOOKUP(AD72,'シフト記号表（勤務時間帯）'!$D$6:$X$47,21,FALSE))</f>
        <v/>
      </c>
      <c r="AE73" s="155" t="str">
        <f>IF(AE72="","",VLOOKUP(AE72,'シフト記号表（勤務時間帯）'!$D$6:$X$47,21,FALSE))</f>
        <v/>
      </c>
      <c r="AF73" s="155" t="str">
        <f>IF(AF72="","",VLOOKUP(AF72,'シフト記号表（勤務時間帯）'!$D$6:$X$47,21,FALSE))</f>
        <v/>
      </c>
      <c r="AG73" s="155" t="str">
        <f>IF(AG72="","",VLOOKUP(AG72,'シフト記号表（勤務時間帯）'!$D$6:$X$47,21,FALSE))</f>
        <v/>
      </c>
      <c r="AH73" s="156" t="str">
        <f>IF(AH72="","",VLOOKUP(AH72,'シフト記号表（勤務時間帯）'!$D$6:$X$47,21,FALSE))</f>
        <v/>
      </c>
      <c r="AI73" s="154" t="str">
        <f>IF(AI72="","",VLOOKUP(AI72,'シフト記号表（勤務時間帯）'!$D$6:$X$47,21,FALSE))</f>
        <v/>
      </c>
      <c r="AJ73" s="155" t="str">
        <f>IF(AJ72="","",VLOOKUP(AJ72,'シフト記号表（勤務時間帯）'!$D$6:$X$47,21,FALSE))</f>
        <v/>
      </c>
      <c r="AK73" s="155" t="str">
        <f>IF(AK72="","",VLOOKUP(AK72,'シフト記号表（勤務時間帯）'!$D$6:$X$47,21,FALSE))</f>
        <v/>
      </c>
      <c r="AL73" s="155" t="str">
        <f>IF(AL72="","",VLOOKUP(AL72,'シフト記号表（勤務時間帯）'!$D$6:$X$47,21,FALSE))</f>
        <v/>
      </c>
      <c r="AM73" s="155" t="str">
        <f>IF(AM72="","",VLOOKUP(AM72,'シフト記号表（勤務時間帯）'!$D$6:$X$47,21,FALSE))</f>
        <v/>
      </c>
      <c r="AN73" s="155" t="str">
        <f>IF(AN72="","",VLOOKUP(AN72,'シフト記号表（勤務時間帯）'!$D$6:$X$47,21,FALSE))</f>
        <v/>
      </c>
      <c r="AO73" s="156" t="str">
        <f>IF(AO72="","",VLOOKUP(AO72,'シフト記号表（勤務時間帯）'!$D$6:$X$47,21,FALSE))</f>
        <v/>
      </c>
      <c r="AP73" s="154" t="str">
        <f>IF(AP72="","",VLOOKUP(AP72,'シフト記号表（勤務時間帯）'!$D$6:$X$47,21,FALSE))</f>
        <v/>
      </c>
      <c r="AQ73" s="155" t="str">
        <f>IF(AQ72="","",VLOOKUP(AQ72,'シフト記号表（勤務時間帯）'!$D$6:$X$47,21,FALSE))</f>
        <v/>
      </c>
      <c r="AR73" s="155" t="str">
        <f>IF(AR72="","",VLOOKUP(AR72,'シフト記号表（勤務時間帯）'!$D$6:$X$47,21,FALSE))</f>
        <v/>
      </c>
      <c r="AS73" s="155" t="str">
        <f>IF(AS72="","",VLOOKUP(AS72,'シフト記号表（勤務時間帯）'!$D$6:$X$47,21,FALSE))</f>
        <v/>
      </c>
      <c r="AT73" s="155" t="str">
        <f>IF(AT72="","",VLOOKUP(AT72,'シフト記号表（勤務時間帯）'!$D$6:$X$47,21,FALSE))</f>
        <v/>
      </c>
      <c r="AU73" s="155" t="str">
        <f>IF(AU72="","",VLOOKUP(AU72,'シフト記号表（勤務時間帯）'!$D$6:$X$47,21,FALSE))</f>
        <v/>
      </c>
      <c r="AV73" s="156" t="str">
        <f>IF(AV72="","",VLOOKUP(AV72,'シフト記号表（勤務時間帯）'!$D$6:$X$47,21,FALSE))</f>
        <v/>
      </c>
      <c r="AW73" s="154" t="str">
        <f>IF(AW72="","",VLOOKUP(AW72,'シフト記号表（勤務時間帯）'!$D$6:$X$47,21,FALSE))</f>
        <v/>
      </c>
      <c r="AX73" s="155" t="str">
        <f>IF(AX72="","",VLOOKUP(AX72,'シフト記号表（勤務時間帯）'!$D$6:$X$47,21,FALSE))</f>
        <v/>
      </c>
      <c r="AY73" s="155" t="str">
        <f>IF(AY72="","",VLOOKUP(AY72,'シフト記号表（勤務時間帯）'!$D$6:$X$47,21,FALSE))</f>
        <v/>
      </c>
      <c r="AZ73" s="911">
        <f>IF($BC$3="４週",SUM(U73:AV73),IF($BC$3="暦月",SUM(U73:AY73),""))</f>
        <v>0</v>
      </c>
      <c r="BA73" s="912"/>
      <c r="BB73" s="913">
        <f>IF($BC$3="４週",AZ73/4,IF($BC$3="暦月",(AZ73/($BC$8/7)),""))</f>
        <v>0</v>
      </c>
      <c r="BC73" s="912"/>
      <c r="BD73" s="905"/>
      <c r="BE73" s="906"/>
      <c r="BF73" s="906"/>
      <c r="BG73" s="906"/>
      <c r="BH73" s="907"/>
    </row>
    <row r="74" spans="2:60" ht="20.25" customHeight="1" x14ac:dyDescent="0.15">
      <c r="B74" s="157"/>
      <c r="C74" s="863"/>
      <c r="D74" s="864"/>
      <c r="E74" s="865"/>
      <c r="F74" s="158"/>
      <c r="G74" s="244">
        <f>C72</f>
        <v>0</v>
      </c>
      <c r="H74" s="868"/>
      <c r="I74" s="875"/>
      <c r="J74" s="876"/>
      <c r="K74" s="876"/>
      <c r="L74" s="877"/>
      <c r="M74" s="884"/>
      <c r="N74" s="885"/>
      <c r="O74" s="886"/>
      <c r="P74" s="246" t="s">
        <v>231</v>
      </c>
      <c r="Q74" s="160"/>
      <c r="R74" s="160"/>
      <c r="S74" s="179"/>
      <c r="T74" s="180"/>
      <c r="U74" s="163" t="str">
        <f>IF(U72="","",VLOOKUP(U72,'シフト記号表（勤務時間帯）'!$D$6:$Z$47,23,FALSE))</f>
        <v/>
      </c>
      <c r="V74" s="164" t="str">
        <f>IF(V72="","",VLOOKUP(V72,'シフト記号表（勤務時間帯）'!$D$6:$Z$47,23,FALSE))</f>
        <v/>
      </c>
      <c r="W74" s="164" t="str">
        <f>IF(W72="","",VLOOKUP(W72,'シフト記号表（勤務時間帯）'!$D$6:$Z$47,23,FALSE))</f>
        <v/>
      </c>
      <c r="X74" s="164" t="str">
        <f>IF(X72="","",VLOOKUP(X72,'シフト記号表（勤務時間帯）'!$D$6:$Z$47,23,FALSE))</f>
        <v/>
      </c>
      <c r="Y74" s="164" t="str">
        <f>IF(Y72="","",VLOOKUP(Y72,'シフト記号表（勤務時間帯）'!$D$6:$Z$47,23,FALSE))</f>
        <v/>
      </c>
      <c r="Z74" s="164" t="str">
        <f>IF(Z72="","",VLOOKUP(Z72,'シフト記号表（勤務時間帯）'!$D$6:$Z$47,23,FALSE))</f>
        <v/>
      </c>
      <c r="AA74" s="165" t="str">
        <f>IF(AA72="","",VLOOKUP(AA72,'シフト記号表（勤務時間帯）'!$D$6:$Z$47,23,FALSE))</f>
        <v/>
      </c>
      <c r="AB74" s="163" t="str">
        <f>IF(AB72="","",VLOOKUP(AB72,'シフト記号表（勤務時間帯）'!$D$6:$Z$47,23,FALSE))</f>
        <v/>
      </c>
      <c r="AC74" s="164" t="str">
        <f>IF(AC72="","",VLOOKUP(AC72,'シフト記号表（勤務時間帯）'!$D$6:$Z$47,23,FALSE))</f>
        <v/>
      </c>
      <c r="AD74" s="164" t="str">
        <f>IF(AD72="","",VLOOKUP(AD72,'シフト記号表（勤務時間帯）'!$D$6:$Z$47,23,FALSE))</f>
        <v/>
      </c>
      <c r="AE74" s="164" t="str">
        <f>IF(AE72="","",VLOOKUP(AE72,'シフト記号表（勤務時間帯）'!$D$6:$Z$47,23,FALSE))</f>
        <v/>
      </c>
      <c r="AF74" s="164" t="str">
        <f>IF(AF72="","",VLOOKUP(AF72,'シフト記号表（勤務時間帯）'!$D$6:$Z$47,23,FALSE))</f>
        <v/>
      </c>
      <c r="AG74" s="164" t="str">
        <f>IF(AG72="","",VLOOKUP(AG72,'シフト記号表（勤務時間帯）'!$D$6:$Z$47,23,FALSE))</f>
        <v/>
      </c>
      <c r="AH74" s="165" t="str">
        <f>IF(AH72="","",VLOOKUP(AH72,'シフト記号表（勤務時間帯）'!$D$6:$Z$47,23,FALSE))</f>
        <v/>
      </c>
      <c r="AI74" s="163" t="str">
        <f>IF(AI72="","",VLOOKUP(AI72,'シフト記号表（勤務時間帯）'!$D$6:$Z$47,23,FALSE))</f>
        <v/>
      </c>
      <c r="AJ74" s="164" t="str">
        <f>IF(AJ72="","",VLOOKUP(AJ72,'シフト記号表（勤務時間帯）'!$D$6:$Z$47,23,FALSE))</f>
        <v/>
      </c>
      <c r="AK74" s="164" t="str">
        <f>IF(AK72="","",VLOOKUP(AK72,'シフト記号表（勤務時間帯）'!$D$6:$Z$47,23,FALSE))</f>
        <v/>
      </c>
      <c r="AL74" s="164" t="str">
        <f>IF(AL72="","",VLOOKUP(AL72,'シフト記号表（勤務時間帯）'!$D$6:$Z$47,23,FALSE))</f>
        <v/>
      </c>
      <c r="AM74" s="164" t="str">
        <f>IF(AM72="","",VLOOKUP(AM72,'シフト記号表（勤務時間帯）'!$D$6:$Z$47,23,FALSE))</f>
        <v/>
      </c>
      <c r="AN74" s="164" t="str">
        <f>IF(AN72="","",VLOOKUP(AN72,'シフト記号表（勤務時間帯）'!$D$6:$Z$47,23,FALSE))</f>
        <v/>
      </c>
      <c r="AO74" s="165" t="str">
        <f>IF(AO72="","",VLOOKUP(AO72,'シフト記号表（勤務時間帯）'!$D$6:$Z$47,23,FALSE))</f>
        <v/>
      </c>
      <c r="AP74" s="163" t="str">
        <f>IF(AP72="","",VLOOKUP(AP72,'シフト記号表（勤務時間帯）'!$D$6:$Z$47,23,FALSE))</f>
        <v/>
      </c>
      <c r="AQ74" s="164" t="str">
        <f>IF(AQ72="","",VLOOKUP(AQ72,'シフト記号表（勤務時間帯）'!$D$6:$Z$47,23,FALSE))</f>
        <v/>
      </c>
      <c r="AR74" s="164" t="str">
        <f>IF(AR72="","",VLOOKUP(AR72,'シフト記号表（勤務時間帯）'!$D$6:$Z$47,23,FALSE))</f>
        <v/>
      </c>
      <c r="AS74" s="164" t="str">
        <f>IF(AS72="","",VLOOKUP(AS72,'シフト記号表（勤務時間帯）'!$D$6:$Z$47,23,FALSE))</f>
        <v/>
      </c>
      <c r="AT74" s="164" t="str">
        <f>IF(AT72="","",VLOOKUP(AT72,'シフト記号表（勤務時間帯）'!$D$6:$Z$47,23,FALSE))</f>
        <v/>
      </c>
      <c r="AU74" s="164" t="str">
        <f>IF(AU72="","",VLOOKUP(AU72,'シフト記号表（勤務時間帯）'!$D$6:$Z$47,23,FALSE))</f>
        <v/>
      </c>
      <c r="AV74" s="165" t="str">
        <f>IF(AV72="","",VLOOKUP(AV72,'シフト記号表（勤務時間帯）'!$D$6:$Z$47,23,FALSE))</f>
        <v/>
      </c>
      <c r="AW74" s="163" t="str">
        <f>IF(AW72="","",VLOOKUP(AW72,'シフト記号表（勤務時間帯）'!$D$6:$Z$47,23,FALSE))</f>
        <v/>
      </c>
      <c r="AX74" s="164" t="str">
        <f>IF(AX72="","",VLOOKUP(AX72,'シフト記号表（勤務時間帯）'!$D$6:$Z$47,23,FALSE))</f>
        <v/>
      </c>
      <c r="AY74" s="164" t="str">
        <f>IF(AY72="","",VLOOKUP(AY72,'シフト記号表（勤務時間帯）'!$D$6:$Z$47,23,FALSE))</f>
        <v/>
      </c>
      <c r="AZ74" s="914">
        <f>IF($BC$3="４週",SUM(U74:AV74),IF($BC$3="暦月",SUM(U74:AY74),""))</f>
        <v>0</v>
      </c>
      <c r="BA74" s="915"/>
      <c r="BB74" s="916">
        <f>IF($BC$3="４週",AZ74/4,IF($BC$3="暦月",(AZ74/($BC$8/7)),""))</f>
        <v>0</v>
      </c>
      <c r="BC74" s="915"/>
      <c r="BD74" s="908"/>
      <c r="BE74" s="909"/>
      <c r="BF74" s="909"/>
      <c r="BG74" s="909"/>
      <c r="BH74" s="910"/>
    </row>
    <row r="75" spans="2:60" ht="20.25" customHeight="1" x14ac:dyDescent="0.15">
      <c r="B75" s="166"/>
      <c r="C75" s="857"/>
      <c r="D75" s="858"/>
      <c r="E75" s="859"/>
      <c r="F75" s="167"/>
      <c r="G75" s="245"/>
      <c r="H75" s="866"/>
      <c r="I75" s="869"/>
      <c r="J75" s="870"/>
      <c r="K75" s="870"/>
      <c r="L75" s="871"/>
      <c r="M75" s="878"/>
      <c r="N75" s="879"/>
      <c r="O75" s="880"/>
      <c r="P75" s="186" t="s">
        <v>227</v>
      </c>
      <c r="Q75" s="187"/>
      <c r="R75" s="187"/>
      <c r="S75" s="188"/>
      <c r="T75" s="189"/>
      <c r="U75" s="172"/>
      <c r="V75" s="173"/>
      <c r="W75" s="173"/>
      <c r="X75" s="173"/>
      <c r="Y75" s="173"/>
      <c r="Z75" s="173"/>
      <c r="AA75" s="174"/>
      <c r="AB75" s="172"/>
      <c r="AC75" s="173"/>
      <c r="AD75" s="173"/>
      <c r="AE75" s="173"/>
      <c r="AF75" s="173"/>
      <c r="AG75" s="173"/>
      <c r="AH75" s="174"/>
      <c r="AI75" s="172"/>
      <c r="AJ75" s="173"/>
      <c r="AK75" s="173"/>
      <c r="AL75" s="173"/>
      <c r="AM75" s="173"/>
      <c r="AN75" s="173"/>
      <c r="AO75" s="174"/>
      <c r="AP75" s="172"/>
      <c r="AQ75" s="173"/>
      <c r="AR75" s="173"/>
      <c r="AS75" s="173"/>
      <c r="AT75" s="173"/>
      <c r="AU75" s="173"/>
      <c r="AV75" s="174"/>
      <c r="AW75" s="172"/>
      <c r="AX75" s="173"/>
      <c r="AY75" s="173"/>
      <c r="AZ75" s="887"/>
      <c r="BA75" s="888"/>
      <c r="BB75" s="901"/>
      <c r="BC75" s="888"/>
      <c r="BD75" s="902"/>
      <c r="BE75" s="903"/>
      <c r="BF75" s="903"/>
      <c r="BG75" s="903"/>
      <c r="BH75" s="904"/>
    </row>
    <row r="76" spans="2:60" ht="20.25" customHeight="1" x14ac:dyDescent="0.15">
      <c r="B76" s="148">
        <f>B73+1</f>
        <v>19</v>
      </c>
      <c r="C76" s="860"/>
      <c r="D76" s="861"/>
      <c r="E76" s="862"/>
      <c r="F76" s="149">
        <f>C75</f>
        <v>0</v>
      </c>
      <c r="G76" s="243"/>
      <c r="H76" s="867"/>
      <c r="I76" s="872"/>
      <c r="J76" s="873"/>
      <c r="K76" s="873"/>
      <c r="L76" s="874"/>
      <c r="M76" s="881"/>
      <c r="N76" s="882"/>
      <c r="O76" s="883"/>
      <c r="P76" s="150" t="s">
        <v>230</v>
      </c>
      <c r="Q76" s="151"/>
      <c r="R76" s="151"/>
      <c r="S76" s="152"/>
      <c r="T76" s="153"/>
      <c r="U76" s="154" t="str">
        <f>IF(U75="","",VLOOKUP(U75,'シフト記号表（勤務時間帯）'!$D$6:$X$47,21,FALSE))</f>
        <v/>
      </c>
      <c r="V76" s="155" t="str">
        <f>IF(V75="","",VLOOKUP(V75,'シフト記号表（勤務時間帯）'!$D$6:$X$47,21,FALSE))</f>
        <v/>
      </c>
      <c r="W76" s="155" t="str">
        <f>IF(W75="","",VLOOKUP(W75,'シフト記号表（勤務時間帯）'!$D$6:$X$47,21,FALSE))</f>
        <v/>
      </c>
      <c r="X76" s="155" t="str">
        <f>IF(X75="","",VLOOKUP(X75,'シフト記号表（勤務時間帯）'!$D$6:$X$47,21,FALSE))</f>
        <v/>
      </c>
      <c r="Y76" s="155" t="str">
        <f>IF(Y75="","",VLOOKUP(Y75,'シフト記号表（勤務時間帯）'!$D$6:$X$47,21,FALSE))</f>
        <v/>
      </c>
      <c r="Z76" s="155" t="str">
        <f>IF(Z75="","",VLOOKUP(Z75,'シフト記号表（勤務時間帯）'!$D$6:$X$47,21,FALSE))</f>
        <v/>
      </c>
      <c r="AA76" s="156" t="str">
        <f>IF(AA75="","",VLOOKUP(AA75,'シフト記号表（勤務時間帯）'!$D$6:$X$47,21,FALSE))</f>
        <v/>
      </c>
      <c r="AB76" s="154" t="str">
        <f>IF(AB75="","",VLOOKUP(AB75,'シフト記号表（勤務時間帯）'!$D$6:$X$47,21,FALSE))</f>
        <v/>
      </c>
      <c r="AC76" s="155" t="str">
        <f>IF(AC75="","",VLOOKUP(AC75,'シフト記号表（勤務時間帯）'!$D$6:$X$47,21,FALSE))</f>
        <v/>
      </c>
      <c r="AD76" s="155" t="str">
        <f>IF(AD75="","",VLOOKUP(AD75,'シフト記号表（勤務時間帯）'!$D$6:$X$47,21,FALSE))</f>
        <v/>
      </c>
      <c r="AE76" s="155" t="str">
        <f>IF(AE75="","",VLOOKUP(AE75,'シフト記号表（勤務時間帯）'!$D$6:$X$47,21,FALSE))</f>
        <v/>
      </c>
      <c r="AF76" s="155" t="str">
        <f>IF(AF75="","",VLOOKUP(AF75,'シフト記号表（勤務時間帯）'!$D$6:$X$47,21,FALSE))</f>
        <v/>
      </c>
      <c r="AG76" s="155" t="str">
        <f>IF(AG75="","",VLOOKUP(AG75,'シフト記号表（勤務時間帯）'!$D$6:$X$47,21,FALSE))</f>
        <v/>
      </c>
      <c r="AH76" s="156" t="str">
        <f>IF(AH75="","",VLOOKUP(AH75,'シフト記号表（勤務時間帯）'!$D$6:$X$47,21,FALSE))</f>
        <v/>
      </c>
      <c r="AI76" s="154" t="str">
        <f>IF(AI75="","",VLOOKUP(AI75,'シフト記号表（勤務時間帯）'!$D$6:$X$47,21,FALSE))</f>
        <v/>
      </c>
      <c r="AJ76" s="155" t="str">
        <f>IF(AJ75="","",VLOOKUP(AJ75,'シフト記号表（勤務時間帯）'!$D$6:$X$47,21,FALSE))</f>
        <v/>
      </c>
      <c r="AK76" s="155" t="str">
        <f>IF(AK75="","",VLOOKUP(AK75,'シフト記号表（勤務時間帯）'!$D$6:$X$47,21,FALSE))</f>
        <v/>
      </c>
      <c r="AL76" s="155" t="str">
        <f>IF(AL75="","",VLOOKUP(AL75,'シフト記号表（勤務時間帯）'!$D$6:$X$47,21,FALSE))</f>
        <v/>
      </c>
      <c r="AM76" s="155" t="str">
        <f>IF(AM75="","",VLOOKUP(AM75,'シフト記号表（勤務時間帯）'!$D$6:$X$47,21,FALSE))</f>
        <v/>
      </c>
      <c r="AN76" s="155" t="str">
        <f>IF(AN75="","",VLOOKUP(AN75,'シフト記号表（勤務時間帯）'!$D$6:$X$47,21,FALSE))</f>
        <v/>
      </c>
      <c r="AO76" s="156" t="str">
        <f>IF(AO75="","",VLOOKUP(AO75,'シフト記号表（勤務時間帯）'!$D$6:$X$47,21,FALSE))</f>
        <v/>
      </c>
      <c r="AP76" s="154" t="str">
        <f>IF(AP75="","",VLOOKUP(AP75,'シフト記号表（勤務時間帯）'!$D$6:$X$47,21,FALSE))</f>
        <v/>
      </c>
      <c r="AQ76" s="155" t="str">
        <f>IF(AQ75="","",VLOOKUP(AQ75,'シフト記号表（勤務時間帯）'!$D$6:$X$47,21,FALSE))</f>
        <v/>
      </c>
      <c r="AR76" s="155" t="str">
        <f>IF(AR75="","",VLOOKUP(AR75,'シフト記号表（勤務時間帯）'!$D$6:$X$47,21,FALSE))</f>
        <v/>
      </c>
      <c r="AS76" s="155" t="str">
        <f>IF(AS75="","",VLOOKUP(AS75,'シフト記号表（勤務時間帯）'!$D$6:$X$47,21,FALSE))</f>
        <v/>
      </c>
      <c r="AT76" s="155" t="str">
        <f>IF(AT75="","",VLOOKUP(AT75,'シフト記号表（勤務時間帯）'!$D$6:$X$47,21,FALSE))</f>
        <v/>
      </c>
      <c r="AU76" s="155" t="str">
        <f>IF(AU75="","",VLOOKUP(AU75,'シフト記号表（勤務時間帯）'!$D$6:$X$47,21,FALSE))</f>
        <v/>
      </c>
      <c r="AV76" s="156" t="str">
        <f>IF(AV75="","",VLOOKUP(AV75,'シフト記号表（勤務時間帯）'!$D$6:$X$47,21,FALSE))</f>
        <v/>
      </c>
      <c r="AW76" s="154" t="str">
        <f>IF(AW75="","",VLOOKUP(AW75,'シフト記号表（勤務時間帯）'!$D$6:$X$47,21,FALSE))</f>
        <v/>
      </c>
      <c r="AX76" s="155" t="str">
        <f>IF(AX75="","",VLOOKUP(AX75,'シフト記号表（勤務時間帯）'!$D$6:$X$47,21,FALSE))</f>
        <v/>
      </c>
      <c r="AY76" s="155" t="str">
        <f>IF(AY75="","",VLOOKUP(AY75,'シフト記号表（勤務時間帯）'!$D$6:$X$47,21,FALSE))</f>
        <v/>
      </c>
      <c r="AZ76" s="911">
        <f>IF($BC$3="４週",SUM(U76:AV76),IF($BC$3="暦月",SUM(U76:AY76),""))</f>
        <v>0</v>
      </c>
      <c r="BA76" s="912"/>
      <c r="BB76" s="913">
        <f>IF($BC$3="４週",AZ76/4,IF($BC$3="暦月",(AZ76/($BC$8/7)),""))</f>
        <v>0</v>
      </c>
      <c r="BC76" s="912"/>
      <c r="BD76" s="905"/>
      <c r="BE76" s="906"/>
      <c r="BF76" s="906"/>
      <c r="BG76" s="906"/>
      <c r="BH76" s="907"/>
    </row>
    <row r="77" spans="2:60" ht="20.25" customHeight="1" x14ac:dyDescent="0.15">
      <c r="B77" s="157"/>
      <c r="C77" s="863"/>
      <c r="D77" s="864"/>
      <c r="E77" s="865"/>
      <c r="F77" s="158"/>
      <c r="G77" s="244">
        <f>C75</f>
        <v>0</v>
      </c>
      <c r="H77" s="868"/>
      <c r="I77" s="875"/>
      <c r="J77" s="876"/>
      <c r="K77" s="876"/>
      <c r="L77" s="877"/>
      <c r="M77" s="884"/>
      <c r="N77" s="885"/>
      <c r="O77" s="886"/>
      <c r="P77" s="246" t="s">
        <v>231</v>
      </c>
      <c r="Q77" s="160"/>
      <c r="R77" s="160"/>
      <c r="S77" s="179"/>
      <c r="T77" s="180"/>
      <c r="U77" s="163" t="str">
        <f>IF(U75="","",VLOOKUP(U75,'シフト記号表（勤務時間帯）'!$D$6:$Z$47,23,FALSE))</f>
        <v/>
      </c>
      <c r="V77" s="164" t="str">
        <f>IF(V75="","",VLOOKUP(V75,'シフト記号表（勤務時間帯）'!$D$6:$Z$47,23,FALSE))</f>
        <v/>
      </c>
      <c r="W77" s="164" t="str">
        <f>IF(W75="","",VLOOKUP(W75,'シフト記号表（勤務時間帯）'!$D$6:$Z$47,23,FALSE))</f>
        <v/>
      </c>
      <c r="X77" s="164" t="str">
        <f>IF(X75="","",VLOOKUP(X75,'シフト記号表（勤務時間帯）'!$D$6:$Z$47,23,FALSE))</f>
        <v/>
      </c>
      <c r="Y77" s="164" t="str">
        <f>IF(Y75="","",VLOOKUP(Y75,'シフト記号表（勤務時間帯）'!$D$6:$Z$47,23,FALSE))</f>
        <v/>
      </c>
      <c r="Z77" s="164" t="str">
        <f>IF(Z75="","",VLOOKUP(Z75,'シフト記号表（勤務時間帯）'!$D$6:$Z$47,23,FALSE))</f>
        <v/>
      </c>
      <c r="AA77" s="165" t="str">
        <f>IF(AA75="","",VLOOKUP(AA75,'シフト記号表（勤務時間帯）'!$D$6:$Z$47,23,FALSE))</f>
        <v/>
      </c>
      <c r="AB77" s="163" t="str">
        <f>IF(AB75="","",VLOOKUP(AB75,'シフト記号表（勤務時間帯）'!$D$6:$Z$47,23,FALSE))</f>
        <v/>
      </c>
      <c r="AC77" s="164" t="str">
        <f>IF(AC75="","",VLOOKUP(AC75,'シフト記号表（勤務時間帯）'!$D$6:$Z$47,23,FALSE))</f>
        <v/>
      </c>
      <c r="AD77" s="164" t="str">
        <f>IF(AD75="","",VLOOKUP(AD75,'シフト記号表（勤務時間帯）'!$D$6:$Z$47,23,FALSE))</f>
        <v/>
      </c>
      <c r="AE77" s="164" t="str">
        <f>IF(AE75="","",VLOOKUP(AE75,'シフト記号表（勤務時間帯）'!$D$6:$Z$47,23,FALSE))</f>
        <v/>
      </c>
      <c r="AF77" s="164" t="str">
        <f>IF(AF75="","",VLOOKUP(AF75,'シフト記号表（勤務時間帯）'!$D$6:$Z$47,23,FALSE))</f>
        <v/>
      </c>
      <c r="AG77" s="164" t="str">
        <f>IF(AG75="","",VLOOKUP(AG75,'シフト記号表（勤務時間帯）'!$D$6:$Z$47,23,FALSE))</f>
        <v/>
      </c>
      <c r="AH77" s="165" t="str">
        <f>IF(AH75="","",VLOOKUP(AH75,'シフト記号表（勤務時間帯）'!$D$6:$Z$47,23,FALSE))</f>
        <v/>
      </c>
      <c r="AI77" s="163" t="str">
        <f>IF(AI75="","",VLOOKUP(AI75,'シフト記号表（勤務時間帯）'!$D$6:$Z$47,23,FALSE))</f>
        <v/>
      </c>
      <c r="AJ77" s="164" t="str">
        <f>IF(AJ75="","",VLOOKUP(AJ75,'シフト記号表（勤務時間帯）'!$D$6:$Z$47,23,FALSE))</f>
        <v/>
      </c>
      <c r="AK77" s="164" t="str">
        <f>IF(AK75="","",VLOOKUP(AK75,'シフト記号表（勤務時間帯）'!$D$6:$Z$47,23,FALSE))</f>
        <v/>
      </c>
      <c r="AL77" s="164" t="str">
        <f>IF(AL75="","",VLOOKUP(AL75,'シフト記号表（勤務時間帯）'!$D$6:$Z$47,23,FALSE))</f>
        <v/>
      </c>
      <c r="AM77" s="164" t="str">
        <f>IF(AM75="","",VLOOKUP(AM75,'シフト記号表（勤務時間帯）'!$D$6:$Z$47,23,FALSE))</f>
        <v/>
      </c>
      <c r="AN77" s="164" t="str">
        <f>IF(AN75="","",VLOOKUP(AN75,'シフト記号表（勤務時間帯）'!$D$6:$Z$47,23,FALSE))</f>
        <v/>
      </c>
      <c r="AO77" s="165" t="str">
        <f>IF(AO75="","",VLOOKUP(AO75,'シフト記号表（勤務時間帯）'!$D$6:$Z$47,23,FALSE))</f>
        <v/>
      </c>
      <c r="AP77" s="163" t="str">
        <f>IF(AP75="","",VLOOKUP(AP75,'シフト記号表（勤務時間帯）'!$D$6:$Z$47,23,FALSE))</f>
        <v/>
      </c>
      <c r="AQ77" s="164" t="str">
        <f>IF(AQ75="","",VLOOKUP(AQ75,'シフト記号表（勤務時間帯）'!$D$6:$Z$47,23,FALSE))</f>
        <v/>
      </c>
      <c r="AR77" s="164" t="str">
        <f>IF(AR75="","",VLOOKUP(AR75,'シフト記号表（勤務時間帯）'!$D$6:$Z$47,23,FALSE))</f>
        <v/>
      </c>
      <c r="AS77" s="164" t="str">
        <f>IF(AS75="","",VLOOKUP(AS75,'シフト記号表（勤務時間帯）'!$D$6:$Z$47,23,FALSE))</f>
        <v/>
      </c>
      <c r="AT77" s="164" t="str">
        <f>IF(AT75="","",VLOOKUP(AT75,'シフト記号表（勤務時間帯）'!$D$6:$Z$47,23,FALSE))</f>
        <v/>
      </c>
      <c r="AU77" s="164" t="str">
        <f>IF(AU75="","",VLOOKUP(AU75,'シフト記号表（勤務時間帯）'!$D$6:$Z$47,23,FALSE))</f>
        <v/>
      </c>
      <c r="AV77" s="165" t="str">
        <f>IF(AV75="","",VLOOKUP(AV75,'シフト記号表（勤務時間帯）'!$D$6:$Z$47,23,FALSE))</f>
        <v/>
      </c>
      <c r="AW77" s="163" t="str">
        <f>IF(AW75="","",VLOOKUP(AW75,'シフト記号表（勤務時間帯）'!$D$6:$Z$47,23,FALSE))</f>
        <v/>
      </c>
      <c r="AX77" s="164" t="str">
        <f>IF(AX75="","",VLOOKUP(AX75,'シフト記号表（勤務時間帯）'!$D$6:$Z$47,23,FALSE))</f>
        <v/>
      </c>
      <c r="AY77" s="164" t="str">
        <f>IF(AY75="","",VLOOKUP(AY75,'シフト記号表（勤務時間帯）'!$D$6:$Z$47,23,FALSE))</f>
        <v/>
      </c>
      <c r="AZ77" s="914">
        <f>IF($BC$3="４週",SUM(U77:AV77),IF($BC$3="暦月",SUM(U77:AY77),""))</f>
        <v>0</v>
      </c>
      <c r="BA77" s="915"/>
      <c r="BB77" s="916">
        <f>IF($BC$3="４週",AZ77/4,IF($BC$3="暦月",(AZ77/($BC$8/7)),""))</f>
        <v>0</v>
      </c>
      <c r="BC77" s="915"/>
      <c r="BD77" s="908"/>
      <c r="BE77" s="909"/>
      <c r="BF77" s="909"/>
      <c r="BG77" s="909"/>
      <c r="BH77" s="910"/>
    </row>
    <row r="78" spans="2:60" ht="20.25" customHeight="1" x14ac:dyDescent="0.15">
      <c r="B78" s="166"/>
      <c r="C78" s="857"/>
      <c r="D78" s="858"/>
      <c r="E78" s="859"/>
      <c r="F78" s="167"/>
      <c r="G78" s="245"/>
      <c r="H78" s="866"/>
      <c r="I78" s="869"/>
      <c r="J78" s="870"/>
      <c r="K78" s="870"/>
      <c r="L78" s="871"/>
      <c r="M78" s="878"/>
      <c r="N78" s="879"/>
      <c r="O78" s="880"/>
      <c r="P78" s="186" t="s">
        <v>227</v>
      </c>
      <c r="Q78" s="187"/>
      <c r="R78" s="187"/>
      <c r="S78" s="188"/>
      <c r="T78" s="189"/>
      <c r="U78" s="172"/>
      <c r="V78" s="173"/>
      <c r="W78" s="173"/>
      <c r="X78" s="173"/>
      <c r="Y78" s="173"/>
      <c r="Z78" s="173"/>
      <c r="AA78" s="174"/>
      <c r="AB78" s="172"/>
      <c r="AC78" s="173"/>
      <c r="AD78" s="173"/>
      <c r="AE78" s="173"/>
      <c r="AF78" s="173"/>
      <c r="AG78" s="173"/>
      <c r="AH78" s="174"/>
      <c r="AI78" s="172"/>
      <c r="AJ78" s="173"/>
      <c r="AK78" s="173"/>
      <c r="AL78" s="173"/>
      <c r="AM78" s="173"/>
      <c r="AN78" s="173"/>
      <c r="AO78" s="174"/>
      <c r="AP78" s="172"/>
      <c r="AQ78" s="173"/>
      <c r="AR78" s="173"/>
      <c r="AS78" s="173"/>
      <c r="AT78" s="173"/>
      <c r="AU78" s="173"/>
      <c r="AV78" s="174"/>
      <c r="AW78" s="172"/>
      <c r="AX78" s="173"/>
      <c r="AY78" s="173"/>
      <c r="AZ78" s="887"/>
      <c r="BA78" s="888"/>
      <c r="BB78" s="901"/>
      <c r="BC78" s="888"/>
      <c r="BD78" s="902"/>
      <c r="BE78" s="903"/>
      <c r="BF78" s="903"/>
      <c r="BG78" s="903"/>
      <c r="BH78" s="904"/>
    </row>
    <row r="79" spans="2:60" ht="20.25" customHeight="1" x14ac:dyDescent="0.15">
      <c r="B79" s="148">
        <f>B76+1</f>
        <v>20</v>
      </c>
      <c r="C79" s="860"/>
      <c r="D79" s="861"/>
      <c r="E79" s="862"/>
      <c r="F79" s="149">
        <f>C78</f>
        <v>0</v>
      </c>
      <c r="G79" s="243"/>
      <c r="H79" s="867"/>
      <c r="I79" s="872"/>
      <c r="J79" s="873"/>
      <c r="K79" s="873"/>
      <c r="L79" s="874"/>
      <c r="M79" s="881"/>
      <c r="N79" s="882"/>
      <c r="O79" s="883"/>
      <c r="P79" s="150" t="s">
        <v>230</v>
      </c>
      <c r="Q79" s="151"/>
      <c r="R79" s="151"/>
      <c r="S79" s="152"/>
      <c r="T79" s="153"/>
      <c r="U79" s="154" t="str">
        <f>IF(U78="","",VLOOKUP(U78,'シフト記号表（勤務時間帯）'!$D$6:$X$47,21,FALSE))</f>
        <v/>
      </c>
      <c r="V79" s="155" t="str">
        <f>IF(V78="","",VLOOKUP(V78,'シフト記号表（勤務時間帯）'!$D$6:$X$47,21,FALSE))</f>
        <v/>
      </c>
      <c r="W79" s="155" t="str">
        <f>IF(W78="","",VLOOKUP(W78,'シフト記号表（勤務時間帯）'!$D$6:$X$47,21,FALSE))</f>
        <v/>
      </c>
      <c r="X79" s="155" t="str">
        <f>IF(X78="","",VLOOKUP(X78,'シフト記号表（勤務時間帯）'!$D$6:$X$47,21,FALSE))</f>
        <v/>
      </c>
      <c r="Y79" s="155" t="str">
        <f>IF(Y78="","",VLOOKUP(Y78,'シフト記号表（勤務時間帯）'!$D$6:$X$47,21,FALSE))</f>
        <v/>
      </c>
      <c r="Z79" s="155" t="str">
        <f>IF(Z78="","",VLOOKUP(Z78,'シフト記号表（勤務時間帯）'!$D$6:$X$47,21,FALSE))</f>
        <v/>
      </c>
      <c r="AA79" s="156" t="str">
        <f>IF(AA78="","",VLOOKUP(AA78,'シフト記号表（勤務時間帯）'!$D$6:$X$47,21,FALSE))</f>
        <v/>
      </c>
      <c r="AB79" s="154" t="str">
        <f>IF(AB78="","",VLOOKUP(AB78,'シフト記号表（勤務時間帯）'!$D$6:$X$47,21,FALSE))</f>
        <v/>
      </c>
      <c r="AC79" s="155" t="str">
        <f>IF(AC78="","",VLOOKUP(AC78,'シフト記号表（勤務時間帯）'!$D$6:$X$47,21,FALSE))</f>
        <v/>
      </c>
      <c r="AD79" s="155" t="str">
        <f>IF(AD78="","",VLOOKUP(AD78,'シフト記号表（勤務時間帯）'!$D$6:$X$47,21,FALSE))</f>
        <v/>
      </c>
      <c r="AE79" s="155" t="str">
        <f>IF(AE78="","",VLOOKUP(AE78,'シフト記号表（勤務時間帯）'!$D$6:$X$47,21,FALSE))</f>
        <v/>
      </c>
      <c r="AF79" s="155" t="str">
        <f>IF(AF78="","",VLOOKUP(AF78,'シフト記号表（勤務時間帯）'!$D$6:$X$47,21,FALSE))</f>
        <v/>
      </c>
      <c r="AG79" s="155" t="str">
        <f>IF(AG78="","",VLOOKUP(AG78,'シフト記号表（勤務時間帯）'!$D$6:$X$47,21,FALSE))</f>
        <v/>
      </c>
      <c r="AH79" s="156" t="str">
        <f>IF(AH78="","",VLOOKUP(AH78,'シフト記号表（勤務時間帯）'!$D$6:$X$47,21,FALSE))</f>
        <v/>
      </c>
      <c r="AI79" s="154" t="str">
        <f>IF(AI78="","",VLOOKUP(AI78,'シフト記号表（勤務時間帯）'!$D$6:$X$47,21,FALSE))</f>
        <v/>
      </c>
      <c r="AJ79" s="155" t="str">
        <f>IF(AJ78="","",VLOOKUP(AJ78,'シフト記号表（勤務時間帯）'!$D$6:$X$47,21,FALSE))</f>
        <v/>
      </c>
      <c r="AK79" s="155" t="str">
        <f>IF(AK78="","",VLOOKUP(AK78,'シフト記号表（勤務時間帯）'!$D$6:$X$47,21,FALSE))</f>
        <v/>
      </c>
      <c r="AL79" s="155" t="str">
        <f>IF(AL78="","",VLOOKUP(AL78,'シフト記号表（勤務時間帯）'!$D$6:$X$47,21,FALSE))</f>
        <v/>
      </c>
      <c r="AM79" s="155" t="str">
        <f>IF(AM78="","",VLOOKUP(AM78,'シフト記号表（勤務時間帯）'!$D$6:$X$47,21,FALSE))</f>
        <v/>
      </c>
      <c r="AN79" s="155" t="str">
        <f>IF(AN78="","",VLOOKUP(AN78,'シフト記号表（勤務時間帯）'!$D$6:$X$47,21,FALSE))</f>
        <v/>
      </c>
      <c r="AO79" s="156" t="str">
        <f>IF(AO78="","",VLOOKUP(AO78,'シフト記号表（勤務時間帯）'!$D$6:$X$47,21,FALSE))</f>
        <v/>
      </c>
      <c r="AP79" s="154" t="str">
        <f>IF(AP78="","",VLOOKUP(AP78,'シフト記号表（勤務時間帯）'!$D$6:$X$47,21,FALSE))</f>
        <v/>
      </c>
      <c r="AQ79" s="155" t="str">
        <f>IF(AQ78="","",VLOOKUP(AQ78,'シフト記号表（勤務時間帯）'!$D$6:$X$47,21,FALSE))</f>
        <v/>
      </c>
      <c r="AR79" s="155" t="str">
        <f>IF(AR78="","",VLOOKUP(AR78,'シフト記号表（勤務時間帯）'!$D$6:$X$47,21,FALSE))</f>
        <v/>
      </c>
      <c r="AS79" s="155" t="str">
        <f>IF(AS78="","",VLOOKUP(AS78,'シフト記号表（勤務時間帯）'!$D$6:$X$47,21,FALSE))</f>
        <v/>
      </c>
      <c r="AT79" s="155" t="str">
        <f>IF(AT78="","",VLOOKUP(AT78,'シフト記号表（勤務時間帯）'!$D$6:$X$47,21,FALSE))</f>
        <v/>
      </c>
      <c r="AU79" s="155" t="str">
        <f>IF(AU78="","",VLOOKUP(AU78,'シフト記号表（勤務時間帯）'!$D$6:$X$47,21,FALSE))</f>
        <v/>
      </c>
      <c r="AV79" s="156" t="str">
        <f>IF(AV78="","",VLOOKUP(AV78,'シフト記号表（勤務時間帯）'!$D$6:$X$47,21,FALSE))</f>
        <v/>
      </c>
      <c r="AW79" s="154" t="str">
        <f>IF(AW78="","",VLOOKUP(AW78,'シフト記号表（勤務時間帯）'!$D$6:$X$47,21,FALSE))</f>
        <v/>
      </c>
      <c r="AX79" s="155" t="str">
        <f>IF(AX78="","",VLOOKUP(AX78,'シフト記号表（勤務時間帯）'!$D$6:$X$47,21,FALSE))</f>
        <v/>
      </c>
      <c r="AY79" s="155" t="str">
        <f>IF(AY78="","",VLOOKUP(AY78,'シフト記号表（勤務時間帯）'!$D$6:$X$47,21,FALSE))</f>
        <v/>
      </c>
      <c r="AZ79" s="911">
        <f>IF($BC$3="４週",SUM(U79:AV79),IF($BC$3="暦月",SUM(U79:AY79),""))</f>
        <v>0</v>
      </c>
      <c r="BA79" s="912"/>
      <c r="BB79" s="913">
        <f>IF($BC$3="４週",AZ79/4,IF($BC$3="暦月",(AZ79/($BC$8/7)),""))</f>
        <v>0</v>
      </c>
      <c r="BC79" s="912"/>
      <c r="BD79" s="905"/>
      <c r="BE79" s="906"/>
      <c r="BF79" s="906"/>
      <c r="BG79" s="906"/>
      <c r="BH79" s="907"/>
    </row>
    <row r="80" spans="2:60" ht="20.25" customHeight="1" x14ac:dyDescent="0.15">
      <c r="B80" s="157"/>
      <c r="C80" s="863"/>
      <c r="D80" s="864"/>
      <c r="E80" s="865"/>
      <c r="F80" s="158"/>
      <c r="G80" s="244">
        <f>C78</f>
        <v>0</v>
      </c>
      <c r="H80" s="868"/>
      <c r="I80" s="875"/>
      <c r="J80" s="876"/>
      <c r="K80" s="876"/>
      <c r="L80" s="877"/>
      <c r="M80" s="884"/>
      <c r="N80" s="885"/>
      <c r="O80" s="886"/>
      <c r="P80" s="246" t="s">
        <v>231</v>
      </c>
      <c r="Q80" s="160"/>
      <c r="R80" s="160"/>
      <c r="S80" s="179"/>
      <c r="T80" s="180"/>
      <c r="U80" s="163" t="str">
        <f>IF(U78="","",VLOOKUP(U78,'シフト記号表（勤務時間帯）'!$D$6:$Z$47,23,FALSE))</f>
        <v/>
      </c>
      <c r="V80" s="164" t="str">
        <f>IF(V78="","",VLOOKUP(V78,'シフト記号表（勤務時間帯）'!$D$6:$Z$47,23,FALSE))</f>
        <v/>
      </c>
      <c r="W80" s="164" t="str">
        <f>IF(W78="","",VLOOKUP(W78,'シフト記号表（勤務時間帯）'!$D$6:$Z$47,23,FALSE))</f>
        <v/>
      </c>
      <c r="X80" s="164" t="str">
        <f>IF(X78="","",VLOOKUP(X78,'シフト記号表（勤務時間帯）'!$D$6:$Z$47,23,FALSE))</f>
        <v/>
      </c>
      <c r="Y80" s="164" t="str">
        <f>IF(Y78="","",VLOOKUP(Y78,'シフト記号表（勤務時間帯）'!$D$6:$Z$47,23,FALSE))</f>
        <v/>
      </c>
      <c r="Z80" s="164" t="str">
        <f>IF(Z78="","",VLOOKUP(Z78,'シフト記号表（勤務時間帯）'!$D$6:$Z$47,23,FALSE))</f>
        <v/>
      </c>
      <c r="AA80" s="165" t="str">
        <f>IF(AA78="","",VLOOKUP(AA78,'シフト記号表（勤務時間帯）'!$D$6:$Z$47,23,FALSE))</f>
        <v/>
      </c>
      <c r="AB80" s="163" t="str">
        <f>IF(AB78="","",VLOOKUP(AB78,'シフト記号表（勤務時間帯）'!$D$6:$Z$47,23,FALSE))</f>
        <v/>
      </c>
      <c r="AC80" s="164" t="str">
        <f>IF(AC78="","",VLOOKUP(AC78,'シフト記号表（勤務時間帯）'!$D$6:$Z$47,23,FALSE))</f>
        <v/>
      </c>
      <c r="AD80" s="164" t="str">
        <f>IF(AD78="","",VLOOKUP(AD78,'シフト記号表（勤務時間帯）'!$D$6:$Z$47,23,FALSE))</f>
        <v/>
      </c>
      <c r="AE80" s="164" t="str">
        <f>IF(AE78="","",VLOOKUP(AE78,'シフト記号表（勤務時間帯）'!$D$6:$Z$47,23,FALSE))</f>
        <v/>
      </c>
      <c r="AF80" s="164" t="str">
        <f>IF(AF78="","",VLOOKUP(AF78,'シフト記号表（勤務時間帯）'!$D$6:$Z$47,23,FALSE))</f>
        <v/>
      </c>
      <c r="AG80" s="164" t="str">
        <f>IF(AG78="","",VLOOKUP(AG78,'シフト記号表（勤務時間帯）'!$D$6:$Z$47,23,FALSE))</f>
        <v/>
      </c>
      <c r="AH80" s="165" t="str">
        <f>IF(AH78="","",VLOOKUP(AH78,'シフト記号表（勤務時間帯）'!$D$6:$Z$47,23,FALSE))</f>
        <v/>
      </c>
      <c r="AI80" s="163" t="str">
        <f>IF(AI78="","",VLOOKUP(AI78,'シフト記号表（勤務時間帯）'!$D$6:$Z$47,23,FALSE))</f>
        <v/>
      </c>
      <c r="AJ80" s="164" t="str">
        <f>IF(AJ78="","",VLOOKUP(AJ78,'シフト記号表（勤務時間帯）'!$D$6:$Z$47,23,FALSE))</f>
        <v/>
      </c>
      <c r="AK80" s="164" t="str">
        <f>IF(AK78="","",VLOOKUP(AK78,'シフト記号表（勤務時間帯）'!$D$6:$Z$47,23,FALSE))</f>
        <v/>
      </c>
      <c r="AL80" s="164" t="str">
        <f>IF(AL78="","",VLOOKUP(AL78,'シフト記号表（勤務時間帯）'!$D$6:$Z$47,23,FALSE))</f>
        <v/>
      </c>
      <c r="AM80" s="164" t="str">
        <f>IF(AM78="","",VLOOKUP(AM78,'シフト記号表（勤務時間帯）'!$D$6:$Z$47,23,FALSE))</f>
        <v/>
      </c>
      <c r="AN80" s="164" t="str">
        <f>IF(AN78="","",VLOOKUP(AN78,'シフト記号表（勤務時間帯）'!$D$6:$Z$47,23,FALSE))</f>
        <v/>
      </c>
      <c r="AO80" s="165" t="str">
        <f>IF(AO78="","",VLOOKUP(AO78,'シフト記号表（勤務時間帯）'!$D$6:$Z$47,23,FALSE))</f>
        <v/>
      </c>
      <c r="AP80" s="163" t="str">
        <f>IF(AP78="","",VLOOKUP(AP78,'シフト記号表（勤務時間帯）'!$D$6:$Z$47,23,FALSE))</f>
        <v/>
      </c>
      <c r="AQ80" s="164" t="str">
        <f>IF(AQ78="","",VLOOKUP(AQ78,'シフト記号表（勤務時間帯）'!$D$6:$Z$47,23,FALSE))</f>
        <v/>
      </c>
      <c r="AR80" s="164" t="str">
        <f>IF(AR78="","",VLOOKUP(AR78,'シフト記号表（勤務時間帯）'!$D$6:$Z$47,23,FALSE))</f>
        <v/>
      </c>
      <c r="AS80" s="164" t="str">
        <f>IF(AS78="","",VLOOKUP(AS78,'シフト記号表（勤務時間帯）'!$D$6:$Z$47,23,FALSE))</f>
        <v/>
      </c>
      <c r="AT80" s="164" t="str">
        <f>IF(AT78="","",VLOOKUP(AT78,'シフト記号表（勤務時間帯）'!$D$6:$Z$47,23,FALSE))</f>
        <v/>
      </c>
      <c r="AU80" s="164" t="str">
        <f>IF(AU78="","",VLOOKUP(AU78,'シフト記号表（勤務時間帯）'!$D$6:$Z$47,23,FALSE))</f>
        <v/>
      </c>
      <c r="AV80" s="165" t="str">
        <f>IF(AV78="","",VLOOKUP(AV78,'シフト記号表（勤務時間帯）'!$D$6:$Z$47,23,FALSE))</f>
        <v/>
      </c>
      <c r="AW80" s="163" t="str">
        <f>IF(AW78="","",VLOOKUP(AW78,'シフト記号表（勤務時間帯）'!$D$6:$Z$47,23,FALSE))</f>
        <v/>
      </c>
      <c r="AX80" s="164" t="str">
        <f>IF(AX78="","",VLOOKUP(AX78,'シフト記号表（勤務時間帯）'!$D$6:$Z$47,23,FALSE))</f>
        <v/>
      </c>
      <c r="AY80" s="164" t="str">
        <f>IF(AY78="","",VLOOKUP(AY78,'シフト記号表（勤務時間帯）'!$D$6:$Z$47,23,FALSE))</f>
        <v/>
      </c>
      <c r="AZ80" s="914">
        <f>IF($BC$3="４週",SUM(U80:AV80),IF($BC$3="暦月",SUM(U80:AY80),""))</f>
        <v>0</v>
      </c>
      <c r="BA80" s="915"/>
      <c r="BB80" s="916">
        <f>IF($BC$3="４週",AZ80/4,IF($BC$3="暦月",(AZ80/($BC$8/7)),""))</f>
        <v>0</v>
      </c>
      <c r="BC80" s="915"/>
      <c r="BD80" s="908"/>
      <c r="BE80" s="909"/>
      <c r="BF80" s="909"/>
      <c r="BG80" s="909"/>
      <c r="BH80" s="910"/>
    </row>
    <row r="81" spans="2:60" ht="20.25" customHeight="1" x14ac:dyDescent="0.15">
      <c r="B81" s="166"/>
      <c r="C81" s="857"/>
      <c r="D81" s="858"/>
      <c r="E81" s="859"/>
      <c r="F81" s="167"/>
      <c r="G81" s="245"/>
      <c r="H81" s="866"/>
      <c r="I81" s="869"/>
      <c r="J81" s="870"/>
      <c r="K81" s="870"/>
      <c r="L81" s="871"/>
      <c r="M81" s="878"/>
      <c r="N81" s="879"/>
      <c r="O81" s="880"/>
      <c r="P81" s="186" t="s">
        <v>227</v>
      </c>
      <c r="Q81" s="187"/>
      <c r="R81" s="187"/>
      <c r="S81" s="188"/>
      <c r="T81" s="189"/>
      <c r="U81" s="172"/>
      <c r="V81" s="173"/>
      <c r="W81" s="173"/>
      <c r="X81" s="173"/>
      <c r="Y81" s="173"/>
      <c r="Z81" s="173"/>
      <c r="AA81" s="174"/>
      <c r="AB81" s="172"/>
      <c r="AC81" s="173"/>
      <c r="AD81" s="173"/>
      <c r="AE81" s="173"/>
      <c r="AF81" s="173"/>
      <c r="AG81" s="173"/>
      <c r="AH81" s="174"/>
      <c r="AI81" s="172"/>
      <c r="AJ81" s="173"/>
      <c r="AK81" s="173"/>
      <c r="AL81" s="173"/>
      <c r="AM81" s="173"/>
      <c r="AN81" s="173"/>
      <c r="AO81" s="174"/>
      <c r="AP81" s="172"/>
      <c r="AQ81" s="173"/>
      <c r="AR81" s="173"/>
      <c r="AS81" s="173"/>
      <c r="AT81" s="173"/>
      <c r="AU81" s="173"/>
      <c r="AV81" s="174"/>
      <c r="AW81" s="172"/>
      <c r="AX81" s="173"/>
      <c r="AY81" s="173"/>
      <c r="AZ81" s="887"/>
      <c r="BA81" s="888"/>
      <c r="BB81" s="901"/>
      <c r="BC81" s="888"/>
      <c r="BD81" s="902"/>
      <c r="BE81" s="903"/>
      <c r="BF81" s="903"/>
      <c r="BG81" s="903"/>
      <c r="BH81" s="904"/>
    </row>
    <row r="82" spans="2:60" ht="20.25" customHeight="1" x14ac:dyDescent="0.15">
      <c r="B82" s="148">
        <f>B79+1</f>
        <v>21</v>
      </c>
      <c r="C82" s="860"/>
      <c r="D82" s="861"/>
      <c r="E82" s="862"/>
      <c r="F82" s="149">
        <f>C81</f>
        <v>0</v>
      </c>
      <c r="G82" s="243"/>
      <c r="H82" s="867"/>
      <c r="I82" s="872"/>
      <c r="J82" s="873"/>
      <c r="K82" s="873"/>
      <c r="L82" s="874"/>
      <c r="M82" s="881"/>
      <c r="N82" s="882"/>
      <c r="O82" s="883"/>
      <c r="P82" s="150" t="s">
        <v>230</v>
      </c>
      <c r="Q82" s="151"/>
      <c r="R82" s="151"/>
      <c r="S82" s="152"/>
      <c r="T82" s="153"/>
      <c r="U82" s="154" t="str">
        <f>IF(U81="","",VLOOKUP(U81,'シフト記号表（勤務時間帯）'!$D$6:$X$47,21,FALSE))</f>
        <v/>
      </c>
      <c r="V82" s="155" t="str">
        <f>IF(V81="","",VLOOKUP(V81,'シフト記号表（勤務時間帯）'!$D$6:$X$47,21,FALSE))</f>
        <v/>
      </c>
      <c r="W82" s="155" t="str">
        <f>IF(W81="","",VLOOKUP(W81,'シフト記号表（勤務時間帯）'!$D$6:$X$47,21,FALSE))</f>
        <v/>
      </c>
      <c r="X82" s="155" t="str">
        <f>IF(X81="","",VLOOKUP(X81,'シフト記号表（勤務時間帯）'!$D$6:$X$47,21,FALSE))</f>
        <v/>
      </c>
      <c r="Y82" s="155" t="str">
        <f>IF(Y81="","",VLOOKUP(Y81,'シフト記号表（勤務時間帯）'!$D$6:$X$47,21,FALSE))</f>
        <v/>
      </c>
      <c r="Z82" s="155" t="str">
        <f>IF(Z81="","",VLOOKUP(Z81,'シフト記号表（勤務時間帯）'!$D$6:$X$47,21,FALSE))</f>
        <v/>
      </c>
      <c r="AA82" s="156" t="str">
        <f>IF(AA81="","",VLOOKUP(AA81,'シフト記号表（勤務時間帯）'!$D$6:$X$47,21,FALSE))</f>
        <v/>
      </c>
      <c r="AB82" s="154" t="str">
        <f>IF(AB81="","",VLOOKUP(AB81,'シフト記号表（勤務時間帯）'!$D$6:$X$47,21,FALSE))</f>
        <v/>
      </c>
      <c r="AC82" s="155" t="str">
        <f>IF(AC81="","",VLOOKUP(AC81,'シフト記号表（勤務時間帯）'!$D$6:$X$47,21,FALSE))</f>
        <v/>
      </c>
      <c r="AD82" s="155" t="str">
        <f>IF(AD81="","",VLOOKUP(AD81,'シフト記号表（勤務時間帯）'!$D$6:$X$47,21,FALSE))</f>
        <v/>
      </c>
      <c r="AE82" s="155" t="str">
        <f>IF(AE81="","",VLOOKUP(AE81,'シフト記号表（勤務時間帯）'!$D$6:$X$47,21,FALSE))</f>
        <v/>
      </c>
      <c r="AF82" s="155" t="str">
        <f>IF(AF81="","",VLOOKUP(AF81,'シフト記号表（勤務時間帯）'!$D$6:$X$47,21,FALSE))</f>
        <v/>
      </c>
      <c r="AG82" s="155" t="str">
        <f>IF(AG81="","",VLOOKUP(AG81,'シフト記号表（勤務時間帯）'!$D$6:$X$47,21,FALSE))</f>
        <v/>
      </c>
      <c r="AH82" s="156" t="str">
        <f>IF(AH81="","",VLOOKUP(AH81,'シフト記号表（勤務時間帯）'!$D$6:$X$47,21,FALSE))</f>
        <v/>
      </c>
      <c r="AI82" s="154" t="str">
        <f>IF(AI81="","",VLOOKUP(AI81,'シフト記号表（勤務時間帯）'!$D$6:$X$47,21,FALSE))</f>
        <v/>
      </c>
      <c r="AJ82" s="155" t="str">
        <f>IF(AJ81="","",VLOOKUP(AJ81,'シフト記号表（勤務時間帯）'!$D$6:$X$47,21,FALSE))</f>
        <v/>
      </c>
      <c r="AK82" s="155" t="str">
        <f>IF(AK81="","",VLOOKUP(AK81,'シフト記号表（勤務時間帯）'!$D$6:$X$47,21,FALSE))</f>
        <v/>
      </c>
      <c r="AL82" s="155" t="str">
        <f>IF(AL81="","",VLOOKUP(AL81,'シフト記号表（勤務時間帯）'!$D$6:$X$47,21,FALSE))</f>
        <v/>
      </c>
      <c r="AM82" s="155" t="str">
        <f>IF(AM81="","",VLOOKUP(AM81,'シフト記号表（勤務時間帯）'!$D$6:$X$47,21,FALSE))</f>
        <v/>
      </c>
      <c r="AN82" s="155" t="str">
        <f>IF(AN81="","",VLOOKUP(AN81,'シフト記号表（勤務時間帯）'!$D$6:$X$47,21,FALSE))</f>
        <v/>
      </c>
      <c r="AO82" s="156" t="str">
        <f>IF(AO81="","",VLOOKUP(AO81,'シフト記号表（勤務時間帯）'!$D$6:$X$47,21,FALSE))</f>
        <v/>
      </c>
      <c r="AP82" s="154" t="str">
        <f>IF(AP81="","",VLOOKUP(AP81,'シフト記号表（勤務時間帯）'!$D$6:$X$47,21,FALSE))</f>
        <v/>
      </c>
      <c r="AQ82" s="155" t="str">
        <f>IF(AQ81="","",VLOOKUP(AQ81,'シフト記号表（勤務時間帯）'!$D$6:$X$47,21,FALSE))</f>
        <v/>
      </c>
      <c r="AR82" s="155" t="str">
        <f>IF(AR81="","",VLOOKUP(AR81,'シフト記号表（勤務時間帯）'!$D$6:$X$47,21,FALSE))</f>
        <v/>
      </c>
      <c r="AS82" s="155" t="str">
        <f>IF(AS81="","",VLOOKUP(AS81,'シフト記号表（勤務時間帯）'!$D$6:$X$47,21,FALSE))</f>
        <v/>
      </c>
      <c r="AT82" s="155" t="str">
        <f>IF(AT81="","",VLOOKUP(AT81,'シフト記号表（勤務時間帯）'!$D$6:$X$47,21,FALSE))</f>
        <v/>
      </c>
      <c r="AU82" s="155" t="str">
        <f>IF(AU81="","",VLOOKUP(AU81,'シフト記号表（勤務時間帯）'!$D$6:$X$47,21,FALSE))</f>
        <v/>
      </c>
      <c r="AV82" s="156" t="str">
        <f>IF(AV81="","",VLOOKUP(AV81,'シフト記号表（勤務時間帯）'!$D$6:$X$47,21,FALSE))</f>
        <v/>
      </c>
      <c r="AW82" s="154" t="str">
        <f>IF(AW81="","",VLOOKUP(AW81,'シフト記号表（勤務時間帯）'!$D$6:$X$47,21,FALSE))</f>
        <v/>
      </c>
      <c r="AX82" s="155" t="str">
        <f>IF(AX81="","",VLOOKUP(AX81,'シフト記号表（勤務時間帯）'!$D$6:$X$47,21,FALSE))</f>
        <v/>
      </c>
      <c r="AY82" s="155" t="str">
        <f>IF(AY81="","",VLOOKUP(AY81,'シフト記号表（勤務時間帯）'!$D$6:$X$47,21,FALSE))</f>
        <v/>
      </c>
      <c r="AZ82" s="911">
        <f>IF($BC$3="４週",SUM(U82:AV82),IF($BC$3="暦月",SUM(U82:AY82),""))</f>
        <v>0</v>
      </c>
      <c r="BA82" s="912"/>
      <c r="BB82" s="913">
        <f>IF($BC$3="４週",AZ82/4,IF($BC$3="暦月",(AZ82/($BC$8/7)),""))</f>
        <v>0</v>
      </c>
      <c r="BC82" s="912"/>
      <c r="BD82" s="905"/>
      <c r="BE82" s="906"/>
      <c r="BF82" s="906"/>
      <c r="BG82" s="906"/>
      <c r="BH82" s="907"/>
    </row>
    <row r="83" spans="2:60" ht="20.25" customHeight="1" x14ac:dyDescent="0.15">
      <c r="B83" s="157"/>
      <c r="C83" s="863"/>
      <c r="D83" s="864"/>
      <c r="E83" s="865"/>
      <c r="F83" s="158"/>
      <c r="G83" s="244">
        <f>C81</f>
        <v>0</v>
      </c>
      <c r="H83" s="868"/>
      <c r="I83" s="875"/>
      <c r="J83" s="876"/>
      <c r="K83" s="876"/>
      <c r="L83" s="877"/>
      <c r="M83" s="884"/>
      <c r="N83" s="885"/>
      <c r="O83" s="886"/>
      <c r="P83" s="246" t="s">
        <v>231</v>
      </c>
      <c r="Q83" s="160"/>
      <c r="R83" s="160"/>
      <c r="S83" s="179"/>
      <c r="T83" s="180"/>
      <c r="U83" s="163" t="str">
        <f>IF(U81="","",VLOOKUP(U81,'シフト記号表（勤務時間帯）'!$D$6:$Z$47,23,FALSE))</f>
        <v/>
      </c>
      <c r="V83" s="164" t="str">
        <f>IF(V81="","",VLOOKUP(V81,'シフト記号表（勤務時間帯）'!$D$6:$Z$47,23,FALSE))</f>
        <v/>
      </c>
      <c r="W83" s="164" t="str">
        <f>IF(W81="","",VLOOKUP(W81,'シフト記号表（勤務時間帯）'!$D$6:$Z$47,23,FALSE))</f>
        <v/>
      </c>
      <c r="X83" s="164" t="str">
        <f>IF(X81="","",VLOOKUP(X81,'シフト記号表（勤務時間帯）'!$D$6:$Z$47,23,FALSE))</f>
        <v/>
      </c>
      <c r="Y83" s="164" t="str">
        <f>IF(Y81="","",VLOOKUP(Y81,'シフト記号表（勤務時間帯）'!$D$6:$Z$47,23,FALSE))</f>
        <v/>
      </c>
      <c r="Z83" s="164" t="str">
        <f>IF(Z81="","",VLOOKUP(Z81,'シフト記号表（勤務時間帯）'!$D$6:$Z$47,23,FALSE))</f>
        <v/>
      </c>
      <c r="AA83" s="165" t="str">
        <f>IF(AA81="","",VLOOKUP(AA81,'シフト記号表（勤務時間帯）'!$D$6:$Z$47,23,FALSE))</f>
        <v/>
      </c>
      <c r="AB83" s="163" t="str">
        <f>IF(AB81="","",VLOOKUP(AB81,'シフト記号表（勤務時間帯）'!$D$6:$Z$47,23,FALSE))</f>
        <v/>
      </c>
      <c r="AC83" s="164" t="str">
        <f>IF(AC81="","",VLOOKUP(AC81,'シフト記号表（勤務時間帯）'!$D$6:$Z$47,23,FALSE))</f>
        <v/>
      </c>
      <c r="AD83" s="164" t="str">
        <f>IF(AD81="","",VLOOKUP(AD81,'シフト記号表（勤務時間帯）'!$D$6:$Z$47,23,FALSE))</f>
        <v/>
      </c>
      <c r="AE83" s="164" t="str">
        <f>IF(AE81="","",VLOOKUP(AE81,'シフト記号表（勤務時間帯）'!$D$6:$Z$47,23,FALSE))</f>
        <v/>
      </c>
      <c r="AF83" s="164" t="str">
        <f>IF(AF81="","",VLOOKUP(AF81,'シフト記号表（勤務時間帯）'!$D$6:$Z$47,23,FALSE))</f>
        <v/>
      </c>
      <c r="AG83" s="164" t="str">
        <f>IF(AG81="","",VLOOKUP(AG81,'シフト記号表（勤務時間帯）'!$D$6:$Z$47,23,FALSE))</f>
        <v/>
      </c>
      <c r="AH83" s="165" t="str">
        <f>IF(AH81="","",VLOOKUP(AH81,'シフト記号表（勤務時間帯）'!$D$6:$Z$47,23,FALSE))</f>
        <v/>
      </c>
      <c r="AI83" s="163" t="str">
        <f>IF(AI81="","",VLOOKUP(AI81,'シフト記号表（勤務時間帯）'!$D$6:$Z$47,23,FALSE))</f>
        <v/>
      </c>
      <c r="AJ83" s="164" t="str">
        <f>IF(AJ81="","",VLOOKUP(AJ81,'シフト記号表（勤務時間帯）'!$D$6:$Z$47,23,FALSE))</f>
        <v/>
      </c>
      <c r="AK83" s="164" t="str">
        <f>IF(AK81="","",VLOOKUP(AK81,'シフト記号表（勤務時間帯）'!$D$6:$Z$47,23,FALSE))</f>
        <v/>
      </c>
      <c r="AL83" s="164" t="str">
        <f>IF(AL81="","",VLOOKUP(AL81,'シフト記号表（勤務時間帯）'!$D$6:$Z$47,23,FALSE))</f>
        <v/>
      </c>
      <c r="AM83" s="164" t="str">
        <f>IF(AM81="","",VLOOKUP(AM81,'シフト記号表（勤務時間帯）'!$D$6:$Z$47,23,FALSE))</f>
        <v/>
      </c>
      <c r="AN83" s="164" t="str">
        <f>IF(AN81="","",VLOOKUP(AN81,'シフト記号表（勤務時間帯）'!$D$6:$Z$47,23,FALSE))</f>
        <v/>
      </c>
      <c r="AO83" s="165" t="str">
        <f>IF(AO81="","",VLOOKUP(AO81,'シフト記号表（勤務時間帯）'!$D$6:$Z$47,23,FALSE))</f>
        <v/>
      </c>
      <c r="AP83" s="163" t="str">
        <f>IF(AP81="","",VLOOKUP(AP81,'シフト記号表（勤務時間帯）'!$D$6:$Z$47,23,FALSE))</f>
        <v/>
      </c>
      <c r="AQ83" s="164" t="str">
        <f>IF(AQ81="","",VLOOKUP(AQ81,'シフト記号表（勤務時間帯）'!$D$6:$Z$47,23,FALSE))</f>
        <v/>
      </c>
      <c r="AR83" s="164" t="str">
        <f>IF(AR81="","",VLOOKUP(AR81,'シフト記号表（勤務時間帯）'!$D$6:$Z$47,23,FALSE))</f>
        <v/>
      </c>
      <c r="AS83" s="164" t="str">
        <f>IF(AS81="","",VLOOKUP(AS81,'シフト記号表（勤務時間帯）'!$D$6:$Z$47,23,FALSE))</f>
        <v/>
      </c>
      <c r="AT83" s="164" t="str">
        <f>IF(AT81="","",VLOOKUP(AT81,'シフト記号表（勤務時間帯）'!$D$6:$Z$47,23,FALSE))</f>
        <v/>
      </c>
      <c r="AU83" s="164" t="str">
        <f>IF(AU81="","",VLOOKUP(AU81,'シフト記号表（勤務時間帯）'!$D$6:$Z$47,23,FALSE))</f>
        <v/>
      </c>
      <c r="AV83" s="165" t="str">
        <f>IF(AV81="","",VLOOKUP(AV81,'シフト記号表（勤務時間帯）'!$D$6:$Z$47,23,FALSE))</f>
        <v/>
      </c>
      <c r="AW83" s="163" t="str">
        <f>IF(AW81="","",VLOOKUP(AW81,'シフト記号表（勤務時間帯）'!$D$6:$Z$47,23,FALSE))</f>
        <v/>
      </c>
      <c r="AX83" s="164" t="str">
        <f>IF(AX81="","",VLOOKUP(AX81,'シフト記号表（勤務時間帯）'!$D$6:$Z$47,23,FALSE))</f>
        <v/>
      </c>
      <c r="AY83" s="164" t="str">
        <f>IF(AY81="","",VLOOKUP(AY81,'シフト記号表（勤務時間帯）'!$D$6:$Z$47,23,FALSE))</f>
        <v/>
      </c>
      <c r="AZ83" s="914">
        <f>IF($BC$3="４週",SUM(U83:AV83),IF($BC$3="暦月",SUM(U83:AY83),""))</f>
        <v>0</v>
      </c>
      <c r="BA83" s="915"/>
      <c r="BB83" s="916">
        <f>IF($BC$3="４週",AZ83/4,IF($BC$3="暦月",(AZ83/($BC$8/7)),""))</f>
        <v>0</v>
      </c>
      <c r="BC83" s="915"/>
      <c r="BD83" s="908"/>
      <c r="BE83" s="909"/>
      <c r="BF83" s="909"/>
      <c r="BG83" s="909"/>
      <c r="BH83" s="910"/>
    </row>
    <row r="84" spans="2:60" ht="20.25" customHeight="1" x14ac:dyDescent="0.15">
      <c r="B84" s="166"/>
      <c r="C84" s="857"/>
      <c r="D84" s="858"/>
      <c r="E84" s="859"/>
      <c r="F84" s="167"/>
      <c r="G84" s="245"/>
      <c r="H84" s="866"/>
      <c r="I84" s="869"/>
      <c r="J84" s="870"/>
      <c r="K84" s="870"/>
      <c r="L84" s="871"/>
      <c r="M84" s="878"/>
      <c r="N84" s="879"/>
      <c r="O84" s="880"/>
      <c r="P84" s="186" t="s">
        <v>227</v>
      </c>
      <c r="Q84" s="187"/>
      <c r="R84" s="187"/>
      <c r="S84" s="188"/>
      <c r="T84" s="189"/>
      <c r="U84" s="172"/>
      <c r="V84" s="173"/>
      <c r="W84" s="173"/>
      <c r="X84" s="173"/>
      <c r="Y84" s="173"/>
      <c r="Z84" s="173"/>
      <c r="AA84" s="174"/>
      <c r="AB84" s="172"/>
      <c r="AC84" s="173"/>
      <c r="AD84" s="173"/>
      <c r="AE84" s="173"/>
      <c r="AF84" s="173"/>
      <c r="AG84" s="173"/>
      <c r="AH84" s="174"/>
      <c r="AI84" s="172"/>
      <c r="AJ84" s="173"/>
      <c r="AK84" s="173"/>
      <c r="AL84" s="173"/>
      <c r="AM84" s="173"/>
      <c r="AN84" s="173"/>
      <c r="AO84" s="174"/>
      <c r="AP84" s="172"/>
      <c r="AQ84" s="173"/>
      <c r="AR84" s="173"/>
      <c r="AS84" s="173"/>
      <c r="AT84" s="173"/>
      <c r="AU84" s="173"/>
      <c r="AV84" s="174"/>
      <c r="AW84" s="172"/>
      <c r="AX84" s="173"/>
      <c r="AY84" s="173"/>
      <c r="AZ84" s="887"/>
      <c r="BA84" s="888"/>
      <c r="BB84" s="901"/>
      <c r="BC84" s="888"/>
      <c r="BD84" s="902"/>
      <c r="BE84" s="903"/>
      <c r="BF84" s="903"/>
      <c r="BG84" s="903"/>
      <c r="BH84" s="904"/>
    </row>
    <row r="85" spans="2:60" ht="20.25" customHeight="1" x14ac:dyDescent="0.15">
      <c r="B85" s="148">
        <f>B82+1</f>
        <v>22</v>
      </c>
      <c r="C85" s="860"/>
      <c r="D85" s="861"/>
      <c r="E85" s="862"/>
      <c r="F85" s="149">
        <f>C84</f>
        <v>0</v>
      </c>
      <c r="G85" s="243"/>
      <c r="H85" s="867"/>
      <c r="I85" s="872"/>
      <c r="J85" s="873"/>
      <c r="K85" s="873"/>
      <c r="L85" s="874"/>
      <c r="M85" s="881"/>
      <c r="N85" s="882"/>
      <c r="O85" s="883"/>
      <c r="P85" s="150" t="s">
        <v>230</v>
      </c>
      <c r="Q85" s="151"/>
      <c r="R85" s="151"/>
      <c r="S85" s="152"/>
      <c r="T85" s="153"/>
      <c r="U85" s="154" t="str">
        <f>IF(U84="","",VLOOKUP(U84,'シフト記号表（勤務時間帯）'!$D$6:$X$47,21,FALSE))</f>
        <v/>
      </c>
      <c r="V85" s="155" t="str">
        <f>IF(V84="","",VLOOKUP(V84,'シフト記号表（勤務時間帯）'!$D$6:$X$47,21,FALSE))</f>
        <v/>
      </c>
      <c r="W85" s="155" t="str">
        <f>IF(W84="","",VLOOKUP(W84,'シフト記号表（勤務時間帯）'!$D$6:$X$47,21,FALSE))</f>
        <v/>
      </c>
      <c r="X85" s="155" t="str">
        <f>IF(X84="","",VLOOKUP(X84,'シフト記号表（勤務時間帯）'!$D$6:$X$47,21,FALSE))</f>
        <v/>
      </c>
      <c r="Y85" s="155" t="str">
        <f>IF(Y84="","",VLOOKUP(Y84,'シフト記号表（勤務時間帯）'!$D$6:$X$47,21,FALSE))</f>
        <v/>
      </c>
      <c r="Z85" s="155" t="str">
        <f>IF(Z84="","",VLOOKUP(Z84,'シフト記号表（勤務時間帯）'!$D$6:$X$47,21,FALSE))</f>
        <v/>
      </c>
      <c r="AA85" s="156" t="str">
        <f>IF(AA84="","",VLOOKUP(AA84,'シフト記号表（勤務時間帯）'!$D$6:$X$47,21,FALSE))</f>
        <v/>
      </c>
      <c r="AB85" s="154" t="str">
        <f>IF(AB84="","",VLOOKUP(AB84,'シフト記号表（勤務時間帯）'!$D$6:$X$47,21,FALSE))</f>
        <v/>
      </c>
      <c r="AC85" s="155" t="str">
        <f>IF(AC84="","",VLOOKUP(AC84,'シフト記号表（勤務時間帯）'!$D$6:$X$47,21,FALSE))</f>
        <v/>
      </c>
      <c r="AD85" s="155" t="str">
        <f>IF(AD84="","",VLOOKUP(AD84,'シフト記号表（勤務時間帯）'!$D$6:$X$47,21,FALSE))</f>
        <v/>
      </c>
      <c r="AE85" s="155" t="str">
        <f>IF(AE84="","",VLOOKUP(AE84,'シフト記号表（勤務時間帯）'!$D$6:$X$47,21,FALSE))</f>
        <v/>
      </c>
      <c r="AF85" s="155" t="str">
        <f>IF(AF84="","",VLOOKUP(AF84,'シフト記号表（勤務時間帯）'!$D$6:$X$47,21,FALSE))</f>
        <v/>
      </c>
      <c r="AG85" s="155" t="str">
        <f>IF(AG84="","",VLOOKUP(AG84,'シフト記号表（勤務時間帯）'!$D$6:$X$47,21,FALSE))</f>
        <v/>
      </c>
      <c r="AH85" s="156" t="str">
        <f>IF(AH84="","",VLOOKUP(AH84,'シフト記号表（勤務時間帯）'!$D$6:$X$47,21,FALSE))</f>
        <v/>
      </c>
      <c r="AI85" s="154" t="str">
        <f>IF(AI84="","",VLOOKUP(AI84,'シフト記号表（勤務時間帯）'!$D$6:$X$47,21,FALSE))</f>
        <v/>
      </c>
      <c r="AJ85" s="155" t="str">
        <f>IF(AJ84="","",VLOOKUP(AJ84,'シフト記号表（勤務時間帯）'!$D$6:$X$47,21,FALSE))</f>
        <v/>
      </c>
      <c r="AK85" s="155" t="str">
        <f>IF(AK84="","",VLOOKUP(AK84,'シフト記号表（勤務時間帯）'!$D$6:$X$47,21,FALSE))</f>
        <v/>
      </c>
      <c r="AL85" s="155" t="str">
        <f>IF(AL84="","",VLOOKUP(AL84,'シフト記号表（勤務時間帯）'!$D$6:$X$47,21,FALSE))</f>
        <v/>
      </c>
      <c r="AM85" s="155" t="str">
        <f>IF(AM84="","",VLOOKUP(AM84,'シフト記号表（勤務時間帯）'!$D$6:$X$47,21,FALSE))</f>
        <v/>
      </c>
      <c r="AN85" s="155" t="str">
        <f>IF(AN84="","",VLOOKUP(AN84,'シフト記号表（勤務時間帯）'!$D$6:$X$47,21,FALSE))</f>
        <v/>
      </c>
      <c r="AO85" s="156" t="str">
        <f>IF(AO84="","",VLOOKUP(AO84,'シフト記号表（勤務時間帯）'!$D$6:$X$47,21,FALSE))</f>
        <v/>
      </c>
      <c r="AP85" s="154" t="str">
        <f>IF(AP84="","",VLOOKUP(AP84,'シフト記号表（勤務時間帯）'!$D$6:$X$47,21,FALSE))</f>
        <v/>
      </c>
      <c r="AQ85" s="155" t="str">
        <f>IF(AQ84="","",VLOOKUP(AQ84,'シフト記号表（勤務時間帯）'!$D$6:$X$47,21,FALSE))</f>
        <v/>
      </c>
      <c r="AR85" s="155" t="str">
        <f>IF(AR84="","",VLOOKUP(AR84,'シフト記号表（勤務時間帯）'!$D$6:$X$47,21,FALSE))</f>
        <v/>
      </c>
      <c r="AS85" s="155" t="str">
        <f>IF(AS84="","",VLOOKUP(AS84,'シフト記号表（勤務時間帯）'!$D$6:$X$47,21,FALSE))</f>
        <v/>
      </c>
      <c r="AT85" s="155" t="str">
        <f>IF(AT84="","",VLOOKUP(AT84,'シフト記号表（勤務時間帯）'!$D$6:$X$47,21,FALSE))</f>
        <v/>
      </c>
      <c r="AU85" s="155" t="str">
        <f>IF(AU84="","",VLOOKUP(AU84,'シフト記号表（勤務時間帯）'!$D$6:$X$47,21,FALSE))</f>
        <v/>
      </c>
      <c r="AV85" s="156" t="str">
        <f>IF(AV84="","",VLOOKUP(AV84,'シフト記号表（勤務時間帯）'!$D$6:$X$47,21,FALSE))</f>
        <v/>
      </c>
      <c r="AW85" s="154" t="str">
        <f>IF(AW84="","",VLOOKUP(AW84,'シフト記号表（勤務時間帯）'!$D$6:$X$47,21,FALSE))</f>
        <v/>
      </c>
      <c r="AX85" s="155" t="str">
        <f>IF(AX84="","",VLOOKUP(AX84,'シフト記号表（勤務時間帯）'!$D$6:$X$47,21,FALSE))</f>
        <v/>
      </c>
      <c r="AY85" s="155" t="str">
        <f>IF(AY84="","",VLOOKUP(AY84,'シフト記号表（勤務時間帯）'!$D$6:$X$47,21,FALSE))</f>
        <v/>
      </c>
      <c r="AZ85" s="911">
        <f>IF($BC$3="４週",SUM(U85:AV85),IF($BC$3="暦月",SUM(U85:AY85),""))</f>
        <v>0</v>
      </c>
      <c r="BA85" s="912"/>
      <c r="BB85" s="913">
        <f>IF($BC$3="４週",AZ85/4,IF($BC$3="暦月",(AZ85/($BC$8/7)),""))</f>
        <v>0</v>
      </c>
      <c r="BC85" s="912"/>
      <c r="BD85" s="905"/>
      <c r="BE85" s="906"/>
      <c r="BF85" s="906"/>
      <c r="BG85" s="906"/>
      <c r="BH85" s="907"/>
    </row>
    <row r="86" spans="2:60" ht="20.25" customHeight="1" x14ac:dyDescent="0.15">
      <c r="B86" s="157"/>
      <c r="C86" s="863"/>
      <c r="D86" s="864"/>
      <c r="E86" s="865"/>
      <c r="F86" s="158"/>
      <c r="G86" s="244">
        <f>C84</f>
        <v>0</v>
      </c>
      <c r="H86" s="868"/>
      <c r="I86" s="875"/>
      <c r="J86" s="876"/>
      <c r="K86" s="876"/>
      <c r="L86" s="877"/>
      <c r="M86" s="884"/>
      <c r="N86" s="885"/>
      <c r="O86" s="886"/>
      <c r="P86" s="246" t="s">
        <v>231</v>
      </c>
      <c r="Q86" s="160"/>
      <c r="R86" s="160"/>
      <c r="S86" s="179"/>
      <c r="T86" s="180"/>
      <c r="U86" s="163" t="str">
        <f>IF(U84="","",VLOOKUP(U84,'シフト記号表（勤務時間帯）'!$D$6:$Z$47,23,FALSE))</f>
        <v/>
      </c>
      <c r="V86" s="164" t="str">
        <f>IF(V84="","",VLOOKUP(V84,'シフト記号表（勤務時間帯）'!$D$6:$Z$47,23,FALSE))</f>
        <v/>
      </c>
      <c r="W86" s="164" t="str">
        <f>IF(W84="","",VLOOKUP(W84,'シフト記号表（勤務時間帯）'!$D$6:$Z$47,23,FALSE))</f>
        <v/>
      </c>
      <c r="X86" s="164" t="str">
        <f>IF(X84="","",VLOOKUP(X84,'シフト記号表（勤務時間帯）'!$D$6:$Z$47,23,FALSE))</f>
        <v/>
      </c>
      <c r="Y86" s="164" t="str">
        <f>IF(Y84="","",VLOOKUP(Y84,'シフト記号表（勤務時間帯）'!$D$6:$Z$47,23,FALSE))</f>
        <v/>
      </c>
      <c r="Z86" s="164" t="str">
        <f>IF(Z84="","",VLOOKUP(Z84,'シフト記号表（勤務時間帯）'!$D$6:$Z$47,23,FALSE))</f>
        <v/>
      </c>
      <c r="AA86" s="165" t="str">
        <f>IF(AA84="","",VLOOKUP(AA84,'シフト記号表（勤務時間帯）'!$D$6:$Z$47,23,FALSE))</f>
        <v/>
      </c>
      <c r="AB86" s="163" t="str">
        <f>IF(AB84="","",VLOOKUP(AB84,'シフト記号表（勤務時間帯）'!$D$6:$Z$47,23,FALSE))</f>
        <v/>
      </c>
      <c r="AC86" s="164" t="str">
        <f>IF(AC84="","",VLOOKUP(AC84,'シフト記号表（勤務時間帯）'!$D$6:$Z$47,23,FALSE))</f>
        <v/>
      </c>
      <c r="AD86" s="164" t="str">
        <f>IF(AD84="","",VLOOKUP(AD84,'シフト記号表（勤務時間帯）'!$D$6:$Z$47,23,FALSE))</f>
        <v/>
      </c>
      <c r="AE86" s="164" t="str">
        <f>IF(AE84="","",VLOOKUP(AE84,'シフト記号表（勤務時間帯）'!$D$6:$Z$47,23,FALSE))</f>
        <v/>
      </c>
      <c r="AF86" s="164" t="str">
        <f>IF(AF84="","",VLOOKUP(AF84,'シフト記号表（勤務時間帯）'!$D$6:$Z$47,23,FALSE))</f>
        <v/>
      </c>
      <c r="AG86" s="164" t="str">
        <f>IF(AG84="","",VLOOKUP(AG84,'シフト記号表（勤務時間帯）'!$D$6:$Z$47,23,FALSE))</f>
        <v/>
      </c>
      <c r="AH86" s="165" t="str">
        <f>IF(AH84="","",VLOOKUP(AH84,'シフト記号表（勤務時間帯）'!$D$6:$Z$47,23,FALSE))</f>
        <v/>
      </c>
      <c r="AI86" s="163" t="str">
        <f>IF(AI84="","",VLOOKUP(AI84,'シフト記号表（勤務時間帯）'!$D$6:$Z$47,23,FALSE))</f>
        <v/>
      </c>
      <c r="AJ86" s="164" t="str">
        <f>IF(AJ84="","",VLOOKUP(AJ84,'シフト記号表（勤務時間帯）'!$D$6:$Z$47,23,FALSE))</f>
        <v/>
      </c>
      <c r="AK86" s="164" t="str">
        <f>IF(AK84="","",VLOOKUP(AK84,'シフト記号表（勤務時間帯）'!$D$6:$Z$47,23,FALSE))</f>
        <v/>
      </c>
      <c r="AL86" s="164" t="str">
        <f>IF(AL84="","",VLOOKUP(AL84,'シフト記号表（勤務時間帯）'!$D$6:$Z$47,23,FALSE))</f>
        <v/>
      </c>
      <c r="AM86" s="164" t="str">
        <f>IF(AM84="","",VLOOKUP(AM84,'シフト記号表（勤務時間帯）'!$D$6:$Z$47,23,FALSE))</f>
        <v/>
      </c>
      <c r="AN86" s="164" t="str">
        <f>IF(AN84="","",VLOOKUP(AN84,'シフト記号表（勤務時間帯）'!$D$6:$Z$47,23,FALSE))</f>
        <v/>
      </c>
      <c r="AO86" s="165" t="str">
        <f>IF(AO84="","",VLOOKUP(AO84,'シフト記号表（勤務時間帯）'!$D$6:$Z$47,23,FALSE))</f>
        <v/>
      </c>
      <c r="AP86" s="163" t="str">
        <f>IF(AP84="","",VLOOKUP(AP84,'シフト記号表（勤務時間帯）'!$D$6:$Z$47,23,FALSE))</f>
        <v/>
      </c>
      <c r="AQ86" s="164" t="str">
        <f>IF(AQ84="","",VLOOKUP(AQ84,'シフト記号表（勤務時間帯）'!$D$6:$Z$47,23,FALSE))</f>
        <v/>
      </c>
      <c r="AR86" s="164" t="str">
        <f>IF(AR84="","",VLOOKUP(AR84,'シフト記号表（勤務時間帯）'!$D$6:$Z$47,23,FALSE))</f>
        <v/>
      </c>
      <c r="AS86" s="164" t="str">
        <f>IF(AS84="","",VLOOKUP(AS84,'シフト記号表（勤務時間帯）'!$D$6:$Z$47,23,FALSE))</f>
        <v/>
      </c>
      <c r="AT86" s="164" t="str">
        <f>IF(AT84="","",VLOOKUP(AT84,'シフト記号表（勤務時間帯）'!$D$6:$Z$47,23,FALSE))</f>
        <v/>
      </c>
      <c r="AU86" s="164" t="str">
        <f>IF(AU84="","",VLOOKUP(AU84,'シフト記号表（勤務時間帯）'!$D$6:$Z$47,23,FALSE))</f>
        <v/>
      </c>
      <c r="AV86" s="165" t="str">
        <f>IF(AV84="","",VLOOKUP(AV84,'シフト記号表（勤務時間帯）'!$D$6:$Z$47,23,FALSE))</f>
        <v/>
      </c>
      <c r="AW86" s="163" t="str">
        <f>IF(AW84="","",VLOOKUP(AW84,'シフト記号表（勤務時間帯）'!$D$6:$Z$47,23,FALSE))</f>
        <v/>
      </c>
      <c r="AX86" s="164" t="str">
        <f>IF(AX84="","",VLOOKUP(AX84,'シフト記号表（勤務時間帯）'!$D$6:$Z$47,23,FALSE))</f>
        <v/>
      </c>
      <c r="AY86" s="164" t="str">
        <f>IF(AY84="","",VLOOKUP(AY84,'シフト記号表（勤務時間帯）'!$D$6:$Z$47,23,FALSE))</f>
        <v/>
      </c>
      <c r="AZ86" s="914">
        <f>IF($BC$3="４週",SUM(U86:AV86),IF($BC$3="暦月",SUM(U86:AY86),""))</f>
        <v>0</v>
      </c>
      <c r="BA86" s="915"/>
      <c r="BB86" s="916">
        <f>IF($BC$3="４週",AZ86/4,IF($BC$3="暦月",(AZ86/($BC$8/7)),""))</f>
        <v>0</v>
      </c>
      <c r="BC86" s="915"/>
      <c r="BD86" s="908"/>
      <c r="BE86" s="909"/>
      <c r="BF86" s="909"/>
      <c r="BG86" s="909"/>
      <c r="BH86" s="910"/>
    </row>
    <row r="87" spans="2:60" ht="20.25" customHeight="1" x14ac:dyDescent="0.15">
      <c r="B87" s="166"/>
      <c r="C87" s="857"/>
      <c r="D87" s="858"/>
      <c r="E87" s="859"/>
      <c r="F87" s="167"/>
      <c r="G87" s="245"/>
      <c r="H87" s="866"/>
      <c r="I87" s="869"/>
      <c r="J87" s="870"/>
      <c r="K87" s="870"/>
      <c r="L87" s="871"/>
      <c r="M87" s="878"/>
      <c r="N87" s="879"/>
      <c r="O87" s="880"/>
      <c r="P87" s="186" t="s">
        <v>227</v>
      </c>
      <c r="Q87" s="187"/>
      <c r="R87" s="187"/>
      <c r="S87" s="188"/>
      <c r="T87" s="189"/>
      <c r="U87" s="172"/>
      <c r="V87" s="173"/>
      <c r="W87" s="173"/>
      <c r="X87" s="173"/>
      <c r="Y87" s="173"/>
      <c r="Z87" s="173"/>
      <c r="AA87" s="174"/>
      <c r="AB87" s="172"/>
      <c r="AC87" s="173"/>
      <c r="AD87" s="173"/>
      <c r="AE87" s="173"/>
      <c r="AF87" s="173"/>
      <c r="AG87" s="173"/>
      <c r="AH87" s="174"/>
      <c r="AI87" s="172"/>
      <c r="AJ87" s="173"/>
      <c r="AK87" s="173"/>
      <c r="AL87" s="173"/>
      <c r="AM87" s="173"/>
      <c r="AN87" s="173"/>
      <c r="AO87" s="174"/>
      <c r="AP87" s="172"/>
      <c r="AQ87" s="173"/>
      <c r="AR87" s="173"/>
      <c r="AS87" s="173"/>
      <c r="AT87" s="173"/>
      <c r="AU87" s="173"/>
      <c r="AV87" s="174"/>
      <c r="AW87" s="172"/>
      <c r="AX87" s="173"/>
      <c r="AY87" s="173"/>
      <c r="AZ87" s="887"/>
      <c r="BA87" s="888"/>
      <c r="BB87" s="901"/>
      <c r="BC87" s="888"/>
      <c r="BD87" s="902"/>
      <c r="BE87" s="903"/>
      <c r="BF87" s="903"/>
      <c r="BG87" s="903"/>
      <c r="BH87" s="904"/>
    </row>
    <row r="88" spans="2:60" ht="20.25" customHeight="1" x14ac:dyDescent="0.15">
      <c r="B88" s="148">
        <f>B85+1</f>
        <v>23</v>
      </c>
      <c r="C88" s="860"/>
      <c r="D88" s="861"/>
      <c r="E88" s="862"/>
      <c r="F88" s="149">
        <f>C87</f>
        <v>0</v>
      </c>
      <c r="G88" s="243"/>
      <c r="H88" s="867"/>
      <c r="I88" s="872"/>
      <c r="J88" s="873"/>
      <c r="K88" s="873"/>
      <c r="L88" s="874"/>
      <c r="M88" s="881"/>
      <c r="N88" s="882"/>
      <c r="O88" s="883"/>
      <c r="P88" s="150" t="s">
        <v>230</v>
      </c>
      <c r="Q88" s="151"/>
      <c r="R88" s="151"/>
      <c r="S88" s="152"/>
      <c r="T88" s="153"/>
      <c r="U88" s="154" t="str">
        <f>IF(U87="","",VLOOKUP(U87,'シフト記号表（勤務時間帯）'!$D$6:$X$47,21,FALSE))</f>
        <v/>
      </c>
      <c r="V88" s="155" t="str">
        <f>IF(V87="","",VLOOKUP(V87,'シフト記号表（勤務時間帯）'!$D$6:$X$47,21,FALSE))</f>
        <v/>
      </c>
      <c r="W88" s="155" t="str">
        <f>IF(W87="","",VLOOKUP(W87,'シフト記号表（勤務時間帯）'!$D$6:$X$47,21,FALSE))</f>
        <v/>
      </c>
      <c r="X88" s="155" t="str">
        <f>IF(X87="","",VLOOKUP(X87,'シフト記号表（勤務時間帯）'!$D$6:$X$47,21,FALSE))</f>
        <v/>
      </c>
      <c r="Y88" s="155" t="str">
        <f>IF(Y87="","",VLOOKUP(Y87,'シフト記号表（勤務時間帯）'!$D$6:$X$47,21,FALSE))</f>
        <v/>
      </c>
      <c r="Z88" s="155" t="str">
        <f>IF(Z87="","",VLOOKUP(Z87,'シフト記号表（勤務時間帯）'!$D$6:$X$47,21,FALSE))</f>
        <v/>
      </c>
      <c r="AA88" s="156" t="str">
        <f>IF(AA87="","",VLOOKUP(AA87,'シフト記号表（勤務時間帯）'!$D$6:$X$47,21,FALSE))</f>
        <v/>
      </c>
      <c r="AB88" s="154" t="str">
        <f>IF(AB87="","",VLOOKUP(AB87,'シフト記号表（勤務時間帯）'!$D$6:$X$47,21,FALSE))</f>
        <v/>
      </c>
      <c r="AC88" s="155" t="str">
        <f>IF(AC87="","",VLOOKUP(AC87,'シフト記号表（勤務時間帯）'!$D$6:$X$47,21,FALSE))</f>
        <v/>
      </c>
      <c r="AD88" s="155" t="str">
        <f>IF(AD87="","",VLOOKUP(AD87,'シフト記号表（勤務時間帯）'!$D$6:$X$47,21,FALSE))</f>
        <v/>
      </c>
      <c r="AE88" s="155" t="str">
        <f>IF(AE87="","",VLOOKUP(AE87,'シフト記号表（勤務時間帯）'!$D$6:$X$47,21,FALSE))</f>
        <v/>
      </c>
      <c r="AF88" s="155" t="str">
        <f>IF(AF87="","",VLOOKUP(AF87,'シフト記号表（勤務時間帯）'!$D$6:$X$47,21,FALSE))</f>
        <v/>
      </c>
      <c r="AG88" s="155" t="str">
        <f>IF(AG87="","",VLOOKUP(AG87,'シフト記号表（勤務時間帯）'!$D$6:$X$47,21,FALSE))</f>
        <v/>
      </c>
      <c r="AH88" s="156" t="str">
        <f>IF(AH87="","",VLOOKUP(AH87,'シフト記号表（勤務時間帯）'!$D$6:$X$47,21,FALSE))</f>
        <v/>
      </c>
      <c r="AI88" s="154" t="str">
        <f>IF(AI87="","",VLOOKUP(AI87,'シフト記号表（勤務時間帯）'!$D$6:$X$47,21,FALSE))</f>
        <v/>
      </c>
      <c r="AJ88" s="155" t="str">
        <f>IF(AJ87="","",VLOOKUP(AJ87,'シフト記号表（勤務時間帯）'!$D$6:$X$47,21,FALSE))</f>
        <v/>
      </c>
      <c r="AK88" s="155" t="str">
        <f>IF(AK87="","",VLOOKUP(AK87,'シフト記号表（勤務時間帯）'!$D$6:$X$47,21,FALSE))</f>
        <v/>
      </c>
      <c r="AL88" s="155" t="str">
        <f>IF(AL87="","",VLOOKUP(AL87,'シフト記号表（勤務時間帯）'!$D$6:$X$47,21,FALSE))</f>
        <v/>
      </c>
      <c r="AM88" s="155" t="str">
        <f>IF(AM87="","",VLOOKUP(AM87,'シフト記号表（勤務時間帯）'!$D$6:$X$47,21,FALSE))</f>
        <v/>
      </c>
      <c r="AN88" s="155" t="str">
        <f>IF(AN87="","",VLOOKUP(AN87,'シフト記号表（勤務時間帯）'!$D$6:$X$47,21,FALSE))</f>
        <v/>
      </c>
      <c r="AO88" s="156" t="str">
        <f>IF(AO87="","",VLOOKUP(AO87,'シフト記号表（勤務時間帯）'!$D$6:$X$47,21,FALSE))</f>
        <v/>
      </c>
      <c r="AP88" s="154" t="str">
        <f>IF(AP87="","",VLOOKUP(AP87,'シフト記号表（勤務時間帯）'!$D$6:$X$47,21,FALSE))</f>
        <v/>
      </c>
      <c r="AQ88" s="155" t="str">
        <f>IF(AQ87="","",VLOOKUP(AQ87,'シフト記号表（勤務時間帯）'!$D$6:$X$47,21,FALSE))</f>
        <v/>
      </c>
      <c r="AR88" s="155" t="str">
        <f>IF(AR87="","",VLOOKUP(AR87,'シフト記号表（勤務時間帯）'!$D$6:$X$47,21,FALSE))</f>
        <v/>
      </c>
      <c r="AS88" s="155" t="str">
        <f>IF(AS87="","",VLOOKUP(AS87,'シフト記号表（勤務時間帯）'!$D$6:$X$47,21,FALSE))</f>
        <v/>
      </c>
      <c r="AT88" s="155" t="str">
        <f>IF(AT87="","",VLOOKUP(AT87,'シフト記号表（勤務時間帯）'!$D$6:$X$47,21,FALSE))</f>
        <v/>
      </c>
      <c r="AU88" s="155" t="str">
        <f>IF(AU87="","",VLOOKUP(AU87,'シフト記号表（勤務時間帯）'!$D$6:$X$47,21,FALSE))</f>
        <v/>
      </c>
      <c r="AV88" s="156" t="str">
        <f>IF(AV87="","",VLOOKUP(AV87,'シフト記号表（勤務時間帯）'!$D$6:$X$47,21,FALSE))</f>
        <v/>
      </c>
      <c r="AW88" s="154" t="str">
        <f>IF(AW87="","",VLOOKUP(AW87,'シフト記号表（勤務時間帯）'!$D$6:$X$47,21,FALSE))</f>
        <v/>
      </c>
      <c r="AX88" s="155" t="str">
        <f>IF(AX87="","",VLOOKUP(AX87,'シフト記号表（勤務時間帯）'!$D$6:$X$47,21,FALSE))</f>
        <v/>
      </c>
      <c r="AY88" s="155" t="str">
        <f>IF(AY87="","",VLOOKUP(AY87,'シフト記号表（勤務時間帯）'!$D$6:$X$47,21,FALSE))</f>
        <v/>
      </c>
      <c r="AZ88" s="911">
        <f>IF($BC$3="４週",SUM(U88:AV88),IF($BC$3="暦月",SUM(U88:AY88),""))</f>
        <v>0</v>
      </c>
      <c r="BA88" s="912"/>
      <c r="BB88" s="913">
        <f>IF($BC$3="４週",AZ88/4,IF($BC$3="暦月",(AZ88/($BC$8/7)),""))</f>
        <v>0</v>
      </c>
      <c r="BC88" s="912"/>
      <c r="BD88" s="905"/>
      <c r="BE88" s="906"/>
      <c r="BF88" s="906"/>
      <c r="BG88" s="906"/>
      <c r="BH88" s="907"/>
    </row>
    <row r="89" spans="2:60" ht="20.25" customHeight="1" x14ac:dyDescent="0.15">
      <c r="B89" s="157"/>
      <c r="C89" s="863"/>
      <c r="D89" s="864"/>
      <c r="E89" s="865"/>
      <c r="F89" s="158"/>
      <c r="G89" s="244">
        <f>C87</f>
        <v>0</v>
      </c>
      <c r="H89" s="868"/>
      <c r="I89" s="875"/>
      <c r="J89" s="876"/>
      <c r="K89" s="876"/>
      <c r="L89" s="877"/>
      <c r="M89" s="884"/>
      <c r="N89" s="885"/>
      <c r="O89" s="886"/>
      <c r="P89" s="246" t="s">
        <v>231</v>
      </c>
      <c r="Q89" s="160"/>
      <c r="R89" s="160"/>
      <c r="S89" s="179"/>
      <c r="T89" s="180"/>
      <c r="U89" s="163" t="str">
        <f>IF(U87="","",VLOOKUP(U87,'シフト記号表（勤務時間帯）'!$D$6:$Z$47,23,FALSE))</f>
        <v/>
      </c>
      <c r="V89" s="164" t="str">
        <f>IF(V87="","",VLOOKUP(V87,'シフト記号表（勤務時間帯）'!$D$6:$Z$47,23,FALSE))</f>
        <v/>
      </c>
      <c r="W89" s="164" t="str">
        <f>IF(W87="","",VLOOKUP(W87,'シフト記号表（勤務時間帯）'!$D$6:$Z$47,23,FALSE))</f>
        <v/>
      </c>
      <c r="X89" s="164" t="str">
        <f>IF(X87="","",VLOOKUP(X87,'シフト記号表（勤務時間帯）'!$D$6:$Z$47,23,FALSE))</f>
        <v/>
      </c>
      <c r="Y89" s="164" t="str">
        <f>IF(Y87="","",VLOOKUP(Y87,'シフト記号表（勤務時間帯）'!$D$6:$Z$47,23,FALSE))</f>
        <v/>
      </c>
      <c r="Z89" s="164" t="str">
        <f>IF(Z87="","",VLOOKUP(Z87,'シフト記号表（勤務時間帯）'!$D$6:$Z$47,23,FALSE))</f>
        <v/>
      </c>
      <c r="AA89" s="165" t="str">
        <f>IF(AA87="","",VLOOKUP(AA87,'シフト記号表（勤務時間帯）'!$D$6:$Z$47,23,FALSE))</f>
        <v/>
      </c>
      <c r="AB89" s="163" t="str">
        <f>IF(AB87="","",VLOOKUP(AB87,'シフト記号表（勤務時間帯）'!$D$6:$Z$47,23,FALSE))</f>
        <v/>
      </c>
      <c r="AC89" s="164" t="str">
        <f>IF(AC87="","",VLOOKUP(AC87,'シフト記号表（勤務時間帯）'!$D$6:$Z$47,23,FALSE))</f>
        <v/>
      </c>
      <c r="AD89" s="164" t="str">
        <f>IF(AD87="","",VLOOKUP(AD87,'シフト記号表（勤務時間帯）'!$D$6:$Z$47,23,FALSE))</f>
        <v/>
      </c>
      <c r="AE89" s="164" t="str">
        <f>IF(AE87="","",VLOOKUP(AE87,'シフト記号表（勤務時間帯）'!$D$6:$Z$47,23,FALSE))</f>
        <v/>
      </c>
      <c r="AF89" s="164" t="str">
        <f>IF(AF87="","",VLOOKUP(AF87,'シフト記号表（勤務時間帯）'!$D$6:$Z$47,23,FALSE))</f>
        <v/>
      </c>
      <c r="AG89" s="164" t="str">
        <f>IF(AG87="","",VLOOKUP(AG87,'シフト記号表（勤務時間帯）'!$D$6:$Z$47,23,FALSE))</f>
        <v/>
      </c>
      <c r="AH89" s="165" t="str">
        <f>IF(AH87="","",VLOOKUP(AH87,'シフト記号表（勤務時間帯）'!$D$6:$Z$47,23,FALSE))</f>
        <v/>
      </c>
      <c r="AI89" s="163" t="str">
        <f>IF(AI87="","",VLOOKUP(AI87,'シフト記号表（勤務時間帯）'!$D$6:$Z$47,23,FALSE))</f>
        <v/>
      </c>
      <c r="AJ89" s="164" t="str">
        <f>IF(AJ87="","",VLOOKUP(AJ87,'シフト記号表（勤務時間帯）'!$D$6:$Z$47,23,FALSE))</f>
        <v/>
      </c>
      <c r="AK89" s="164" t="str">
        <f>IF(AK87="","",VLOOKUP(AK87,'シフト記号表（勤務時間帯）'!$D$6:$Z$47,23,FALSE))</f>
        <v/>
      </c>
      <c r="AL89" s="164" t="str">
        <f>IF(AL87="","",VLOOKUP(AL87,'シフト記号表（勤務時間帯）'!$D$6:$Z$47,23,FALSE))</f>
        <v/>
      </c>
      <c r="AM89" s="164" t="str">
        <f>IF(AM87="","",VLOOKUP(AM87,'シフト記号表（勤務時間帯）'!$D$6:$Z$47,23,FALSE))</f>
        <v/>
      </c>
      <c r="AN89" s="164" t="str">
        <f>IF(AN87="","",VLOOKUP(AN87,'シフト記号表（勤務時間帯）'!$D$6:$Z$47,23,FALSE))</f>
        <v/>
      </c>
      <c r="AO89" s="165" t="str">
        <f>IF(AO87="","",VLOOKUP(AO87,'シフト記号表（勤務時間帯）'!$D$6:$Z$47,23,FALSE))</f>
        <v/>
      </c>
      <c r="AP89" s="163" t="str">
        <f>IF(AP87="","",VLOOKUP(AP87,'シフト記号表（勤務時間帯）'!$D$6:$Z$47,23,FALSE))</f>
        <v/>
      </c>
      <c r="AQ89" s="164" t="str">
        <f>IF(AQ87="","",VLOOKUP(AQ87,'シフト記号表（勤務時間帯）'!$D$6:$Z$47,23,FALSE))</f>
        <v/>
      </c>
      <c r="AR89" s="164" t="str">
        <f>IF(AR87="","",VLOOKUP(AR87,'シフト記号表（勤務時間帯）'!$D$6:$Z$47,23,FALSE))</f>
        <v/>
      </c>
      <c r="AS89" s="164" t="str">
        <f>IF(AS87="","",VLOOKUP(AS87,'シフト記号表（勤務時間帯）'!$D$6:$Z$47,23,FALSE))</f>
        <v/>
      </c>
      <c r="AT89" s="164" t="str">
        <f>IF(AT87="","",VLOOKUP(AT87,'シフト記号表（勤務時間帯）'!$D$6:$Z$47,23,FALSE))</f>
        <v/>
      </c>
      <c r="AU89" s="164" t="str">
        <f>IF(AU87="","",VLOOKUP(AU87,'シフト記号表（勤務時間帯）'!$D$6:$Z$47,23,FALSE))</f>
        <v/>
      </c>
      <c r="AV89" s="165" t="str">
        <f>IF(AV87="","",VLOOKUP(AV87,'シフト記号表（勤務時間帯）'!$D$6:$Z$47,23,FALSE))</f>
        <v/>
      </c>
      <c r="AW89" s="163" t="str">
        <f>IF(AW87="","",VLOOKUP(AW87,'シフト記号表（勤務時間帯）'!$D$6:$Z$47,23,FALSE))</f>
        <v/>
      </c>
      <c r="AX89" s="164" t="str">
        <f>IF(AX87="","",VLOOKUP(AX87,'シフト記号表（勤務時間帯）'!$D$6:$Z$47,23,FALSE))</f>
        <v/>
      </c>
      <c r="AY89" s="164" t="str">
        <f>IF(AY87="","",VLOOKUP(AY87,'シフト記号表（勤務時間帯）'!$D$6:$Z$47,23,FALSE))</f>
        <v/>
      </c>
      <c r="AZ89" s="914">
        <f>IF($BC$3="４週",SUM(U89:AV89),IF($BC$3="暦月",SUM(U89:AY89),""))</f>
        <v>0</v>
      </c>
      <c r="BA89" s="915"/>
      <c r="BB89" s="916">
        <f>IF($BC$3="４週",AZ89/4,IF($BC$3="暦月",(AZ89/($BC$8/7)),""))</f>
        <v>0</v>
      </c>
      <c r="BC89" s="915"/>
      <c r="BD89" s="908"/>
      <c r="BE89" s="909"/>
      <c r="BF89" s="909"/>
      <c r="BG89" s="909"/>
      <c r="BH89" s="910"/>
    </row>
    <row r="90" spans="2:60" ht="20.25" customHeight="1" x14ac:dyDescent="0.15">
      <c r="B90" s="166"/>
      <c r="C90" s="857"/>
      <c r="D90" s="858"/>
      <c r="E90" s="859"/>
      <c r="F90" s="167"/>
      <c r="G90" s="245"/>
      <c r="H90" s="866"/>
      <c r="I90" s="869"/>
      <c r="J90" s="870"/>
      <c r="K90" s="870"/>
      <c r="L90" s="871"/>
      <c r="M90" s="878"/>
      <c r="N90" s="879"/>
      <c r="O90" s="880"/>
      <c r="P90" s="186" t="s">
        <v>227</v>
      </c>
      <c r="Q90" s="187"/>
      <c r="R90" s="187"/>
      <c r="S90" s="188"/>
      <c r="T90" s="189"/>
      <c r="U90" s="172"/>
      <c r="V90" s="173"/>
      <c r="W90" s="173"/>
      <c r="X90" s="173"/>
      <c r="Y90" s="173"/>
      <c r="Z90" s="173"/>
      <c r="AA90" s="174"/>
      <c r="AB90" s="172"/>
      <c r="AC90" s="173"/>
      <c r="AD90" s="173"/>
      <c r="AE90" s="173"/>
      <c r="AF90" s="173"/>
      <c r="AG90" s="173"/>
      <c r="AH90" s="174"/>
      <c r="AI90" s="172"/>
      <c r="AJ90" s="173"/>
      <c r="AK90" s="173"/>
      <c r="AL90" s="173"/>
      <c r="AM90" s="173"/>
      <c r="AN90" s="173"/>
      <c r="AO90" s="174"/>
      <c r="AP90" s="172"/>
      <c r="AQ90" s="173"/>
      <c r="AR90" s="173"/>
      <c r="AS90" s="173"/>
      <c r="AT90" s="173"/>
      <c r="AU90" s="173"/>
      <c r="AV90" s="174"/>
      <c r="AW90" s="172"/>
      <c r="AX90" s="173"/>
      <c r="AY90" s="173"/>
      <c r="AZ90" s="887"/>
      <c r="BA90" s="888"/>
      <c r="BB90" s="901"/>
      <c r="BC90" s="888"/>
      <c r="BD90" s="902"/>
      <c r="BE90" s="903"/>
      <c r="BF90" s="903"/>
      <c r="BG90" s="903"/>
      <c r="BH90" s="904"/>
    </row>
    <row r="91" spans="2:60" ht="20.25" customHeight="1" x14ac:dyDescent="0.15">
      <c r="B91" s="148">
        <f>B88+1</f>
        <v>24</v>
      </c>
      <c r="C91" s="860"/>
      <c r="D91" s="861"/>
      <c r="E91" s="862"/>
      <c r="F91" s="149">
        <f>C90</f>
        <v>0</v>
      </c>
      <c r="G91" s="243"/>
      <c r="H91" s="867"/>
      <c r="I91" s="872"/>
      <c r="J91" s="873"/>
      <c r="K91" s="873"/>
      <c r="L91" s="874"/>
      <c r="M91" s="881"/>
      <c r="N91" s="882"/>
      <c r="O91" s="883"/>
      <c r="P91" s="150" t="s">
        <v>230</v>
      </c>
      <c r="Q91" s="151"/>
      <c r="R91" s="151"/>
      <c r="S91" s="152"/>
      <c r="T91" s="153"/>
      <c r="U91" s="154" t="str">
        <f>IF(U90="","",VLOOKUP(U90,'シフト記号表（勤務時間帯）'!$D$6:$X$47,21,FALSE))</f>
        <v/>
      </c>
      <c r="V91" s="155" t="str">
        <f>IF(V90="","",VLOOKUP(V90,'シフト記号表（勤務時間帯）'!$D$6:$X$47,21,FALSE))</f>
        <v/>
      </c>
      <c r="W91" s="155" t="str">
        <f>IF(W90="","",VLOOKUP(W90,'シフト記号表（勤務時間帯）'!$D$6:$X$47,21,FALSE))</f>
        <v/>
      </c>
      <c r="X91" s="155" t="str">
        <f>IF(X90="","",VLOOKUP(X90,'シフト記号表（勤務時間帯）'!$D$6:$X$47,21,FALSE))</f>
        <v/>
      </c>
      <c r="Y91" s="155" t="str">
        <f>IF(Y90="","",VLOOKUP(Y90,'シフト記号表（勤務時間帯）'!$D$6:$X$47,21,FALSE))</f>
        <v/>
      </c>
      <c r="Z91" s="155" t="str">
        <f>IF(Z90="","",VLOOKUP(Z90,'シフト記号表（勤務時間帯）'!$D$6:$X$47,21,FALSE))</f>
        <v/>
      </c>
      <c r="AA91" s="156" t="str">
        <f>IF(AA90="","",VLOOKUP(AA90,'シフト記号表（勤務時間帯）'!$D$6:$X$47,21,FALSE))</f>
        <v/>
      </c>
      <c r="AB91" s="154" t="str">
        <f>IF(AB90="","",VLOOKUP(AB90,'シフト記号表（勤務時間帯）'!$D$6:$X$47,21,FALSE))</f>
        <v/>
      </c>
      <c r="AC91" s="155" t="str">
        <f>IF(AC90="","",VLOOKUP(AC90,'シフト記号表（勤務時間帯）'!$D$6:$X$47,21,FALSE))</f>
        <v/>
      </c>
      <c r="AD91" s="155" t="str">
        <f>IF(AD90="","",VLOOKUP(AD90,'シフト記号表（勤務時間帯）'!$D$6:$X$47,21,FALSE))</f>
        <v/>
      </c>
      <c r="AE91" s="155" t="str">
        <f>IF(AE90="","",VLOOKUP(AE90,'シフト記号表（勤務時間帯）'!$D$6:$X$47,21,FALSE))</f>
        <v/>
      </c>
      <c r="AF91" s="155" t="str">
        <f>IF(AF90="","",VLOOKUP(AF90,'シフト記号表（勤務時間帯）'!$D$6:$X$47,21,FALSE))</f>
        <v/>
      </c>
      <c r="AG91" s="155" t="str">
        <f>IF(AG90="","",VLOOKUP(AG90,'シフト記号表（勤務時間帯）'!$D$6:$X$47,21,FALSE))</f>
        <v/>
      </c>
      <c r="AH91" s="156" t="str">
        <f>IF(AH90="","",VLOOKUP(AH90,'シフト記号表（勤務時間帯）'!$D$6:$X$47,21,FALSE))</f>
        <v/>
      </c>
      <c r="AI91" s="154" t="str">
        <f>IF(AI90="","",VLOOKUP(AI90,'シフト記号表（勤務時間帯）'!$D$6:$X$47,21,FALSE))</f>
        <v/>
      </c>
      <c r="AJ91" s="155" t="str">
        <f>IF(AJ90="","",VLOOKUP(AJ90,'シフト記号表（勤務時間帯）'!$D$6:$X$47,21,FALSE))</f>
        <v/>
      </c>
      <c r="AK91" s="155" t="str">
        <f>IF(AK90="","",VLOOKUP(AK90,'シフト記号表（勤務時間帯）'!$D$6:$X$47,21,FALSE))</f>
        <v/>
      </c>
      <c r="AL91" s="155" t="str">
        <f>IF(AL90="","",VLOOKUP(AL90,'シフト記号表（勤務時間帯）'!$D$6:$X$47,21,FALSE))</f>
        <v/>
      </c>
      <c r="AM91" s="155" t="str">
        <f>IF(AM90="","",VLOOKUP(AM90,'シフト記号表（勤務時間帯）'!$D$6:$X$47,21,FALSE))</f>
        <v/>
      </c>
      <c r="AN91" s="155" t="str">
        <f>IF(AN90="","",VLOOKUP(AN90,'シフト記号表（勤務時間帯）'!$D$6:$X$47,21,FALSE))</f>
        <v/>
      </c>
      <c r="AO91" s="156" t="str">
        <f>IF(AO90="","",VLOOKUP(AO90,'シフト記号表（勤務時間帯）'!$D$6:$X$47,21,FALSE))</f>
        <v/>
      </c>
      <c r="AP91" s="154" t="str">
        <f>IF(AP90="","",VLOOKUP(AP90,'シフト記号表（勤務時間帯）'!$D$6:$X$47,21,FALSE))</f>
        <v/>
      </c>
      <c r="AQ91" s="155" t="str">
        <f>IF(AQ90="","",VLOOKUP(AQ90,'シフト記号表（勤務時間帯）'!$D$6:$X$47,21,FALSE))</f>
        <v/>
      </c>
      <c r="AR91" s="155" t="str">
        <f>IF(AR90="","",VLOOKUP(AR90,'シフト記号表（勤務時間帯）'!$D$6:$X$47,21,FALSE))</f>
        <v/>
      </c>
      <c r="AS91" s="155" t="str">
        <f>IF(AS90="","",VLOOKUP(AS90,'シフト記号表（勤務時間帯）'!$D$6:$X$47,21,FALSE))</f>
        <v/>
      </c>
      <c r="AT91" s="155" t="str">
        <f>IF(AT90="","",VLOOKUP(AT90,'シフト記号表（勤務時間帯）'!$D$6:$X$47,21,FALSE))</f>
        <v/>
      </c>
      <c r="AU91" s="155" t="str">
        <f>IF(AU90="","",VLOOKUP(AU90,'シフト記号表（勤務時間帯）'!$D$6:$X$47,21,FALSE))</f>
        <v/>
      </c>
      <c r="AV91" s="156" t="str">
        <f>IF(AV90="","",VLOOKUP(AV90,'シフト記号表（勤務時間帯）'!$D$6:$X$47,21,FALSE))</f>
        <v/>
      </c>
      <c r="AW91" s="154" t="str">
        <f>IF(AW90="","",VLOOKUP(AW90,'シフト記号表（勤務時間帯）'!$D$6:$X$47,21,FALSE))</f>
        <v/>
      </c>
      <c r="AX91" s="155" t="str">
        <f>IF(AX90="","",VLOOKUP(AX90,'シフト記号表（勤務時間帯）'!$D$6:$X$47,21,FALSE))</f>
        <v/>
      </c>
      <c r="AY91" s="155" t="str">
        <f>IF(AY90="","",VLOOKUP(AY90,'シフト記号表（勤務時間帯）'!$D$6:$X$47,21,FALSE))</f>
        <v/>
      </c>
      <c r="AZ91" s="911">
        <f>IF($BC$3="４週",SUM(U91:AV91),IF($BC$3="暦月",SUM(U91:AY91),""))</f>
        <v>0</v>
      </c>
      <c r="BA91" s="912"/>
      <c r="BB91" s="913">
        <f>IF($BC$3="４週",AZ91/4,IF($BC$3="暦月",(AZ91/($BC$8/7)),""))</f>
        <v>0</v>
      </c>
      <c r="BC91" s="912"/>
      <c r="BD91" s="905"/>
      <c r="BE91" s="906"/>
      <c r="BF91" s="906"/>
      <c r="BG91" s="906"/>
      <c r="BH91" s="907"/>
    </row>
    <row r="92" spans="2:60" ht="20.25" customHeight="1" x14ac:dyDescent="0.15">
      <c r="B92" s="157"/>
      <c r="C92" s="863"/>
      <c r="D92" s="864"/>
      <c r="E92" s="865"/>
      <c r="F92" s="158"/>
      <c r="G92" s="244">
        <f>C90</f>
        <v>0</v>
      </c>
      <c r="H92" s="868"/>
      <c r="I92" s="875"/>
      <c r="J92" s="876"/>
      <c r="K92" s="876"/>
      <c r="L92" s="877"/>
      <c r="M92" s="884"/>
      <c r="N92" s="885"/>
      <c r="O92" s="886"/>
      <c r="P92" s="246" t="s">
        <v>231</v>
      </c>
      <c r="Q92" s="160"/>
      <c r="R92" s="160"/>
      <c r="S92" s="179"/>
      <c r="T92" s="180"/>
      <c r="U92" s="163" t="str">
        <f>IF(U90="","",VLOOKUP(U90,'シフト記号表（勤務時間帯）'!$D$6:$Z$47,23,FALSE))</f>
        <v/>
      </c>
      <c r="V92" s="164" t="str">
        <f>IF(V90="","",VLOOKUP(V90,'シフト記号表（勤務時間帯）'!$D$6:$Z$47,23,FALSE))</f>
        <v/>
      </c>
      <c r="W92" s="164" t="str">
        <f>IF(W90="","",VLOOKUP(W90,'シフト記号表（勤務時間帯）'!$D$6:$Z$47,23,FALSE))</f>
        <v/>
      </c>
      <c r="X92" s="164" t="str">
        <f>IF(X90="","",VLOOKUP(X90,'シフト記号表（勤務時間帯）'!$D$6:$Z$47,23,FALSE))</f>
        <v/>
      </c>
      <c r="Y92" s="164" t="str">
        <f>IF(Y90="","",VLOOKUP(Y90,'シフト記号表（勤務時間帯）'!$D$6:$Z$47,23,FALSE))</f>
        <v/>
      </c>
      <c r="Z92" s="164" t="str">
        <f>IF(Z90="","",VLOOKUP(Z90,'シフト記号表（勤務時間帯）'!$D$6:$Z$47,23,FALSE))</f>
        <v/>
      </c>
      <c r="AA92" s="165" t="str">
        <f>IF(AA90="","",VLOOKUP(AA90,'シフト記号表（勤務時間帯）'!$D$6:$Z$47,23,FALSE))</f>
        <v/>
      </c>
      <c r="AB92" s="163" t="str">
        <f>IF(AB90="","",VLOOKUP(AB90,'シフト記号表（勤務時間帯）'!$D$6:$Z$47,23,FALSE))</f>
        <v/>
      </c>
      <c r="AC92" s="164" t="str">
        <f>IF(AC90="","",VLOOKUP(AC90,'シフト記号表（勤務時間帯）'!$D$6:$Z$47,23,FALSE))</f>
        <v/>
      </c>
      <c r="AD92" s="164" t="str">
        <f>IF(AD90="","",VLOOKUP(AD90,'シフト記号表（勤務時間帯）'!$D$6:$Z$47,23,FALSE))</f>
        <v/>
      </c>
      <c r="AE92" s="164" t="str">
        <f>IF(AE90="","",VLOOKUP(AE90,'シフト記号表（勤務時間帯）'!$D$6:$Z$47,23,FALSE))</f>
        <v/>
      </c>
      <c r="AF92" s="164" t="str">
        <f>IF(AF90="","",VLOOKUP(AF90,'シフト記号表（勤務時間帯）'!$D$6:$Z$47,23,FALSE))</f>
        <v/>
      </c>
      <c r="AG92" s="164" t="str">
        <f>IF(AG90="","",VLOOKUP(AG90,'シフト記号表（勤務時間帯）'!$D$6:$Z$47,23,FALSE))</f>
        <v/>
      </c>
      <c r="AH92" s="165" t="str">
        <f>IF(AH90="","",VLOOKUP(AH90,'シフト記号表（勤務時間帯）'!$D$6:$Z$47,23,FALSE))</f>
        <v/>
      </c>
      <c r="AI92" s="163" t="str">
        <f>IF(AI90="","",VLOOKUP(AI90,'シフト記号表（勤務時間帯）'!$D$6:$Z$47,23,FALSE))</f>
        <v/>
      </c>
      <c r="AJ92" s="164" t="str">
        <f>IF(AJ90="","",VLOOKUP(AJ90,'シフト記号表（勤務時間帯）'!$D$6:$Z$47,23,FALSE))</f>
        <v/>
      </c>
      <c r="AK92" s="164" t="str">
        <f>IF(AK90="","",VLOOKUP(AK90,'シフト記号表（勤務時間帯）'!$D$6:$Z$47,23,FALSE))</f>
        <v/>
      </c>
      <c r="AL92" s="164" t="str">
        <f>IF(AL90="","",VLOOKUP(AL90,'シフト記号表（勤務時間帯）'!$D$6:$Z$47,23,FALSE))</f>
        <v/>
      </c>
      <c r="AM92" s="164" t="str">
        <f>IF(AM90="","",VLOOKUP(AM90,'シフト記号表（勤務時間帯）'!$D$6:$Z$47,23,FALSE))</f>
        <v/>
      </c>
      <c r="AN92" s="164" t="str">
        <f>IF(AN90="","",VLOOKUP(AN90,'シフト記号表（勤務時間帯）'!$D$6:$Z$47,23,FALSE))</f>
        <v/>
      </c>
      <c r="AO92" s="165" t="str">
        <f>IF(AO90="","",VLOOKUP(AO90,'シフト記号表（勤務時間帯）'!$D$6:$Z$47,23,FALSE))</f>
        <v/>
      </c>
      <c r="AP92" s="163" t="str">
        <f>IF(AP90="","",VLOOKUP(AP90,'シフト記号表（勤務時間帯）'!$D$6:$Z$47,23,FALSE))</f>
        <v/>
      </c>
      <c r="AQ92" s="164" t="str">
        <f>IF(AQ90="","",VLOOKUP(AQ90,'シフト記号表（勤務時間帯）'!$D$6:$Z$47,23,FALSE))</f>
        <v/>
      </c>
      <c r="AR92" s="164" t="str">
        <f>IF(AR90="","",VLOOKUP(AR90,'シフト記号表（勤務時間帯）'!$D$6:$Z$47,23,FALSE))</f>
        <v/>
      </c>
      <c r="AS92" s="164" t="str">
        <f>IF(AS90="","",VLOOKUP(AS90,'シフト記号表（勤務時間帯）'!$D$6:$Z$47,23,FALSE))</f>
        <v/>
      </c>
      <c r="AT92" s="164" t="str">
        <f>IF(AT90="","",VLOOKUP(AT90,'シフト記号表（勤務時間帯）'!$D$6:$Z$47,23,FALSE))</f>
        <v/>
      </c>
      <c r="AU92" s="164" t="str">
        <f>IF(AU90="","",VLOOKUP(AU90,'シフト記号表（勤務時間帯）'!$D$6:$Z$47,23,FALSE))</f>
        <v/>
      </c>
      <c r="AV92" s="165" t="str">
        <f>IF(AV90="","",VLOOKUP(AV90,'シフト記号表（勤務時間帯）'!$D$6:$Z$47,23,FALSE))</f>
        <v/>
      </c>
      <c r="AW92" s="163" t="str">
        <f>IF(AW90="","",VLOOKUP(AW90,'シフト記号表（勤務時間帯）'!$D$6:$Z$47,23,FALSE))</f>
        <v/>
      </c>
      <c r="AX92" s="164" t="str">
        <f>IF(AX90="","",VLOOKUP(AX90,'シフト記号表（勤務時間帯）'!$D$6:$Z$47,23,FALSE))</f>
        <v/>
      </c>
      <c r="AY92" s="164" t="str">
        <f>IF(AY90="","",VLOOKUP(AY90,'シフト記号表（勤務時間帯）'!$D$6:$Z$47,23,FALSE))</f>
        <v/>
      </c>
      <c r="AZ92" s="914">
        <f>IF($BC$3="４週",SUM(U92:AV92),IF($BC$3="暦月",SUM(U92:AY92),""))</f>
        <v>0</v>
      </c>
      <c r="BA92" s="915"/>
      <c r="BB92" s="916">
        <f>IF($BC$3="４週",AZ92/4,IF($BC$3="暦月",(AZ92/($BC$8/7)),""))</f>
        <v>0</v>
      </c>
      <c r="BC92" s="915"/>
      <c r="BD92" s="908"/>
      <c r="BE92" s="909"/>
      <c r="BF92" s="909"/>
      <c r="BG92" s="909"/>
      <c r="BH92" s="910"/>
    </row>
    <row r="93" spans="2:60" ht="20.25" customHeight="1" x14ac:dyDescent="0.15">
      <c r="B93" s="166"/>
      <c r="C93" s="857"/>
      <c r="D93" s="858"/>
      <c r="E93" s="859"/>
      <c r="F93" s="167"/>
      <c r="G93" s="245"/>
      <c r="H93" s="866"/>
      <c r="I93" s="869"/>
      <c r="J93" s="870"/>
      <c r="K93" s="870"/>
      <c r="L93" s="871"/>
      <c r="M93" s="878"/>
      <c r="N93" s="879"/>
      <c r="O93" s="880"/>
      <c r="P93" s="186" t="s">
        <v>227</v>
      </c>
      <c r="Q93" s="187"/>
      <c r="R93" s="187"/>
      <c r="S93" s="188"/>
      <c r="T93" s="189"/>
      <c r="U93" s="172"/>
      <c r="V93" s="173"/>
      <c r="W93" s="173"/>
      <c r="X93" s="173"/>
      <c r="Y93" s="173"/>
      <c r="Z93" s="173"/>
      <c r="AA93" s="174"/>
      <c r="AB93" s="172"/>
      <c r="AC93" s="173"/>
      <c r="AD93" s="173"/>
      <c r="AE93" s="173"/>
      <c r="AF93" s="173"/>
      <c r="AG93" s="173"/>
      <c r="AH93" s="174"/>
      <c r="AI93" s="172"/>
      <c r="AJ93" s="173"/>
      <c r="AK93" s="173"/>
      <c r="AL93" s="173"/>
      <c r="AM93" s="173"/>
      <c r="AN93" s="173"/>
      <c r="AO93" s="174"/>
      <c r="AP93" s="172"/>
      <c r="AQ93" s="173"/>
      <c r="AR93" s="173"/>
      <c r="AS93" s="173"/>
      <c r="AT93" s="173"/>
      <c r="AU93" s="173"/>
      <c r="AV93" s="174"/>
      <c r="AW93" s="172"/>
      <c r="AX93" s="173"/>
      <c r="AY93" s="173"/>
      <c r="AZ93" s="887"/>
      <c r="BA93" s="888"/>
      <c r="BB93" s="901"/>
      <c r="BC93" s="888"/>
      <c r="BD93" s="902"/>
      <c r="BE93" s="903"/>
      <c r="BF93" s="903"/>
      <c r="BG93" s="903"/>
      <c r="BH93" s="904"/>
    </row>
    <row r="94" spans="2:60" ht="20.25" customHeight="1" x14ac:dyDescent="0.15">
      <c r="B94" s="148">
        <f>B91+1</f>
        <v>25</v>
      </c>
      <c r="C94" s="860"/>
      <c r="D94" s="861"/>
      <c r="E94" s="862"/>
      <c r="F94" s="149">
        <f>C93</f>
        <v>0</v>
      </c>
      <c r="G94" s="243"/>
      <c r="H94" s="867"/>
      <c r="I94" s="872"/>
      <c r="J94" s="873"/>
      <c r="K94" s="873"/>
      <c r="L94" s="874"/>
      <c r="M94" s="881"/>
      <c r="N94" s="882"/>
      <c r="O94" s="883"/>
      <c r="P94" s="150" t="s">
        <v>230</v>
      </c>
      <c r="Q94" s="151"/>
      <c r="R94" s="151"/>
      <c r="S94" s="152"/>
      <c r="T94" s="153"/>
      <c r="U94" s="154" t="str">
        <f>IF(U93="","",VLOOKUP(U93,'シフト記号表（勤務時間帯）'!$D$6:$X$47,21,FALSE))</f>
        <v/>
      </c>
      <c r="V94" s="155" t="str">
        <f>IF(V93="","",VLOOKUP(V93,'シフト記号表（勤務時間帯）'!$D$6:$X$47,21,FALSE))</f>
        <v/>
      </c>
      <c r="W94" s="155" t="str">
        <f>IF(W93="","",VLOOKUP(W93,'シフト記号表（勤務時間帯）'!$D$6:$X$47,21,FALSE))</f>
        <v/>
      </c>
      <c r="X94" s="155" t="str">
        <f>IF(X93="","",VLOOKUP(X93,'シフト記号表（勤務時間帯）'!$D$6:$X$47,21,FALSE))</f>
        <v/>
      </c>
      <c r="Y94" s="155" t="str">
        <f>IF(Y93="","",VLOOKUP(Y93,'シフト記号表（勤務時間帯）'!$D$6:$X$47,21,FALSE))</f>
        <v/>
      </c>
      <c r="Z94" s="155" t="str">
        <f>IF(Z93="","",VLOOKUP(Z93,'シフト記号表（勤務時間帯）'!$D$6:$X$47,21,FALSE))</f>
        <v/>
      </c>
      <c r="AA94" s="156" t="str">
        <f>IF(AA93="","",VLOOKUP(AA93,'シフト記号表（勤務時間帯）'!$D$6:$X$47,21,FALSE))</f>
        <v/>
      </c>
      <c r="AB94" s="154" t="str">
        <f>IF(AB93="","",VLOOKUP(AB93,'シフト記号表（勤務時間帯）'!$D$6:$X$47,21,FALSE))</f>
        <v/>
      </c>
      <c r="AC94" s="155" t="str">
        <f>IF(AC93="","",VLOOKUP(AC93,'シフト記号表（勤務時間帯）'!$D$6:$X$47,21,FALSE))</f>
        <v/>
      </c>
      <c r="AD94" s="155" t="str">
        <f>IF(AD93="","",VLOOKUP(AD93,'シフト記号表（勤務時間帯）'!$D$6:$X$47,21,FALSE))</f>
        <v/>
      </c>
      <c r="AE94" s="155" t="str">
        <f>IF(AE93="","",VLOOKUP(AE93,'シフト記号表（勤務時間帯）'!$D$6:$X$47,21,FALSE))</f>
        <v/>
      </c>
      <c r="AF94" s="155" t="str">
        <f>IF(AF93="","",VLOOKUP(AF93,'シフト記号表（勤務時間帯）'!$D$6:$X$47,21,FALSE))</f>
        <v/>
      </c>
      <c r="AG94" s="155" t="str">
        <f>IF(AG93="","",VLOOKUP(AG93,'シフト記号表（勤務時間帯）'!$D$6:$X$47,21,FALSE))</f>
        <v/>
      </c>
      <c r="AH94" s="156" t="str">
        <f>IF(AH93="","",VLOOKUP(AH93,'シフト記号表（勤務時間帯）'!$D$6:$X$47,21,FALSE))</f>
        <v/>
      </c>
      <c r="AI94" s="154" t="str">
        <f>IF(AI93="","",VLOOKUP(AI93,'シフト記号表（勤務時間帯）'!$D$6:$X$47,21,FALSE))</f>
        <v/>
      </c>
      <c r="AJ94" s="155" t="str">
        <f>IF(AJ93="","",VLOOKUP(AJ93,'シフト記号表（勤務時間帯）'!$D$6:$X$47,21,FALSE))</f>
        <v/>
      </c>
      <c r="AK94" s="155" t="str">
        <f>IF(AK93="","",VLOOKUP(AK93,'シフト記号表（勤務時間帯）'!$D$6:$X$47,21,FALSE))</f>
        <v/>
      </c>
      <c r="AL94" s="155" t="str">
        <f>IF(AL93="","",VLOOKUP(AL93,'シフト記号表（勤務時間帯）'!$D$6:$X$47,21,FALSE))</f>
        <v/>
      </c>
      <c r="AM94" s="155" t="str">
        <f>IF(AM93="","",VLOOKUP(AM93,'シフト記号表（勤務時間帯）'!$D$6:$X$47,21,FALSE))</f>
        <v/>
      </c>
      <c r="AN94" s="155" t="str">
        <f>IF(AN93="","",VLOOKUP(AN93,'シフト記号表（勤務時間帯）'!$D$6:$X$47,21,FALSE))</f>
        <v/>
      </c>
      <c r="AO94" s="156" t="str">
        <f>IF(AO93="","",VLOOKUP(AO93,'シフト記号表（勤務時間帯）'!$D$6:$X$47,21,FALSE))</f>
        <v/>
      </c>
      <c r="AP94" s="154" t="str">
        <f>IF(AP93="","",VLOOKUP(AP93,'シフト記号表（勤務時間帯）'!$D$6:$X$47,21,FALSE))</f>
        <v/>
      </c>
      <c r="AQ94" s="155" t="str">
        <f>IF(AQ93="","",VLOOKUP(AQ93,'シフト記号表（勤務時間帯）'!$D$6:$X$47,21,FALSE))</f>
        <v/>
      </c>
      <c r="AR94" s="155" t="str">
        <f>IF(AR93="","",VLOOKUP(AR93,'シフト記号表（勤務時間帯）'!$D$6:$X$47,21,FALSE))</f>
        <v/>
      </c>
      <c r="AS94" s="155" t="str">
        <f>IF(AS93="","",VLOOKUP(AS93,'シフト記号表（勤務時間帯）'!$D$6:$X$47,21,FALSE))</f>
        <v/>
      </c>
      <c r="AT94" s="155" t="str">
        <f>IF(AT93="","",VLOOKUP(AT93,'シフト記号表（勤務時間帯）'!$D$6:$X$47,21,FALSE))</f>
        <v/>
      </c>
      <c r="AU94" s="155" t="str">
        <f>IF(AU93="","",VLOOKUP(AU93,'シフト記号表（勤務時間帯）'!$D$6:$X$47,21,FALSE))</f>
        <v/>
      </c>
      <c r="AV94" s="156" t="str">
        <f>IF(AV93="","",VLOOKUP(AV93,'シフト記号表（勤務時間帯）'!$D$6:$X$47,21,FALSE))</f>
        <v/>
      </c>
      <c r="AW94" s="154" t="str">
        <f>IF(AW93="","",VLOOKUP(AW93,'シフト記号表（勤務時間帯）'!$D$6:$X$47,21,FALSE))</f>
        <v/>
      </c>
      <c r="AX94" s="155" t="str">
        <f>IF(AX93="","",VLOOKUP(AX93,'シフト記号表（勤務時間帯）'!$D$6:$X$47,21,FALSE))</f>
        <v/>
      </c>
      <c r="AY94" s="155" t="str">
        <f>IF(AY93="","",VLOOKUP(AY93,'シフト記号表（勤務時間帯）'!$D$6:$X$47,21,FALSE))</f>
        <v/>
      </c>
      <c r="AZ94" s="911">
        <f>IF($BC$3="４週",SUM(U94:AV94),IF($BC$3="暦月",SUM(U94:AY94),""))</f>
        <v>0</v>
      </c>
      <c r="BA94" s="912"/>
      <c r="BB94" s="913">
        <f>IF($BC$3="４週",AZ94/4,IF($BC$3="暦月",(AZ94/($BC$8/7)),""))</f>
        <v>0</v>
      </c>
      <c r="BC94" s="912"/>
      <c r="BD94" s="905"/>
      <c r="BE94" s="906"/>
      <c r="BF94" s="906"/>
      <c r="BG94" s="906"/>
      <c r="BH94" s="907"/>
    </row>
    <row r="95" spans="2:60" ht="20.25" customHeight="1" x14ac:dyDescent="0.15">
      <c r="B95" s="157"/>
      <c r="C95" s="863"/>
      <c r="D95" s="864"/>
      <c r="E95" s="865"/>
      <c r="F95" s="158"/>
      <c r="G95" s="244">
        <f>C93</f>
        <v>0</v>
      </c>
      <c r="H95" s="868"/>
      <c r="I95" s="875"/>
      <c r="J95" s="876"/>
      <c r="K95" s="876"/>
      <c r="L95" s="877"/>
      <c r="M95" s="884"/>
      <c r="N95" s="885"/>
      <c r="O95" s="886"/>
      <c r="P95" s="246" t="s">
        <v>231</v>
      </c>
      <c r="Q95" s="160"/>
      <c r="R95" s="160"/>
      <c r="S95" s="179"/>
      <c r="T95" s="180"/>
      <c r="U95" s="163" t="str">
        <f>IF(U93="","",VLOOKUP(U93,'シフト記号表（勤務時間帯）'!$D$6:$Z$47,23,FALSE))</f>
        <v/>
      </c>
      <c r="V95" s="164" t="str">
        <f>IF(V93="","",VLOOKUP(V93,'シフト記号表（勤務時間帯）'!$D$6:$Z$47,23,FALSE))</f>
        <v/>
      </c>
      <c r="W95" s="164" t="str">
        <f>IF(W93="","",VLOOKUP(W93,'シフト記号表（勤務時間帯）'!$D$6:$Z$47,23,FALSE))</f>
        <v/>
      </c>
      <c r="X95" s="164" t="str">
        <f>IF(X93="","",VLOOKUP(X93,'シフト記号表（勤務時間帯）'!$D$6:$Z$47,23,FALSE))</f>
        <v/>
      </c>
      <c r="Y95" s="164" t="str">
        <f>IF(Y93="","",VLOOKUP(Y93,'シフト記号表（勤務時間帯）'!$D$6:$Z$47,23,FALSE))</f>
        <v/>
      </c>
      <c r="Z95" s="164" t="str">
        <f>IF(Z93="","",VLOOKUP(Z93,'シフト記号表（勤務時間帯）'!$D$6:$Z$47,23,FALSE))</f>
        <v/>
      </c>
      <c r="AA95" s="165" t="str">
        <f>IF(AA93="","",VLOOKUP(AA93,'シフト記号表（勤務時間帯）'!$D$6:$Z$47,23,FALSE))</f>
        <v/>
      </c>
      <c r="AB95" s="163" t="str">
        <f>IF(AB93="","",VLOOKUP(AB93,'シフト記号表（勤務時間帯）'!$D$6:$Z$47,23,FALSE))</f>
        <v/>
      </c>
      <c r="AC95" s="164" t="str">
        <f>IF(AC93="","",VLOOKUP(AC93,'シフト記号表（勤務時間帯）'!$D$6:$Z$47,23,FALSE))</f>
        <v/>
      </c>
      <c r="AD95" s="164" t="str">
        <f>IF(AD93="","",VLOOKUP(AD93,'シフト記号表（勤務時間帯）'!$D$6:$Z$47,23,FALSE))</f>
        <v/>
      </c>
      <c r="AE95" s="164" t="str">
        <f>IF(AE93="","",VLOOKUP(AE93,'シフト記号表（勤務時間帯）'!$D$6:$Z$47,23,FALSE))</f>
        <v/>
      </c>
      <c r="AF95" s="164" t="str">
        <f>IF(AF93="","",VLOOKUP(AF93,'シフト記号表（勤務時間帯）'!$D$6:$Z$47,23,FALSE))</f>
        <v/>
      </c>
      <c r="AG95" s="164" t="str">
        <f>IF(AG93="","",VLOOKUP(AG93,'シフト記号表（勤務時間帯）'!$D$6:$Z$47,23,FALSE))</f>
        <v/>
      </c>
      <c r="AH95" s="165" t="str">
        <f>IF(AH93="","",VLOOKUP(AH93,'シフト記号表（勤務時間帯）'!$D$6:$Z$47,23,FALSE))</f>
        <v/>
      </c>
      <c r="AI95" s="163" t="str">
        <f>IF(AI93="","",VLOOKUP(AI93,'シフト記号表（勤務時間帯）'!$D$6:$Z$47,23,FALSE))</f>
        <v/>
      </c>
      <c r="AJ95" s="164" t="str">
        <f>IF(AJ93="","",VLOOKUP(AJ93,'シフト記号表（勤務時間帯）'!$D$6:$Z$47,23,FALSE))</f>
        <v/>
      </c>
      <c r="AK95" s="164" t="str">
        <f>IF(AK93="","",VLOOKUP(AK93,'シフト記号表（勤務時間帯）'!$D$6:$Z$47,23,FALSE))</f>
        <v/>
      </c>
      <c r="AL95" s="164" t="str">
        <f>IF(AL93="","",VLOOKUP(AL93,'シフト記号表（勤務時間帯）'!$D$6:$Z$47,23,FALSE))</f>
        <v/>
      </c>
      <c r="AM95" s="164" t="str">
        <f>IF(AM93="","",VLOOKUP(AM93,'シフト記号表（勤務時間帯）'!$D$6:$Z$47,23,FALSE))</f>
        <v/>
      </c>
      <c r="AN95" s="164" t="str">
        <f>IF(AN93="","",VLOOKUP(AN93,'シフト記号表（勤務時間帯）'!$D$6:$Z$47,23,FALSE))</f>
        <v/>
      </c>
      <c r="AO95" s="165" t="str">
        <f>IF(AO93="","",VLOOKUP(AO93,'シフト記号表（勤務時間帯）'!$D$6:$Z$47,23,FALSE))</f>
        <v/>
      </c>
      <c r="AP95" s="163" t="str">
        <f>IF(AP93="","",VLOOKUP(AP93,'シフト記号表（勤務時間帯）'!$D$6:$Z$47,23,FALSE))</f>
        <v/>
      </c>
      <c r="AQ95" s="164" t="str">
        <f>IF(AQ93="","",VLOOKUP(AQ93,'シフト記号表（勤務時間帯）'!$D$6:$Z$47,23,FALSE))</f>
        <v/>
      </c>
      <c r="AR95" s="164" t="str">
        <f>IF(AR93="","",VLOOKUP(AR93,'シフト記号表（勤務時間帯）'!$D$6:$Z$47,23,FALSE))</f>
        <v/>
      </c>
      <c r="AS95" s="164" t="str">
        <f>IF(AS93="","",VLOOKUP(AS93,'シフト記号表（勤務時間帯）'!$D$6:$Z$47,23,FALSE))</f>
        <v/>
      </c>
      <c r="AT95" s="164" t="str">
        <f>IF(AT93="","",VLOOKUP(AT93,'シフト記号表（勤務時間帯）'!$D$6:$Z$47,23,FALSE))</f>
        <v/>
      </c>
      <c r="AU95" s="164" t="str">
        <f>IF(AU93="","",VLOOKUP(AU93,'シフト記号表（勤務時間帯）'!$D$6:$Z$47,23,FALSE))</f>
        <v/>
      </c>
      <c r="AV95" s="165" t="str">
        <f>IF(AV93="","",VLOOKUP(AV93,'シフト記号表（勤務時間帯）'!$D$6:$Z$47,23,FALSE))</f>
        <v/>
      </c>
      <c r="AW95" s="163" t="str">
        <f>IF(AW93="","",VLOOKUP(AW93,'シフト記号表（勤務時間帯）'!$D$6:$Z$47,23,FALSE))</f>
        <v/>
      </c>
      <c r="AX95" s="164" t="str">
        <f>IF(AX93="","",VLOOKUP(AX93,'シフト記号表（勤務時間帯）'!$D$6:$Z$47,23,FALSE))</f>
        <v/>
      </c>
      <c r="AY95" s="164" t="str">
        <f>IF(AY93="","",VLOOKUP(AY93,'シフト記号表（勤務時間帯）'!$D$6:$Z$47,23,FALSE))</f>
        <v/>
      </c>
      <c r="AZ95" s="914">
        <f>IF($BC$3="４週",SUM(U95:AV95),IF($BC$3="暦月",SUM(U95:AY95),""))</f>
        <v>0</v>
      </c>
      <c r="BA95" s="915"/>
      <c r="BB95" s="916">
        <f>IF($BC$3="４週",AZ95/4,IF($BC$3="暦月",(AZ95/($BC$8/7)),""))</f>
        <v>0</v>
      </c>
      <c r="BC95" s="915"/>
      <c r="BD95" s="908"/>
      <c r="BE95" s="909"/>
      <c r="BF95" s="909"/>
      <c r="BG95" s="909"/>
      <c r="BH95" s="910"/>
    </row>
    <row r="96" spans="2:60" ht="20.25" customHeight="1" x14ac:dyDescent="0.15">
      <c r="B96" s="166"/>
      <c r="C96" s="857"/>
      <c r="D96" s="858"/>
      <c r="E96" s="859"/>
      <c r="F96" s="167"/>
      <c r="G96" s="245"/>
      <c r="H96" s="866"/>
      <c r="I96" s="869"/>
      <c r="J96" s="870"/>
      <c r="K96" s="870"/>
      <c r="L96" s="871"/>
      <c r="M96" s="878"/>
      <c r="N96" s="879"/>
      <c r="O96" s="880"/>
      <c r="P96" s="186" t="s">
        <v>227</v>
      </c>
      <c r="Q96" s="187"/>
      <c r="R96" s="187"/>
      <c r="S96" s="188"/>
      <c r="T96" s="189"/>
      <c r="U96" s="172"/>
      <c r="V96" s="173"/>
      <c r="W96" s="173"/>
      <c r="X96" s="173"/>
      <c r="Y96" s="173"/>
      <c r="Z96" s="173"/>
      <c r="AA96" s="174"/>
      <c r="AB96" s="172"/>
      <c r="AC96" s="173"/>
      <c r="AD96" s="173"/>
      <c r="AE96" s="173"/>
      <c r="AF96" s="173"/>
      <c r="AG96" s="173"/>
      <c r="AH96" s="174"/>
      <c r="AI96" s="172"/>
      <c r="AJ96" s="173"/>
      <c r="AK96" s="173"/>
      <c r="AL96" s="173"/>
      <c r="AM96" s="173"/>
      <c r="AN96" s="173"/>
      <c r="AO96" s="174"/>
      <c r="AP96" s="172"/>
      <c r="AQ96" s="173"/>
      <c r="AR96" s="173"/>
      <c r="AS96" s="173"/>
      <c r="AT96" s="173"/>
      <c r="AU96" s="173"/>
      <c r="AV96" s="174"/>
      <c r="AW96" s="172"/>
      <c r="AX96" s="173"/>
      <c r="AY96" s="173"/>
      <c r="AZ96" s="887"/>
      <c r="BA96" s="888"/>
      <c r="BB96" s="901"/>
      <c r="BC96" s="888"/>
      <c r="BD96" s="902"/>
      <c r="BE96" s="903"/>
      <c r="BF96" s="903"/>
      <c r="BG96" s="903"/>
      <c r="BH96" s="904"/>
    </row>
    <row r="97" spans="2:60" ht="20.25" customHeight="1" x14ac:dyDescent="0.15">
      <c r="B97" s="148">
        <f>B94+1</f>
        <v>26</v>
      </c>
      <c r="C97" s="860"/>
      <c r="D97" s="861"/>
      <c r="E97" s="862"/>
      <c r="F97" s="149">
        <f>C96</f>
        <v>0</v>
      </c>
      <c r="G97" s="243"/>
      <c r="H97" s="867"/>
      <c r="I97" s="872"/>
      <c r="J97" s="873"/>
      <c r="K97" s="873"/>
      <c r="L97" s="874"/>
      <c r="M97" s="881"/>
      <c r="N97" s="882"/>
      <c r="O97" s="883"/>
      <c r="P97" s="150" t="s">
        <v>230</v>
      </c>
      <c r="Q97" s="151"/>
      <c r="R97" s="151"/>
      <c r="S97" s="152"/>
      <c r="T97" s="153"/>
      <c r="U97" s="154" t="str">
        <f>IF(U96="","",VLOOKUP(U96,'シフト記号表（勤務時間帯）'!$D$6:$X$47,21,FALSE))</f>
        <v/>
      </c>
      <c r="V97" s="155" t="str">
        <f>IF(V96="","",VLOOKUP(V96,'シフト記号表（勤務時間帯）'!$D$6:$X$47,21,FALSE))</f>
        <v/>
      </c>
      <c r="W97" s="155" t="str">
        <f>IF(W96="","",VLOOKUP(W96,'シフト記号表（勤務時間帯）'!$D$6:$X$47,21,FALSE))</f>
        <v/>
      </c>
      <c r="X97" s="155" t="str">
        <f>IF(X96="","",VLOOKUP(X96,'シフト記号表（勤務時間帯）'!$D$6:$X$47,21,FALSE))</f>
        <v/>
      </c>
      <c r="Y97" s="155" t="str">
        <f>IF(Y96="","",VLOOKUP(Y96,'シフト記号表（勤務時間帯）'!$D$6:$X$47,21,FALSE))</f>
        <v/>
      </c>
      <c r="Z97" s="155" t="str">
        <f>IF(Z96="","",VLOOKUP(Z96,'シフト記号表（勤務時間帯）'!$D$6:$X$47,21,FALSE))</f>
        <v/>
      </c>
      <c r="AA97" s="156" t="str">
        <f>IF(AA96="","",VLOOKUP(AA96,'シフト記号表（勤務時間帯）'!$D$6:$X$47,21,FALSE))</f>
        <v/>
      </c>
      <c r="AB97" s="154" t="str">
        <f>IF(AB96="","",VLOOKUP(AB96,'シフト記号表（勤務時間帯）'!$D$6:$X$47,21,FALSE))</f>
        <v/>
      </c>
      <c r="AC97" s="155" t="str">
        <f>IF(AC96="","",VLOOKUP(AC96,'シフト記号表（勤務時間帯）'!$D$6:$X$47,21,FALSE))</f>
        <v/>
      </c>
      <c r="AD97" s="155" t="str">
        <f>IF(AD96="","",VLOOKUP(AD96,'シフト記号表（勤務時間帯）'!$D$6:$X$47,21,FALSE))</f>
        <v/>
      </c>
      <c r="AE97" s="155" t="str">
        <f>IF(AE96="","",VLOOKUP(AE96,'シフト記号表（勤務時間帯）'!$D$6:$X$47,21,FALSE))</f>
        <v/>
      </c>
      <c r="AF97" s="155" t="str">
        <f>IF(AF96="","",VLOOKUP(AF96,'シフト記号表（勤務時間帯）'!$D$6:$X$47,21,FALSE))</f>
        <v/>
      </c>
      <c r="AG97" s="155" t="str">
        <f>IF(AG96="","",VLOOKUP(AG96,'シフト記号表（勤務時間帯）'!$D$6:$X$47,21,FALSE))</f>
        <v/>
      </c>
      <c r="AH97" s="156" t="str">
        <f>IF(AH96="","",VLOOKUP(AH96,'シフト記号表（勤務時間帯）'!$D$6:$X$47,21,FALSE))</f>
        <v/>
      </c>
      <c r="AI97" s="154" t="str">
        <f>IF(AI96="","",VLOOKUP(AI96,'シフト記号表（勤務時間帯）'!$D$6:$X$47,21,FALSE))</f>
        <v/>
      </c>
      <c r="AJ97" s="155" t="str">
        <f>IF(AJ96="","",VLOOKUP(AJ96,'シフト記号表（勤務時間帯）'!$D$6:$X$47,21,FALSE))</f>
        <v/>
      </c>
      <c r="AK97" s="155" t="str">
        <f>IF(AK96="","",VLOOKUP(AK96,'シフト記号表（勤務時間帯）'!$D$6:$X$47,21,FALSE))</f>
        <v/>
      </c>
      <c r="AL97" s="155" t="str">
        <f>IF(AL96="","",VLOOKUP(AL96,'シフト記号表（勤務時間帯）'!$D$6:$X$47,21,FALSE))</f>
        <v/>
      </c>
      <c r="AM97" s="155" t="str">
        <f>IF(AM96="","",VLOOKUP(AM96,'シフト記号表（勤務時間帯）'!$D$6:$X$47,21,FALSE))</f>
        <v/>
      </c>
      <c r="AN97" s="155" t="str">
        <f>IF(AN96="","",VLOOKUP(AN96,'シフト記号表（勤務時間帯）'!$D$6:$X$47,21,FALSE))</f>
        <v/>
      </c>
      <c r="AO97" s="156" t="str">
        <f>IF(AO96="","",VLOOKUP(AO96,'シフト記号表（勤務時間帯）'!$D$6:$X$47,21,FALSE))</f>
        <v/>
      </c>
      <c r="AP97" s="154" t="str">
        <f>IF(AP96="","",VLOOKUP(AP96,'シフト記号表（勤務時間帯）'!$D$6:$X$47,21,FALSE))</f>
        <v/>
      </c>
      <c r="AQ97" s="155" t="str">
        <f>IF(AQ96="","",VLOOKUP(AQ96,'シフト記号表（勤務時間帯）'!$D$6:$X$47,21,FALSE))</f>
        <v/>
      </c>
      <c r="AR97" s="155" t="str">
        <f>IF(AR96="","",VLOOKUP(AR96,'シフト記号表（勤務時間帯）'!$D$6:$X$47,21,FALSE))</f>
        <v/>
      </c>
      <c r="AS97" s="155" t="str">
        <f>IF(AS96="","",VLOOKUP(AS96,'シフト記号表（勤務時間帯）'!$D$6:$X$47,21,FALSE))</f>
        <v/>
      </c>
      <c r="AT97" s="155" t="str">
        <f>IF(AT96="","",VLOOKUP(AT96,'シフト記号表（勤務時間帯）'!$D$6:$X$47,21,FALSE))</f>
        <v/>
      </c>
      <c r="AU97" s="155" t="str">
        <f>IF(AU96="","",VLOOKUP(AU96,'シフト記号表（勤務時間帯）'!$D$6:$X$47,21,FALSE))</f>
        <v/>
      </c>
      <c r="AV97" s="156" t="str">
        <f>IF(AV96="","",VLOOKUP(AV96,'シフト記号表（勤務時間帯）'!$D$6:$X$47,21,FALSE))</f>
        <v/>
      </c>
      <c r="AW97" s="154" t="str">
        <f>IF(AW96="","",VLOOKUP(AW96,'シフト記号表（勤務時間帯）'!$D$6:$X$47,21,FALSE))</f>
        <v/>
      </c>
      <c r="AX97" s="155" t="str">
        <f>IF(AX96="","",VLOOKUP(AX96,'シフト記号表（勤務時間帯）'!$D$6:$X$47,21,FALSE))</f>
        <v/>
      </c>
      <c r="AY97" s="155" t="str">
        <f>IF(AY96="","",VLOOKUP(AY96,'シフト記号表（勤務時間帯）'!$D$6:$X$47,21,FALSE))</f>
        <v/>
      </c>
      <c r="AZ97" s="911">
        <f>IF($BC$3="４週",SUM(U97:AV97),IF($BC$3="暦月",SUM(U97:AY97),""))</f>
        <v>0</v>
      </c>
      <c r="BA97" s="912"/>
      <c r="BB97" s="913">
        <f>IF($BC$3="４週",AZ97/4,IF($BC$3="暦月",(AZ97/($BC$8/7)),""))</f>
        <v>0</v>
      </c>
      <c r="BC97" s="912"/>
      <c r="BD97" s="905"/>
      <c r="BE97" s="906"/>
      <c r="BF97" s="906"/>
      <c r="BG97" s="906"/>
      <c r="BH97" s="907"/>
    </row>
    <row r="98" spans="2:60" ht="20.25" customHeight="1" x14ac:dyDescent="0.15">
      <c r="B98" s="157"/>
      <c r="C98" s="863"/>
      <c r="D98" s="864"/>
      <c r="E98" s="865"/>
      <c r="F98" s="158"/>
      <c r="G98" s="244">
        <f>C96</f>
        <v>0</v>
      </c>
      <c r="H98" s="868"/>
      <c r="I98" s="875"/>
      <c r="J98" s="876"/>
      <c r="K98" s="876"/>
      <c r="L98" s="877"/>
      <c r="M98" s="884"/>
      <c r="N98" s="885"/>
      <c r="O98" s="886"/>
      <c r="P98" s="246" t="s">
        <v>231</v>
      </c>
      <c r="Q98" s="160"/>
      <c r="R98" s="160"/>
      <c r="S98" s="179"/>
      <c r="T98" s="180"/>
      <c r="U98" s="163" t="str">
        <f>IF(U96="","",VLOOKUP(U96,'シフト記号表（勤務時間帯）'!$D$6:$Z$47,23,FALSE))</f>
        <v/>
      </c>
      <c r="V98" s="164" t="str">
        <f>IF(V96="","",VLOOKUP(V96,'シフト記号表（勤務時間帯）'!$D$6:$Z$47,23,FALSE))</f>
        <v/>
      </c>
      <c r="W98" s="164" t="str">
        <f>IF(W96="","",VLOOKUP(W96,'シフト記号表（勤務時間帯）'!$D$6:$Z$47,23,FALSE))</f>
        <v/>
      </c>
      <c r="X98" s="164" t="str">
        <f>IF(X96="","",VLOOKUP(X96,'シフト記号表（勤務時間帯）'!$D$6:$Z$47,23,FALSE))</f>
        <v/>
      </c>
      <c r="Y98" s="164" t="str">
        <f>IF(Y96="","",VLOOKUP(Y96,'シフト記号表（勤務時間帯）'!$D$6:$Z$47,23,FALSE))</f>
        <v/>
      </c>
      <c r="Z98" s="164" t="str">
        <f>IF(Z96="","",VLOOKUP(Z96,'シフト記号表（勤務時間帯）'!$D$6:$Z$47,23,FALSE))</f>
        <v/>
      </c>
      <c r="AA98" s="165" t="str">
        <f>IF(AA96="","",VLOOKUP(AA96,'シフト記号表（勤務時間帯）'!$D$6:$Z$47,23,FALSE))</f>
        <v/>
      </c>
      <c r="AB98" s="163" t="str">
        <f>IF(AB96="","",VLOOKUP(AB96,'シフト記号表（勤務時間帯）'!$D$6:$Z$47,23,FALSE))</f>
        <v/>
      </c>
      <c r="AC98" s="164" t="str">
        <f>IF(AC96="","",VLOOKUP(AC96,'シフト記号表（勤務時間帯）'!$D$6:$Z$47,23,FALSE))</f>
        <v/>
      </c>
      <c r="AD98" s="164" t="str">
        <f>IF(AD96="","",VLOOKUP(AD96,'シフト記号表（勤務時間帯）'!$D$6:$Z$47,23,FALSE))</f>
        <v/>
      </c>
      <c r="AE98" s="164" t="str">
        <f>IF(AE96="","",VLOOKUP(AE96,'シフト記号表（勤務時間帯）'!$D$6:$Z$47,23,FALSE))</f>
        <v/>
      </c>
      <c r="AF98" s="164" t="str">
        <f>IF(AF96="","",VLOOKUP(AF96,'シフト記号表（勤務時間帯）'!$D$6:$Z$47,23,FALSE))</f>
        <v/>
      </c>
      <c r="AG98" s="164" t="str">
        <f>IF(AG96="","",VLOOKUP(AG96,'シフト記号表（勤務時間帯）'!$D$6:$Z$47,23,FALSE))</f>
        <v/>
      </c>
      <c r="AH98" s="165" t="str">
        <f>IF(AH96="","",VLOOKUP(AH96,'シフト記号表（勤務時間帯）'!$D$6:$Z$47,23,FALSE))</f>
        <v/>
      </c>
      <c r="AI98" s="163" t="str">
        <f>IF(AI96="","",VLOOKUP(AI96,'シフト記号表（勤務時間帯）'!$D$6:$Z$47,23,FALSE))</f>
        <v/>
      </c>
      <c r="AJ98" s="164" t="str">
        <f>IF(AJ96="","",VLOOKUP(AJ96,'シフト記号表（勤務時間帯）'!$D$6:$Z$47,23,FALSE))</f>
        <v/>
      </c>
      <c r="AK98" s="164" t="str">
        <f>IF(AK96="","",VLOOKUP(AK96,'シフト記号表（勤務時間帯）'!$D$6:$Z$47,23,FALSE))</f>
        <v/>
      </c>
      <c r="AL98" s="164" t="str">
        <f>IF(AL96="","",VLOOKUP(AL96,'シフト記号表（勤務時間帯）'!$D$6:$Z$47,23,FALSE))</f>
        <v/>
      </c>
      <c r="AM98" s="164" t="str">
        <f>IF(AM96="","",VLOOKUP(AM96,'シフト記号表（勤務時間帯）'!$D$6:$Z$47,23,FALSE))</f>
        <v/>
      </c>
      <c r="AN98" s="164" t="str">
        <f>IF(AN96="","",VLOOKUP(AN96,'シフト記号表（勤務時間帯）'!$D$6:$Z$47,23,FALSE))</f>
        <v/>
      </c>
      <c r="AO98" s="165" t="str">
        <f>IF(AO96="","",VLOOKUP(AO96,'シフト記号表（勤務時間帯）'!$D$6:$Z$47,23,FALSE))</f>
        <v/>
      </c>
      <c r="AP98" s="163" t="str">
        <f>IF(AP96="","",VLOOKUP(AP96,'シフト記号表（勤務時間帯）'!$D$6:$Z$47,23,FALSE))</f>
        <v/>
      </c>
      <c r="AQ98" s="164" t="str">
        <f>IF(AQ96="","",VLOOKUP(AQ96,'シフト記号表（勤務時間帯）'!$D$6:$Z$47,23,FALSE))</f>
        <v/>
      </c>
      <c r="AR98" s="164" t="str">
        <f>IF(AR96="","",VLOOKUP(AR96,'シフト記号表（勤務時間帯）'!$D$6:$Z$47,23,FALSE))</f>
        <v/>
      </c>
      <c r="AS98" s="164" t="str">
        <f>IF(AS96="","",VLOOKUP(AS96,'シフト記号表（勤務時間帯）'!$D$6:$Z$47,23,FALSE))</f>
        <v/>
      </c>
      <c r="AT98" s="164" t="str">
        <f>IF(AT96="","",VLOOKUP(AT96,'シフト記号表（勤務時間帯）'!$D$6:$Z$47,23,FALSE))</f>
        <v/>
      </c>
      <c r="AU98" s="164" t="str">
        <f>IF(AU96="","",VLOOKUP(AU96,'シフト記号表（勤務時間帯）'!$D$6:$Z$47,23,FALSE))</f>
        <v/>
      </c>
      <c r="AV98" s="165" t="str">
        <f>IF(AV96="","",VLOOKUP(AV96,'シフト記号表（勤務時間帯）'!$D$6:$Z$47,23,FALSE))</f>
        <v/>
      </c>
      <c r="AW98" s="163" t="str">
        <f>IF(AW96="","",VLOOKUP(AW96,'シフト記号表（勤務時間帯）'!$D$6:$Z$47,23,FALSE))</f>
        <v/>
      </c>
      <c r="AX98" s="164" t="str">
        <f>IF(AX96="","",VLOOKUP(AX96,'シフト記号表（勤務時間帯）'!$D$6:$Z$47,23,FALSE))</f>
        <v/>
      </c>
      <c r="AY98" s="164" t="str">
        <f>IF(AY96="","",VLOOKUP(AY96,'シフト記号表（勤務時間帯）'!$D$6:$Z$47,23,FALSE))</f>
        <v/>
      </c>
      <c r="AZ98" s="914">
        <f>IF($BC$3="４週",SUM(U98:AV98),IF($BC$3="暦月",SUM(U98:AY98),""))</f>
        <v>0</v>
      </c>
      <c r="BA98" s="915"/>
      <c r="BB98" s="916">
        <f>IF($BC$3="４週",AZ98/4,IF($BC$3="暦月",(AZ98/($BC$8/7)),""))</f>
        <v>0</v>
      </c>
      <c r="BC98" s="915"/>
      <c r="BD98" s="908"/>
      <c r="BE98" s="909"/>
      <c r="BF98" s="909"/>
      <c r="BG98" s="909"/>
      <c r="BH98" s="910"/>
    </row>
    <row r="99" spans="2:60" ht="20.25" customHeight="1" x14ac:dyDescent="0.15">
      <c r="B99" s="166"/>
      <c r="C99" s="857"/>
      <c r="D99" s="858"/>
      <c r="E99" s="859"/>
      <c r="F99" s="167"/>
      <c r="G99" s="245"/>
      <c r="H99" s="866"/>
      <c r="I99" s="869"/>
      <c r="J99" s="870"/>
      <c r="K99" s="870"/>
      <c r="L99" s="871"/>
      <c r="M99" s="878"/>
      <c r="N99" s="879"/>
      <c r="O99" s="880"/>
      <c r="P99" s="186" t="s">
        <v>227</v>
      </c>
      <c r="Q99" s="187"/>
      <c r="R99" s="187"/>
      <c r="S99" s="188"/>
      <c r="T99" s="189"/>
      <c r="U99" s="172"/>
      <c r="V99" s="173"/>
      <c r="W99" s="173"/>
      <c r="X99" s="173"/>
      <c r="Y99" s="173"/>
      <c r="Z99" s="173"/>
      <c r="AA99" s="174"/>
      <c r="AB99" s="172"/>
      <c r="AC99" s="173"/>
      <c r="AD99" s="173"/>
      <c r="AE99" s="173"/>
      <c r="AF99" s="173"/>
      <c r="AG99" s="173"/>
      <c r="AH99" s="174"/>
      <c r="AI99" s="172"/>
      <c r="AJ99" s="173"/>
      <c r="AK99" s="173"/>
      <c r="AL99" s="173"/>
      <c r="AM99" s="173"/>
      <c r="AN99" s="173"/>
      <c r="AO99" s="174"/>
      <c r="AP99" s="172"/>
      <c r="AQ99" s="173"/>
      <c r="AR99" s="173"/>
      <c r="AS99" s="173"/>
      <c r="AT99" s="173"/>
      <c r="AU99" s="173"/>
      <c r="AV99" s="174"/>
      <c r="AW99" s="172"/>
      <c r="AX99" s="173"/>
      <c r="AY99" s="173"/>
      <c r="AZ99" s="887"/>
      <c r="BA99" s="888"/>
      <c r="BB99" s="901"/>
      <c r="BC99" s="888"/>
      <c r="BD99" s="902"/>
      <c r="BE99" s="903"/>
      <c r="BF99" s="903"/>
      <c r="BG99" s="903"/>
      <c r="BH99" s="904"/>
    </row>
    <row r="100" spans="2:60" ht="20.25" customHeight="1" x14ac:dyDescent="0.15">
      <c r="B100" s="148">
        <f>B97+1</f>
        <v>27</v>
      </c>
      <c r="C100" s="860"/>
      <c r="D100" s="861"/>
      <c r="E100" s="862"/>
      <c r="F100" s="149">
        <f>C99</f>
        <v>0</v>
      </c>
      <c r="G100" s="243"/>
      <c r="H100" s="867"/>
      <c r="I100" s="872"/>
      <c r="J100" s="873"/>
      <c r="K100" s="873"/>
      <c r="L100" s="874"/>
      <c r="M100" s="881"/>
      <c r="N100" s="882"/>
      <c r="O100" s="883"/>
      <c r="P100" s="150" t="s">
        <v>230</v>
      </c>
      <c r="Q100" s="151"/>
      <c r="R100" s="151"/>
      <c r="S100" s="152"/>
      <c r="T100" s="153"/>
      <c r="U100" s="154" t="str">
        <f>IF(U99="","",VLOOKUP(U99,'シフト記号表（勤務時間帯）'!$D$6:$X$47,21,FALSE))</f>
        <v/>
      </c>
      <c r="V100" s="155" t="str">
        <f>IF(V99="","",VLOOKUP(V99,'シフト記号表（勤務時間帯）'!$D$6:$X$47,21,FALSE))</f>
        <v/>
      </c>
      <c r="W100" s="155" t="str">
        <f>IF(W99="","",VLOOKUP(W99,'シフト記号表（勤務時間帯）'!$D$6:$X$47,21,FALSE))</f>
        <v/>
      </c>
      <c r="X100" s="155" t="str">
        <f>IF(X99="","",VLOOKUP(X99,'シフト記号表（勤務時間帯）'!$D$6:$X$47,21,FALSE))</f>
        <v/>
      </c>
      <c r="Y100" s="155" t="str">
        <f>IF(Y99="","",VLOOKUP(Y99,'シフト記号表（勤務時間帯）'!$D$6:$X$47,21,FALSE))</f>
        <v/>
      </c>
      <c r="Z100" s="155" t="str">
        <f>IF(Z99="","",VLOOKUP(Z99,'シフト記号表（勤務時間帯）'!$D$6:$X$47,21,FALSE))</f>
        <v/>
      </c>
      <c r="AA100" s="156" t="str">
        <f>IF(AA99="","",VLOOKUP(AA99,'シフト記号表（勤務時間帯）'!$D$6:$X$47,21,FALSE))</f>
        <v/>
      </c>
      <c r="AB100" s="154" t="str">
        <f>IF(AB99="","",VLOOKUP(AB99,'シフト記号表（勤務時間帯）'!$D$6:$X$47,21,FALSE))</f>
        <v/>
      </c>
      <c r="AC100" s="155" t="str">
        <f>IF(AC99="","",VLOOKUP(AC99,'シフト記号表（勤務時間帯）'!$D$6:$X$47,21,FALSE))</f>
        <v/>
      </c>
      <c r="AD100" s="155" t="str">
        <f>IF(AD99="","",VLOOKUP(AD99,'シフト記号表（勤務時間帯）'!$D$6:$X$47,21,FALSE))</f>
        <v/>
      </c>
      <c r="AE100" s="155" t="str">
        <f>IF(AE99="","",VLOOKUP(AE99,'シフト記号表（勤務時間帯）'!$D$6:$X$47,21,FALSE))</f>
        <v/>
      </c>
      <c r="AF100" s="155" t="str">
        <f>IF(AF99="","",VLOOKUP(AF99,'シフト記号表（勤務時間帯）'!$D$6:$X$47,21,FALSE))</f>
        <v/>
      </c>
      <c r="AG100" s="155" t="str">
        <f>IF(AG99="","",VLOOKUP(AG99,'シフト記号表（勤務時間帯）'!$D$6:$X$47,21,FALSE))</f>
        <v/>
      </c>
      <c r="AH100" s="156" t="str">
        <f>IF(AH99="","",VLOOKUP(AH99,'シフト記号表（勤務時間帯）'!$D$6:$X$47,21,FALSE))</f>
        <v/>
      </c>
      <c r="AI100" s="154" t="str">
        <f>IF(AI99="","",VLOOKUP(AI99,'シフト記号表（勤務時間帯）'!$D$6:$X$47,21,FALSE))</f>
        <v/>
      </c>
      <c r="AJ100" s="155" t="str">
        <f>IF(AJ99="","",VLOOKUP(AJ99,'シフト記号表（勤務時間帯）'!$D$6:$X$47,21,FALSE))</f>
        <v/>
      </c>
      <c r="AK100" s="155" t="str">
        <f>IF(AK99="","",VLOOKUP(AK99,'シフト記号表（勤務時間帯）'!$D$6:$X$47,21,FALSE))</f>
        <v/>
      </c>
      <c r="AL100" s="155" t="str">
        <f>IF(AL99="","",VLOOKUP(AL99,'シフト記号表（勤務時間帯）'!$D$6:$X$47,21,FALSE))</f>
        <v/>
      </c>
      <c r="AM100" s="155" t="str">
        <f>IF(AM99="","",VLOOKUP(AM99,'シフト記号表（勤務時間帯）'!$D$6:$X$47,21,FALSE))</f>
        <v/>
      </c>
      <c r="AN100" s="155" t="str">
        <f>IF(AN99="","",VLOOKUP(AN99,'シフト記号表（勤務時間帯）'!$D$6:$X$47,21,FALSE))</f>
        <v/>
      </c>
      <c r="AO100" s="156" t="str">
        <f>IF(AO99="","",VLOOKUP(AO99,'シフト記号表（勤務時間帯）'!$D$6:$X$47,21,FALSE))</f>
        <v/>
      </c>
      <c r="AP100" s="154" t="str">
        <f>IF(AP99="","",VLOOKUP(AP99,'シフト記号表（勤務時間帯）'!$D$6:$X$47,21,FALSE))</f>
        <v/>
      </c>
      <c r="AQ100" s="155" t="str">
        <f>IF(AQ99="","",VLOOKUP(AQ99,'シフト記号表（勤務時間帯）'!$D$6:$X$47,21,FALSE))</f>
        <v/>
      </c>
      <c r="AR100" s="155" t="str">
        <f>IF(AR99="","",VLOOKUP(AR99,'シフト記号表（勤務時間帯）'!$D$6:$X$47,21,FALSE))</f>
        <v/>
      </c>
      <c r="AS100" s="155" t="str">
        <f>IF(AS99="","",VLOOKUP(AS99,'シフト記号表（勤務時間帯）'!$D$6:$X$47,21,FALSE))</f>
        <v/>
      </c>
      <c r="AT100" s="155" t="str">
        <f>IF(AT99="","",VLOOKUP(AT99,'シフト記号表（勤務時間帯）'!$D$6:$X$47,21,FALSE))</f>
        <v/>
      </c>
      <c r="AU100" s="155" t="str">
        <f>IF(AU99="","",VLOOKUP(AU99,'シフト記号表（勤務時間帯）'!$D$6:$X$47,21,FALSE))</f>
        <v/>
      </c>
      <c r="AV100" s="156" t="str">
        <f>IF(AV99="","",VLOOKUP(AV99,'シフト記号表（勤務時間帯）'!$D$6:$X$47,21,FALSE))</f>
        <v/>
      </c>
      <c r="AW100" s="154" t="str">
        <f>IF(AW99="","",VLOOKUP(AW99,'シフト記号表（勤務時間帯）'!$D$6:$X$47,21,FALSE))</f>
        <v/>
      </c>
      <c r="AX100" s="155" t="str">
        <f>IF(AX99="","",VLOOKUP(AX99,'シフト記号表（勤務時間帯）'!$D$6:$X$47,21,FALSE))</f>
        <v/>
      </c>
      <c r="AY100" s="155" t="str">
        <f>IF(AY99="","",VLOOKUP(AY99,'シフト記号表（勤務時間帯）'!$D$6:$X$47,21,FALSE))</f>
        <v/>
      </c>
      <c r="AZ100" s="911">
        <f>IF($BC$3="４週",SUM(U100:AV100),IF($BC$3="暦月",SUM(U100:AY100),""))</f>
        <v>0</v>
      </c>
      <c r="BA100" s="912"/>
      <c r="BB100" s="913">
        <f>IF($BC$3="４週",AZ100/4,IF($BC$3="暦月",(AZ100/($BC$8/7)),""))</f>
        <v>0</v>
      </c>
      <c r="BC100" s="912"/>
      <c r="BD100" s="905"/>
      <c r="BE100" s="906"/>
      <c r="BF100" s="906"/>
      <c r="BG100" s="906"/>
      <c r="BH100" s="907"/>
    </row>
    <row r="101" spans="2:60" ht="20.25" customHeight="1" x14ac:dyDescent="0.15">
      <c r="B101" s="157"/>
      <c r="C101" s="863"/>
      <c r="D101" s="864"/>
      <c r="E101" s="865"/>
      <c r="F101" s="158"/>
      <c r="G101" s="244">
        <f>C99</f>
        <v>0</v>
      </c>
      <c r="H101" s="868"/>
      <c r="I101" s="875"/>
      <c r="J101" s="876"/>
      <c r="K101" s="876"/>
      <c r="L101" s="877"/>
      <c r="M101" s="884"/>
      <c r="N101" s="885"/>
      <c r="O101" s="886"/>
      <c r="P101" s="246" t="s">
        <v>231</v>
      </c>
      <c r="Q101" s="160"/>
      <c r="R101" s="160"/>
      <c r="S101" s="179"/>
      <c r="T101" s="180"/>
      <c r="U101" s="163" t="str">
        <f>IF(U99="","",VLOOKUP(U99,'シフト記号表（勤務時間帯）'!$D$6:$Z$47,23,FALSE))</f>
        <v/>
      </c>
      <c r="V101" s="164" t="str">
        <f>IF(V99="","",VLOOKUP(V99,'シフト記号表（勤務時間帯）'!$D$6:$Z$47,23,FALSE))</f>
        <v/>
      </c>
      <c r="W101" s="164" t="str">
        <f>IF(W99="","",VLOOKUP(W99,'シフト記号表（勤務時間帯）'!$D$6:$Z$47,23,FALSE))</f>
        <v/>
      </c>
      <c r="X101" s="164" t="str">
        <f>IF(X99="","",VLOOKUP(X99,'シフト記号表（勤務時間帯）'!$D$6:$Z$47,23,FALSE))</f>
        <v/>
      </c>
      <c r="Y101" s="164" t="str">
        <f>IF(Y99="","",VLOOKUP(Y99,'シフト記号表（勤務時間帯）'!$D$6:$Z$47,23,FALSE))</f>
        <v/>
      </c>
      <c r="Z101" s="164" t="str">
        <f>IF(Z99="","",VLOOKUP(Z99,'シフト記号表（勤務時間帯）'!$D$6:$Z$47,23,FALSE))</f>
        <v/>
      </c>
      <c r="AA101" s="165" t="str">
        <f>IF(AA99="","",VLOOKUP(AA99,'シフト記号表（勤務時間帯）'!$D$6:$Z$47,23,FALSE))</f>
        <v/>
      </c>
      <c r="AB101" s="163" t="str">
        <f>IF(AB99="","",VLOOKUP(AB99,'シフト記号表（勤務時間帯）'!$D$6:$Z$47,23,FALSE))</f>
        <v/>
      </c>
      <c r="AC101" s="164" t="str">
        <f>IF(AC99="","",VLOOKUP(AC99,'シフト記号表（勤務時間帯）'!$D$6:$Z$47,23,FALSE))</f>
        <v/>
      </c>
      <c r="AD101" s="164" t="str">
        <f>IF(AD99="","",VLOOKUP(AD99,'シフト記号表（勤務時間帯）'!$D$6:$Z$47,23,FALSE))</f>
        <v/>
      </c>
      <c r="AE101" s="164" t="str">
        <f>IF(AE99="","",VLOOKUP(AE99,'シフト記号表（勤務時間帯）'!$D$6:$Z$47,23,FALSE))</f>
        <v/>
      </c>
      <c r="AF101" s="164" t="str">
        <f>IF(AF99="","",VLOOKUP(AF99,'シフト記号表（勤務時間帯）'!$D$6:$Z$47,23,FALSE))</f>
        <v/>
      </c>
      <c r="AG101" s="164" t="str">
        <f>IF(AG99="","",VLOOKUP(AG99,'シフト記号表（勤務時間帯）'!$D$6:$Z$47,23,FALSE))</f>
        <v/>
      </c>
      <c r="AH101" s="165" t="str">
        <f>IF(AH99="","",VLOOKUP(AH99,'シフト記号表（勤務時間帯）'!$D$6:$Z$47,23,FALSE))</f>
        <v/>
      </c>
      <c r="AI101" s="163" t="str">
        <f>IF(AI99="","",VLOOKUP(AI99,'シフト記号表（勤務時間帯）'!$D$6:$Z$47,23,FALSE))</f>
        <v/>
      </c>
      <c r="AJ101" s="164" t="str">
        <f>IF(AJ99="","",VLOOKUP(AJ99,'シフト記号表（勤務時間帯）'!$D$6:$Z$47,23,FALSE))</f>
        <v/>
      </c>
      <c r="AK101" s="164" t="str">
        <f>IF(AK99="","",VLOOKUP(AK99,'シフト記号表（勤務時間帯）'!$D$6:$Z$47,23,FALSE))</f>
        <v/>
      </c>
      <c r="AL101" s="164" t="str">
        <f>IF(AL99="","",VLOOKUP(AL99,'シフト記号表（勤務時間帯）'!$D$6:$Z$47,23,FALSE))</f>
        <v/>
      </c>
      <c r="AM101" s="164" t="str">
        <f>IF(AM99="","",VLOOKUP(AM99,'シフト記号表（勤務時間帯）'!$D$6:$Z$47,23,FALSE))</f>
        <v/>
      </c>
      <c r="AN101" s="164" t="str">
        <f>IF(AN99="","",VLOOKUP(AN99,'シフト記号表（勤務時間帯）'!$D$6:$Z$47,23,FALSE))</f>
        <v/>
      </c>
      <c r="AO101" s="165" t="str">
        <f>IF(AO99="","",VLOOKUP(AO99,'シフト記号表（勤務時間帯）'!$D$6:$Z$47,23,FALSE))</f>
        <v/>
      </c>
      <c r="AP101" s="163" t="str">
        <f>IF(AP99="","",VLOOKUP(AP99,'シフト記号表（勤務時間帯）'!$D$6:$Z$47,23,FALSE))</f>
        <v/>
      </c>
      <c r="AQ101" s="164" t="str">
        <f>IF(AQ99="","",VLOOKUP(AQ99,'シフト記号表（勤務時間帯）'!$D$6:$Z$47,23,FALSE))</f>
        <v/>
      </c>
      <c r="AR101" s="164" t="str">
        <f>IF(AR99="","",VLOOKUP(AR99,'シフト記号表（勤務時間帯）'!$D$6:$Z$47,23,FALSE))</f>
        <v/>
      </c>
      <c r="AS101" s="164" t="str">
        <f>IF(AS99="","",VLOOKUP(AS99,'シフト記号表（勤務時間帯）'!$D$6:$Z$47,23,FALSE))</f>
        <v/>
      </c>
      <c r="AT101" s="164" t="str">
        <f>IF(AT99="","",VLOOKUP(AT99,'シフト記号表（勤務時間帯）'!$D$6:$Z$47,23,FALSE))</f>
        <v/>
      </c>
      <c r="AU101" s="164" t="str">
        <f>IF(AU99="","",VLOOKUP(AU99,'シフト記号表（勤務時間帯）'!$D$6:$Z$47,23,FALSE))</f>
        <v/>
      </c>
      <c r="AV101" s="165" t="str">
        <f>IF(AV99="","",VLOOKUP(AV99,'シフト記号表（勤務時間帯）'!$D$6:$Z$47,23,FALSE))</f>
        <v/>
      </c>
      <c r="AW101" s="163" t="str">
        <f>IF(AW99="","",VLOOKUP(AW99,'シフト記号表（勤務時間帯）'!$D$6:$Z$47,23,FALSE))</f>
        <v/>
      </c>
      <c r="AX101" s="164" t="str">
        <f>IF(AX99="","",VLOOKUP(AX99,'シフト記号表（勤務時間帯）'!$D$6:$Z$47,23,FALSE))</f>
        <v/>
      </c>
      <c r="AY101" s="164" t="str">
        <f>IF(AY99="","",VLOOKUP(AY99,'シフト記号表（勤務時間帯）'!$D$6:$Z$47,23,FALSE))</f>
        <v/>
      </c>
      <c r="AZ101" s="914">
        <f>IF($BC$3="４週",SUM(U101:AV101),IF($BC$3="暦月",SUM(U101:AY101),""))</f>
        <v>0</v>
      </c>
      <c r="BA101" s="915"/>
      <c r="BB101" s="916">
        <f>IF($BC$3="４週",AZ101/4,IF($BC$3="暦月",(AZ101/($BC$8/7)),""))</f>
        <v>0</v>
      </c>
      <c r="BC101" s="915"/>
      <c r="BD101" s="908"/>
      <c r="BE101" s="909"/>
      <c r="BF101" s="909"/>
      <c r="BG101" s="909"/>
      <c r="BH101" s="910"/>
    </row>
    <row r="102" spans="2:60" ht="20.25" customHeight="1" x14ac:dyDescent="0.15">
      <c r="B102" s="166"/>
      <c r="C102" s="857"/>
      <c r="D102" s="858"/>
      <c r="E102" s="859"/>
      <c r="F102" s="167"/>
      <c r="G102" s="245"/>
      <c r="H102" s="866"/>
      <c r="I102" s="869"/>
      <c r="J102" s="870"/>
      <c r="K102" s="870"/>
      <c r="L102" s="871"/>
      <c r="M102" s="878"/>
      <c r="N102" s="879"/>
      <c r="O102" s="880"/>
      <c r="P102" s="186" t="s">
        <v>227</v>
      </c>
      <c r="Q102" s="187"/>
      <c r="R102" s="187"/>
      <c r="S102" s="188"/>
      <c r="T102" s="189"/>
      <c r="U102" s="172"/>
      <c r="V102" s="173"/>
      <c r="W102" s="173"/>
      <c r="X102" s="173"/>
      <c r="Y102" s="173"/>
      <c r="Z102" s="173"/>
      <c r="AA102" s="174"/>
      <c r="AB102" s="172"/>
      <c r="AC102" s="173"/>
      <c r="AD102" s="173"/>
      <c r="AE102" s="173"/>
      <c r="AF102" s="173"/>
      <c r="AG102" s="173"/>
      <c r="AH102" s="174"/>
      <c r="AI102" s="172"/>
      <c r="AJ102" s="173"/>
      <c r="AK102" s="173"/>
      <c r="AL102" s="173"/>
      <c r="AM102" s="173"/>
      <c r="AN102" s="173"/>
      <c r="AO102" s="174"/>
      <c r="AP102" s="172"/>
      <c r="AQ102" s="173"/>
      <c r="AR102" s="173"/>
      <c r="AS102" s="173"/>
      <c r="AT102" s="173"/>
      <c r="AU102" s="173"/>
      <c r="AV102" s="174"/>
      <c r="AW102" s="172"/>
      <c r="AX102" s="173"/>
      <c r="AY102" s="173"/>
      <c r="AZ102" s="887"/>
      <c r="BA102" s="888"/>
      <c r="BB102" s="901"/>
      <c r="BC102" s="888"/>
      <c r="BD102" s="902"/>
      <c r="BE102" s="903"/>
      <c r="BF102" s="903"/>
      <c r="BG102" s="903"/>
      <c r="BH102" s="904"/>
    </row>
    <row r="103" spans="2:60" ht="20.25" customHeight="1" x14ac:dyDescent="0.15">
      <c r="B103" s="148">
        <f>B100+1</f>
        <v>28</v>
      </c>
      <c r="C103" s="860"/>
      <c r="D103" s="861"/>
      <c r="E103" s="862"/>
      <c r="F103" s="149">
        <f>C102</f>
        <v>0</v>
      </c>
      <c r="G103" s="243"/>
      <c r="H103" s="867"/>
      <c r="I103" s="872"/>
      <c r="J103" s="873"/>
      <c r="K103" s="873"/>
      <c r="L103" s="874"/>
      <c r="M103" s="881"/>
      <c r="N103" s="882"/>
      <c r="O103" s="883"/>
      <c r="P103" s="150" t="s">
        <v>230</v>
      </c>
      <c r="Q103" s="151"/>
      <c r="R103" s="151"/>
      <c r="S103" s="152"/>
      <c r="T103" s="153"/>
      <c r="U103" s="154" t="str">
        <f>IF(U102="","",VLOOKUP(U102,'シフト記号表（勤務時間帯）'!$D$6:$X$47,21,FALSE))</f>
        <v/>
      </c>
      <c r="V103" s="155" t="str">
        <f>IF(V102="","",VLOOKUP(V102,'シフト記号表（勤務時間帯）'!$D$6:$X$47,21,FALSE))</f>
        <v/>
      </c>
      <c r="W103" s="155" t="str">
        <f>IF(W102="","",VLOOKUP(W102,'シフト記号表（勤務時間帯）'!$D$6:$X$47,21,FALSE))</f>
        <v/>
      </c>
      <c r="X103" s="155" t="str">
        <f>IF(X102="","",VLOOKUP(X102,'シフト記号表（勤務時間帯）'!$D$6:$X$47,21,FALSE))</f>
        <v/>
      </c>
      <c r="Y103" s="155" t="str">
        <f>IF(Y102="","",VLOOKUP(Y102,'シフト記号表（勤務時間帯）'!$D$6:$X$47,21,FALSE))</f>
        <v/>
      </c>
      <c r="Z103" s="155" t="str">
        <f>IF(Z102="","",VLOOKUP(Z102,'シフト記号表（勤務時間帯）'!$D$6:$X$47,21,FALSE))</f>
        <v/>
      </c>
      <c r="AA103" s="156" t="str">
        <f>IF(AA102="","",VLOOKUP(AA102,'シフト記号表（勤務時間帯）'!$D$6:$X$47,21,FALSE))</f>
        <v/>
      </c>
      <c r="AB103" s="154" t="str">
        <f>IF(AB102="","",VLOOKUP(AB102,'シフト記号表（勤務時間帯）'!$D$6:$X$47,21,FALSE))</f>
        <v/>
      </c>
      <c r="AC103" s="155" t="str">
        <f>IF(AC102="","",VLOOKUP(AC102,'シフト記号表（勤務時間帯）'!$D$6:$X$47,21,FALSE))</f>
        <v/>
      </c>
      <c r="AD103" s="155" t="str">
        <f>IF(AD102="","",VLOOKUP(AD102,'シフト記号表（勤務時間帯）'!$D$6:$X$47,21,FALSE))</f>
        <v/>
      </c>
      <c r="AE103" s="155" t="str">
        <f>IF(AE102="","",VLOOKUP(AE102,'シフト記号表（勤務時間帯）'!$D$6:$X$47,21,FALSE))</f>
        <v/>
      </c>
      <c r="AF103" s="155" t="str">
        <f>IF(AF102="","",VLOOKUP(AF102,'シフト記号表（勤務時間帯）'!$D$6:$X$47,21,FALSE))</f>
        <v/>
      </c>
      <c r="AG103" s="155" t="str">
        <f>IF(AG102="","",VLOOKUP(AG102,'シフト記号表（勤務時間帯）'!$D$6:$X$47,21,FALSE))</f>
        <v/>
      </c>
      <c r="AH103" s="156" t="str">
        <f>IF(AH102="","",VLOOKUP(AH102,'シフト記号表（勤務時間帯）'!$D$6:$X$47,21,FALSE))</f>
        <v/>
      </c>
      <c r="AI103" s="154" t="str">
        <f>IF(AI102="","",VLOOKUP(AI102,'シフト記号表（勤務時間帯）'!$D$6:$X$47,21,FALSE))</f>
        <v/>
      </c>
      <c r="AJ103" s="155" t="str">
        <f>IF(AJ102="","",VLOOKUP(AJ102,'シフト記号表（勤務時間帯）'!$D$6:$X$47,21,FALSE))</f>
        <v/>
      </c>
      <c r="AK103" s="155" t="str">
        <f>IF(AK102="","",VLOOKUP(AK102,'シフト記号表（勤務時間帯）'!$D$6:$X$47,21,FALSE))</f>
        <v/>
      </c>
      <c r="AL103" s="155" t="str">
        <f>IF(AL102="","",VLOOKUP(AL102,'シフト記号表（勤務時間帯）'!$D$6:$X$47,21,FALSE))</f>
        <v/>
      </c>
      <c r="AM103" s="155" t="str">
        <f>IF(AM102="","",VLOOKUP(AM102,'シフト記号表（勤務時間帯）'!$D$6:$X$47,21,FALSE))</f>
        <v/>
      </c>
      <c r="AN103" s="155" t="str">
        <f>IF(AN102="","",VLOOKUP(AN102,'シフト記号表（勤務時間帯）'!$D$6:$X$47,21,FALSE))</f>
        <v/>
      </c>
      <c r="AO103" s="156" t="str">
        <f>IF(AO102="","",VLOOKUP(AO102,'シフト記号表（勤務時間帯）'!$D$6:$X$47,21,FALSE))</f>
        <v/>
      </c>
      <c r="AP103" s="154" t="str">
        <f>IF(AP102="","",VLOOKUP(AP102,'シフト記号表（勤務時間帯）'!$D$6:$X$47,21,FALSE))</f>
        <v/>
      </c>
      <c r="AQ103" s="155" t="str">
        <f>IF(AQ102="","",VLOOKUP(AQ102,'シフト記号表（勤務時間帯）'!$D$6:$X$47,21,FALSE))</f>
        <v/>
      </c>
      <c r="AR103" s="155" t="str">
        <f>IF(AR102="","",VLOOKUP(AR102,'シフト記号表（勤務時間帯）'!$D$6:$X$47,21,FALSE))</f>
        <v/>
      </c>
      <c r="AS103" s="155" t="str">
        <f>IF(AS102="","",VLOOKUP(AS102,'シフト記号表（勤務時間帯）'!$D$6:$X$47,21,FALSE))</f>
        <v/>
      </c>
      <c r="AT103" s="155" t="str">
        <f>IF(AT102="","",VLOOKUP(AT102,'シフト記号表（勤務時間帯）'!$D$6:$X$47,21,FALSE))</f>
        <v/>
      </c>
      <c r="AU103" s="155" t="str">
        <f>IF(AU102="","",VLOOKUP(AU102,'シフト記号表（勤務時間帯）'!$D$6:$X$47,21,FALSE))</f>
        <v/>
      </c>
      <c r="AV103" s="156" t="str">
        <f>IF(AV102="","",VLOOKUP(AV102,'シフト記号表（勤務時間帯）'!$D$6:$X$47,21,FALSE))</f>
        <v/>
      </c>
      <c r="AW103" s="154" t="str">
        <f>IF(AW102="","",VLOOKUP(AW102,'シフト記号表（勤務時間帯）'!$D$6:$X$47,21,FALSE))</f>
        <v/>
      </c>
      <c r="AX103" s="155" t="str">
        <f>IF(AX102="","",VLOOKUP(AX102,'シフト記号表（勤務時間帯）'!$D$6:$X$47,21,FALSE))</f>
        <v/>
      </c>
      <c r="AY103" s="155" t="str">
        <f>IF(AY102="","",VLOOKUP(AY102,'シフト記号表（勤務時間帯）'!$D$6:$X$47,21,FALSE))</f>
        <v/>
      </c>
      <c r="AZ103" s="911">
        <f>IF($BC$3="４週",SUM(U103:AV103),IF($BC$3="暦月",SUM(U103:AY103),""))</f>
        <v>0</v>
      </c>
      <c r="BA103" s="912"/>
      <c r="BB103" s="913">
        <f>IF($BC$3="４週",AZ103/4,IF($BC$3="暦月",(AZ103/($BC$8/7)),""))</f>
        <v>0</v>
      </c>
      <c r="BC103" s="912"/>
      <c r="BD103" s="905"/>
      <c r="BE103" s="906"/>
      <c r="BF103" s="906"/>
      <c r="BG103" s="906"/>
      <c r="BH103" s="907"/>
    </row>
    <row r="104" spans="2:60" ht="20.25" customHeight="1" x14ac:dyDescent="0.15">
      <c r="B104" s="157"/>
      <c r="C104" s="863"/>
      <c r="D104" s="864"/>
      <c r="E104" s="865"/>
      <c r="F104" s="158"/>
      <c r="G104" s="244">
        <f>C102</f>
        <v>0</v>
      </c>
      <c r="H104" s="868"/>
      <c r="I104" s="875"/>
      <c r="J104" s="876"/>
      <c r="K104" s="876"/>
      <c r="L104" s="877"/>
      <c r="M104" s="884"/>
      <c r="N104" s="885"/>
      <c r="O104" s="886"/>
      <c r="P104" s="246" t="s">
        <v>231</v>
      </c>
      <c r="Q104" s="160"/>
      <c r="R104" s="160"/>
      <c r="S104" s="179"/>
      <c r="T104" s="180"/>
      <c r="U104" s="163" t="str">
        <f>IF(U102="","",VLOOKUP(U102,'シフト記号表（勤務時間帯）'!$D$6:$Z$47,23,FALSE))</f>
        <v/>
      </c>
      <c r="V104" s="164" t="str">
        <f>IF(V102="","",VLOOKUP(V102,'シフト記号表（勤務時間帯）'!$D$6:$Z$47,23,FALSE))</f>
        <v/>
      </c>
      <c r="W104" s="164" t="str">
        <f>IF(W102="","",VLOOKUP(W102,'シフト記号表（勤務時間帯）'!$D$6:$Z$47,23,FALSE))</f>
        <v/>
      </c>
      <c r="X104" s="164" t="str">
        <f>IF(X102="","",VLOOKUP(X102,'シフト記号表（勤務時間帯）'!$D$6:$Z$47,23,FALSE))</f>
        <v/>
      </c>
      <c r="Y104" s="164" t="str">
        <f>IF(Y102="","",VLOOKUP(Y102,'シフト記号表（勤務時間帯）'!$D$6:$Z$47,23,FALSE))</f>
        <v/>
      </c>
      <c r="Z104" s="164" t="str">
        <f>IF(Z102="","",VLOOKUP(Z102,'シフト記号表（勤務時間帯）'!$D$6:$Z$47,23,FALSE))</f>
        <v/>
      </c>
      <c r="AA104" s="165" t="str">
        <f>IF(AA102="","",VLOOKUP(AA102,'シフト記号表（勤務時間帯）'!$D$6:$Z$47,23,FALSE))</f>
        <v/>
      </c>
      <c r="AB104" s="163" t="str">
        <f>IF(AB102="","",VLOOKUP(AB102,'シフト記号表（勤務時間帯）'!$D$6:$Z$47,23,FALSE))</f>
        <v/>
      </c>
      <c r="AC104" s="164" t="str">
        <f>IF(AC102="","",VLOOKUP(AC102,'シフト記号表（勤務時間帯）'!$D$6:$Z$47,23,FALSE))</f>
        <v/>
      </c>
      <c r="AD104" s="164" t="str">
        <f>IF(AD102="","",VLOOKUP(AD102,'シフト記号表（勤務時間帯）'!$D$6:$Z$47,23,FALSE))</f>
        <v/>
      </c>
      <c r="AE104" s="164" t="str">
        <f>IF(AE102="","",VLOOKUP(AE102,'シフト記号表（勤務時間帯）'!$D$6:$Z$47,23,FALSE))</f>
        <v/>
      </c>
      <c r="AF104" s="164" t="str">
        <f>IF(AF102="","",VLOOKUP(AF102,'シフト記号表（勤務時間帯）'!$D$6:$Z$47,23,FALSE))</f>
        <v/>
      </c>
      <c r="AG104" s="164" t="str">
        <f>IF(AG102="","",VLOOKUP(AG102,'シフト記号表（勤務時間帯）'!$D$6:$Z$47,23,FALSE))</f>
        <v/>
      </c>
      <c r="AH104" s="165" t="str">
        <f>IF(AH102="","",VLOOKUP(AH102,'シフト記号表（勤務時間帯）'!$D$6:$Z$47,23,FALSE))</f>
        <v/>
      </c>
      <c r="AI104" s="163" t="str">
        <f>IF(AI102="","",VLOOKUP(AI102,'シフト記号表（勤務時間帯）'!$D$6:$Z$47,23,FALSE))</f>
        <v/>
      </c>
      <c r="AJ104" s="164" t="str">
        <f>IF(AJ102="","",VLOOKUP(AJ102,'シフト記号表（勤務時間帯）'!$D$6:$Z$47,23,FALSE))</f>
        <v/>
      </c>
      <c r="AK104" s="164" t="str">
        <f>IF(AK102="","",VLOOKUP(AK102,'シフト記号表（勤務時間帯）'!$D$6:$Z$47,23,FALSE))</f>
        <v/>
      </c>
      <c r="AL104" s="164" t="str">
        <f>IF(AL102="","",VLOOKUP(AL102,'シフト記号表（勤務時間帯）'!$D$6:$Z$47,23,FALSE))</f>
        <v/>
      </c>
      <c r="AM104" s="164" t="str">
        <f>IF(AM102="","",VLOOKUP(AM102,'シフト記号表（勤務時間帯）'!$D$6:$Z$47,23,FALSE))</f>
        <v/>
      </c>
      <c r="AN104" s="164" t="str">
        <f>IF(AN102="","",VLOOKUP(AN102,'シフト記号表（勤務時間帯）'!$D$6:$Z$47,23,FALSE))</f>
        <v/>
      </c>
      <c r="AO104" s="165" t="str">
        <f>IF(AO102="","",VLOOKUP(AO102,'シフト記号表（勤務時間帯）'!$D$6:$Z$47,23,FALSE))</f>
        <v/>
      </c>
      <c r="AP104" s="163" t="str">
        <f>IF(AP102="","",VLOOKUP(AP102,'シフト記号表（勤務時間帯）'!$D$6:$Z$47,23,FALSE))</f>
        <v/>
      </c>
      <c r="AQ104" s="164" t="str">
        <f>IF(AQ102="","",VLOOKUP(AQ102,'シフト記号表（勤務時間帯）'!$D$6:$Z$47,23,FALSE))</f>
        <v/>
      </c>
      <c r="AR104" s="164" t="str">
        <f>IF(AR102="","",VLOOKUP(AR102,'シフト記号表（勤務時間帯）'!$D$6:$Z$47,23,FALSE))</f>
        <v/>
      </c>
      <c r="AS104" s="164" t="str">
        <f>IF(AS102="","",VLOOKUP(AS102,'シフト記号表（勤務時間帯）'!$D$6:$Z$47,23,FALSE))</f>
        <v/>
      </c>
      <c r="AT104" s="164" t="str">
        <f>IF(AT102="","",VLOOKUP(AT102,'シフト記号表（勤務時間帯）'!$D$6:$Z$47,23,FALSE))</f>
        <v/>
      </c>
      <c r="AU104" s="164" t="str">
        <f>IF(AU102="","",VLOOKUP(AU102,'シフト記号表（勤務時間帯）'!$D$6:$Z$47,23,FALSE))</f>
        <v/>
      </c>
      <c r="AV104" s="165" t="str">
        <f>IF(AV102="","",VLOOKUP(AV102,'シフト記号表（勤務時間帯）'!$D$6:$Z$47,23,FALSE))</f>
        <v/>
      </c>
      <c r="AW104" s="163" t="str">
        <f>IF(AW102="","",VLOOKUP(AW102,'シフト記号表（勤務時間帯）'!$D$6:$Z$47,23,FALSE))</f>
        <v/>
      </c>
      <c r="AX104" s="164" t="str">
        <f>IF(AX102="","",VLOOKUP(AX102,'シフト記号表（勤務時間帯）'!$D$6:$Z$47,23,FALSE))</f>
        <v/>
      </c>
      <c r="AY104" s="164" t="str">
        <f>IF(AY102="","",VLOOKUP(AY102,'シフト記号表（勤務時間帯）'!$D$6:$Z$47,23,FALSE))</f>
        <v/>
      </c>
      <c r="AZ104" s="914">
        <f>IF($BC$3="４週",SUM(U104:AV104),IF($BC$3="暦月",SUM(U104:AY104),""))</f>
        <v>0</v>
      </c>
      <c r="BA104" s="915"/>
      <c r="BB104" s="916">
        <f>IF($BC$3="４週",AZ104/4,IF($BC$3="暦月",(AZ104/($BC$8/7)),""))</f>
        <v>0</v>
      </c>
      <c r="BC104" s="915"/>
      <c r="BD104" s="908"/>
      <c r="BE104" s="909"/>
      <c r="BF104" s="909"/>
      <c r="BG104" s="909"/>
      <c r="BH104" s="910"/>
    </row>
    <row r="105" spans="2:60" ht="20.25" customHeight="1" x14ac:dyDescent="0.15">
      <c r="B105" s="166"/>
      <c r="C105" s="857"/>
      <c r="D105" s="858"/>
      <c r="E105" s="859"/>
      <c r="F105" s="167"/>
      <c r="G105" s="245"/>
      <c r="H105" s="866"/>
      <c r="I105" s="869"/>
      <c r="J105" s="870"/>
      <c r="K105" s="870"/>
      <c r="L105" s="871"/>
      <c r="M105" s="878"/>
      <c r="N105" s="879"/>
      <c r="O105" s="880"/>
      <c r="P105" s="186" t="s">
        <v>227</v>
      </c>
      <c r="Q105" s="187"/>
      <c r="R105" s="187"/>
      <c r="S105" s="188"/>
      <c r="T105" s="189"/>
      <c r="U105" s="172"/>
      <c r="V105" s="173"/>
      <c r="W105" s="173"/>
      <c r="X105" s="173"/>
      <c r="Y105" s="173"/>
      <c r="Z105" s="173"/>
      <c r="AA105" s="174"/>
      <c r="AB105" s="172"/>
      <c r="AC105" s="173"/>
      <c r="AD105" s="173"/>
      <c r="AE105" s="173"/>
      <c r="AF105" s="173"/>
      <c r="AG105" s="173"/>
      <c r="AH105" s="174"/>
      <c r="AI105" s="172"/>
      <c r="AJ105" s="173"/>
      <c r="AK105" s="173"/>
      <c r="AL105" s="173"/>
      <c r="AM105" s="173"/>
      <c r="AN105" s="173"/>
      <c r="AO105" s="174"/>
      <c r="AP105" s="172"/>
      <c r="AQ105" s="173"/>
      <c r="AR105" s="173"/>
      <c r="AS105" s="173"/>
      <c r="AT105" s="173"/>
      <c r="AU105" s="173"/>
      <c r="AV105" s="174"/>
      <c r="AW105" s="172"/>
      <c r="AX105" s="173"/>
      <c r="AY105" s="173"/>
      <c r="AZ105" s="887"/>
      <c r="BA105" s="888"/>
      <c r="BB105" s="901"/>
      <c r="BC105" s="888"/>
      <c r="BD105" s="902"/>
      <c r="BE105" s="903"/>
      <c r="BF105" s="903"/>
      <c r="BG105" s="903"/>
      <c r="BH105" s="904"/>
    </row>
    <row r="106" spans="2:60" ht="20.25" customHeight="1" x14ac:dyDescent="0.15">
      <c r="B106" s="148">
        <f>B103+1</f>
        <v>29</v>
      </c>
      <c r="C106" s="860"/>
      <c r="D106" s="861"/>
      <c r="E106" s="862"/>
      <c r="F106" s="149">
        <f>C105</f>
        <v>0</v>
      </c>
      <c r="G106" s="243"/>
      <c r="H106" s="867"/>
      <c r="I106" s="872"/>
      <c r="J106" s="873"/>
      <c r="K106" s="873"/>
      <c r="L106" s="874"/>
      <c r="M106" s="881"/>
      <c r="N106" s="882"/>
      <c r="O106" s="883"/>
      <c r="P106" s="150" t="s">
        <v>230</v>
      </c>
      <c r="Q106" s="151"/>
      <c r="R106" s="151"/>
      <c r="S106" s="152"/>
      <c r="T106" s="153"/>
      <c r="U106" s="154" t="str">
        <f>IF(U105="","",VLOOKUP(U105,'シフト記号表（勤務時間帯）'!$D$6:$X$47,21,FALSE))</f>
        <v/>
      </c>
      <c r="V106" s="155" t="str">
        <f>IF(V105="","",VLOOKUP(V105,'シフト記号表（勤務時間帯）'!$D$6:$X$47,21,FALSE))</f>
        <v/>
      </c>
      <c r="W106" s="155" t="str">
        <f>IF(W105="","",VLOOKUP(W105,'シフト記号表（勤務時間帯）'!$D$6:$X$47,21,FALSE))</f>
        <v/>
      </c>
      <c r="X106" s="155" t="str">
        <f>IF(X105="","",VLOOKUP(X105,'シフト記号表（勤務時間帯）'!$D$6:$X$47,21,FALSE))</f>
        <v/>
      </c>
      <c r="Y106" s="155" t="str">
        <f>IF(Y105="","",VLOOKUP(Y105,'シフト記号表（勤務時間帯）'!$D$6:$X$47,21,FALSE))</f>
        <v/>
      </c>
      <c r="Z106" s="155" t="str">
        <f>IF(Z105="","",VLOOKUP(Z105,'シフト記号表（勤務時間帯）'!$D$6:$X$47,21,FALSE))</f>
        <v/>
      </c>
      <c r="AA106" s="156" t="str">
        <f>IF(AA105="","",VLOOKUP(AA105,'シフト記号表（勤務時間帯）'!$D$6:$X$47,21,FALSE))</f>
        <v/>
      </c>
      <c r="AB106" s="154" t="str">
        <f>IF(AB105="","",VLOOKUP(AB105,'シフト記号表（勤務時間帯）'!$D$6:$X$47,21,FALSE))</f>
        <v/>
      </c>
      <c r="AC106" s="155" t="str">
        <f>IF(AC105="","",VLOOKUP(AC105,'シフト記号表（勤務時間帯）'!$D$6:$X$47,21,FALSE))</f>
        <v/>
      </c>
      <c r="AD106" s="155" t="str">
        <f>IF(AD105="","",VLOOKUP(AD105,'シフト記号表（勤務時間帯）'!$D$6:$X$47,21,FALSE))</f>
        <v/>
      </c>
      <c r="AE106" s="155" t="str">
        <f>IF(AE105="","",VLOOKUP(AE105,'シフト記号表（勤務時間帯）'!$D$6:$X$47,21,FALSE))</f>
        <v/>
      </c>
      <c r="AF106" s="155" t="str">
        <f>IF(AF105="","",VLOOKUP(AF105,'シフト記号表（勤務時間帯）'!$D$6:$X$47,21,FALSE))</f>
        <v/>
      </c>
      <c r="AG106" s="155" t="str">
        <f>IF(AG105="","",VLOOKUP(AG105,'シフト記号表（勤務時間帯）'!$D$6:$X$47,21,FALSE))</f>
        <v/>
      </c>
      <c r="AH106" s="156" t="str">
        <f>IF(AH105="","",VLOOKUP(AH105,'シフト記号表（勤務時間帯）'!$D$6:$X$47,21,FALSE))</f>
        <v/>
      </c>
      <c r="AI106" s="154" t="str">
        <f>IF(AI105="","",VLOOKUP(AI105,'シフト記号表（勤務時間帯）'!$D$6:$X$47,21,FALSE))</f>
        <v/>
      </c>
      <c r="AJ106" s="155" t="str">
        <f>IF(AJ105="","",VLOOKUP(AJ105,'シフト記号表（勤務時間帯）'!$D$6:$X$47,21,FALSE))</f>
        <v/>
      </c>
      <c r="AK106" s="155" t="str">
        <f>IF(AK105="","",VLOOKUP(AK105,'シフト記号表（勤務時間帯）'!$D$6:$X$47,21,FALSE))</f>
        <v/>
      </c>
      <c r="AL106" s="155" t="str">
        <f>IF(AL105="","",VLOOKUP(AL105,'シフト記号表（勤務時間帯）'!$D$6:$X$47,21,FALSE))</f>
        <v/>
      </c>
      <c r="AM106" s="155" t="str">
        <f>IF(AM105="","",VLOOKUP(AM105,'シフト記号表（勤務時間帯）'!$D$6:$X$47,21,FALSE))</f>
        <v/>
      </c>
      <c r="AN106" s="155" t="str">
        <f>IF(AN105="","",VLOOKUP(AN105,'シフト記号表（勤務時間帯）'!$D$6:$X$47,21,FALSE))</f>
        <v/>
      </c>
      <c r="AO106" s="156" t="str">
        <f>IF(AO105="","",VLOOKUP(AO105,'シフト記号表（勤務時間帯）'!$D$6:$X$47,21,FALSE))</f>
        <v/>
      </c>
      <c r="AP106" s="154" t="str">
        <f>IF(AP105="","",VLOOKUP(AP105,'シフト記号表（勤務時間帯）'!$D$6:$X$47,21,FALSE))</f>
        <v/>
      </c>
      <c r="AQ106" s="155" t="str">
        <f>IF(AQ105="","",VLOOKUP(AQ105,'シフト記号表（勤務時間帯）'!$D$6:$X$47,21,FALSE))</f>
        <v/>
      </c>
      <c r="AR106" s="155" t="str">
        <f>IF(AR105="","",VLOOKUP(AR105,'シフト記号表（勤務時間帯）'!$D$6:$X$47,21,FALSE))</f>
        <v/>
      </c>
      <c r="AS106" s="155" t="str">
        <f>IF(AS105="","",VLOOKUP(AS105,'シフト記号表（勤務時間帯）'!$D$6:$X$47,21,FALSE))</f>
        <v/>
      </c>
      <c r="AT106" s="155" t="str">
        <f>IF(AT105="","",VLOOKUP(AT105,'シフト記号表（勤務時間帯）'!$D$6:$X$47,21,FALSE))</f>
        <v/>
      </c>
      <c r="AU106" s="155" t="str">
        <f>IF(AU105="","",VLOOKUP(AU105,'シフト記号表（勤務時間帯）'!$D$6:$X$47,21,FALSE))</f>
        <v/>
      </c>
      <c r="AV106" s="156" t="str">
        <f>IF(AV105="","",VLOOKUP(AV105,'シフト記号表（勤務時間帯）'!$D$6:$X$47,21,FALSE))</f>
        <v/>
      </c>
      <c r="AW106" s="154" t="str">
        <f>IF(AW105="","",VLOOKUP(AW105,'シフト記号表（勤務時間帯）'!$D$6:$X$47,21,FALSE))</f>
        <v/>
      </c>
      <c r="AX106" s="155" t="str">
        <f>IF(AX105="","",VLOOKUP(AX105,'シフト記号表（勤務時間帯）'!$D$6:$X$47,21,FALSE))</f>
        <v/>
      </c>
      <c r="AY106" s="155" t="str">
        <f>IF(AY105="","",VLOOKUP(AY105,'シフト記号表（勤務時間帯）'!$D$6:$X$47,21,FALSE))</f>
        <v/>
      </c>
      <c r="AZ106" s="911">
        <f>IF($BC$3="４週",SUM(U106:AV106),IF($BC$3="暦月",SUM(U106:AY106),""))</f>
        <v>0</v>
      </c>
      <c r="BA106" s="912"/>
      <c r="BB106" s="913">
        <f>IF($BC$3="４週",AZ106/4,IF($BC$3="暦月",(AZ106/($BC$8/7)),""))</f>
        <v>0</v>
      </c>
      <c r="BC106" s="912"/>
      <c r="BD106" s="905"/>
      <c r="BE106" s="906"/>
      <c r="BF106" s="906"/>
      <c r="BG106" s="906"/>
      <c r="BH106" s="907"/>
    </row>
    <row r="107" spans="2:60" ht="20.25" customHeight="1" x14ac:dyDescent="0.15">
      <c r="B107" s="157"/>
      <c r="C107" s="863"/>
      <c r="D107" s="864"/>
      <c r="E107" s="865"/>
      <c r="F107" s="158"/>
      <c r="G107" s="244">
        <f>C105</f>
        <v>0</v>
      </c>
      <c r="H107" s="868"/>
      <c r="I107" s="875"/>
      <c r="J107" s="876"/>
      <c r="K107" s="876"/>
      <c r="L107" s="877"/>
      <c r="M107" s="884"/>
      <c r="N107" s="885"/>
      <c r="O107" s="886"/>
      <c r="P107" s="246" t="s">
        <v>231</v>
      </c>
      <c r="Q107" s="160"/>
      <c r="R107" s="160"/>
      <c r="S107" s="179"/>
      <c r="T107" s="180"/>
      <c r="U107" s="163" t="str">
        <f>IF(U105="","",VLOOKUP(U105,'シフト記号表（勤務時間帯）'!$D$6:$Z$47,23,FALSE))</f>
        <v/>
      </c>
      <c r="V107" s="164" t="str">
        <f>IF(V105="","",VLOOKUP(V105,'シフト記号表（勤務時間帯）'!$D$6:$Z$47,23,FALSE))</f>
        <v/>
      </c>
      <c r="W107" s="164" t="str">
        <f>IF(W105="","",VLOOKUP(W105,'シフト記号表（勤務時間帯）'!$D$6:$Z$47,23,FALSE))</f>
        <v/>
      </c>
      <c r="X107" s="164" t="str">
        <f>IF(X105="","",VLOOKUP(X105,'シフト記号表（勤務時間帯）'!$D$6:$Z$47,23,FALSE))</f>
        <v/>
      </c>
      <c r="Y107" s="164" t="str">
        <f>IF(Y105="","",VLOOKUP(Y105,'シフト記号表（勤務時間帯）'!$D$6:$Z$47,23,FALSE))</f>
        <v/>
      </c>
      <c r="Z107" s="164" t="str">
        <f>IF(Z105="","",VLOOKUP(Z105,'シフト記号表（勤務時間帯）'!$D$6:$Z$47,23,FALSE))</f>
        <v/>
      </c>
      <c r="AA107" s="165" t="str">
        <f>IF(AA105="","",VLOOKUP(AA105,'シフト記号表（勤務時間帯）'!$D$6:$Z$47,23,FALSE))</f>
        <v/>
      </c>
      <c r="AB107" s="163" t="str">
        <f>IF(AB105="","",VLOOKUP(AB105,'シフト記号表（勤務時間帯）'!$D$6:$Z$47,23,FALSE))</f>
        <v/>
      </c>
      <c r="AC107" s="164" t="str">
        <f>IF(AC105="","",VLOOKUP(AC105,'シフト記号表（勤務時間帯）'!$D$6:$Z$47,23,FALSE))</f>
        <v/>
      </c>
      <c r="AD107" s="164" t="str">
        <f>IF(AD105="","",VLOOKUP(AD105,'シフト記号表（勤務時間帯）'!$D$6:$Z$47,23,FALSE))</f>
        <v/>
      </c>
      <c r="AE107" s="164" t="str">
        <f>IF(AE105="","",VLOOKUP(AE105,'シフト記号表（勤務時間帯）'!$D$6:$Z$47,23,FALSE))</f>
        <v/>
      </c>
      <c r="AF107" s="164" t="str">
        <f>IF(AF105="","",VLOOKUP(AF105,'シフト記号表（勤務時間帯）'!$D$6:$Z$47,23,FALSE))</f>
        <v/>
      </c>
      <c r="AG107" s="164" t="str">
        <f>IF(AG105="","",VLOOKUP(AG105,'シフト記号表（勤務時間帯）'!$D$6:$Z$47,23,FALSE))</f>
        <v/>
      </c>
      <c r="AH107" s="165" t="str">
        <f>IF(AH105="","",VLOOKUP(AH105,'シフト記号表（勤務時間帯）'!$D$6:$Z$47,23,FALSE))</f>
        <v/>
      </c>
      <c r="AI107" s="163" t="str">
        <f>IF(AI105="","",VLOOKUP(AI105,'シフト記号表（勤務時間帯）'!$D$6:$Z$47,23,FALSE))</f>
        <v/>
      </c>
      <c r="AJ107" s="164" t="str">
        <f>IF(AJ105="","",VLOOKUP(AJ105,'シフト記号表（勤務時間帯）'!$D$6:$Z$47,23,FALSE))</f>
        <v/>
      </c>
      <c r="AK107" s="164" t="str">
        <f>IF(AK105="","",VLOOKUP(AK105,'シフト記号表（勤務時間帯）'!$D$6:$Z$47,23,FALSE))</f>
        <v/>
      </c>
      <c r="AL107" s="164" t="str">
        <f>IF(AL105="","",VLOOKUP(AL105,'シフト記号表（勤務時間帯）'!$D$6:$Z$47,23,FALSE))</f>
        <v/>
      </c>
      <c r="AM107" s="164" t="str">
        <f>IF(AM105="","",VLOOKUP(AM105,'シフト記号表（勤務時間帯）'!$D$6:$Z$47,23,FALSE))</f>
        <v/>
      </c>
      <c r="AN107" s="164" t="str">
        <f>IF(AN105="","",VLOOKUP(AN105,'シフト記号表（勤務時間帯）'!$D$6:$Z$47,23,FALSE))</f>
        <v/>
      </c>
      <c r="AO107" s="165" t="str">
        <f>IF(AO105="","",VLOOKUP(AO105,'シフト記号表（勤務時間帯）'!$D$6:$Z$47,23,FALSE))</f>
        <v/>
      </c>
      <c r="AP107" s="163" t="str">
        <f>IF(AP105="","",VLOOKUP(AP105,'シフト記号表（勤務時間帯）'!$D$6:$Z$47,23,FALSE))</f>
        <v/>
      </c>
      <c r="AQ107" s="164" t="str">
        <f>IF(AQ105="","",VLOOKUP(AQ105,'シフト記号表（勤務時間帯）'!$D$6:$Z$47,23,FALSE))</f>
        <v/>
      </c>
      <c r="AR107" s="164" t="str">
        <f>IF(AR105="","",VLOOKUP(AR105,'シフト記号表（勤務時間帯）'!$D$6:$Z$47,23,FALSE))</f>
        <v/>
      </c>
      <c r="AS107" s="164" t="str">
        <f>IF(AS105="","",VLOOKUP(AS105,'シフト記号表（勤務時間帯）'!$D$6:$Z$47,23,FALSE))</f>
        <v/>
      </c>
      <c r="AT107" s="164" t="str">
        <f>IF(AT105="","",VLOOKUP(AT105,'シフト記号表（勤務時間帯）'!$D$6:$Z$47,23,FALSE))</f>
        <v/>
      </c>
      <c r="AU107" s="164" t="str">
        <f>IF(AU105="","",VLOOKUP(AU105,'シフト記号表（勤務時間帯）'!$D$6:$Z$47,23,FALSE))</f>
        <v/>
      </c>
      <c r="AV107" s="165" t="str">
        <f>IF(AV105="","",VLOOKUP(AV105,'シフト記号表（勤務時間帯）'!$D$6:$Z$47,23,FALSE))</f>
        <v/>
      </c>
      <c r="AW107" s="163" t="str">
        <f>IF(AW105="","",VLOOKUP(AW105,'シフト記号表（勤務時間帯）'!$D$6:$Z$47,23,FALSE))</f>
        <v/>
      </c>
      <c r="AX107" s="164" t="str">
        <f>IF(AX105="","",VLOOKUP(AX105,'シフト記号表（勤務時間帯）'!$D$6:$Z$47,23,FALSE))</f>
        <v/>
      </c>
      <c r="AY107" s="164" t="str">
        <f>IF(AY105="","",VLOOKUP(AY105,'シフト記号表（勤務時間帯）'!$D$6:$Z$47,23,FALSE))</f>
        <v/>
      </c>
      <c r="AZ107" s="914">
        <f>IF($BC$3="４週",SUM(U107:AV107),IF($BC$3="暦月",SUM(U107:AY107),""))</f>
        <v>0</v>
      </c>
      <c r="BA107" s="915"/>
      <c r="BB107" s="916">
        <f>IF($BC$3="４週",AZ107/4,IF($BC$3="暦月",(AZ107/($BC$8/7)),""))</f>
        <v>0</v>
      </c>
      <c r="BC107" s="915"/>
      <c r="BD107" s="908"/>
      <c r="BE107" s="909"/>
      <c r="BF107" s="909"/>
      <c r="BG107" s="909"/>
      <c r="BH107" s="910"/>
    </row>
    <row r="108" spans="2:60" ht="20.25" customHeight="1" x14ac:dyDescent="0.15">
      <c r="B108" s="166"/>
      <c r="C108" s="857"/>
      <c r="D108" s="858"/>
      <c r="E108" s="859"/>
      <c r="F108" s="167"/>
      <c r="G108" s="245"/>
      <c r="H108" s="866"/>
      <c r="I108" s="869"/>
      <c r="J108" s="870"/>
      <c r="K108" s="870"/>
      <c r="L108" s="871"/>
      <c r="M108" s="878"/>
      <c r="N108" s="879"/>
      <c r="O108" s="880"/>
      <c r="P108" s="186" t="s">
        <v>227</v>
      </c>
      <c r="Q108" s="187"/>
      <c r="R108" s="187"/>
      <c r="S108" s="188"/>
      <c r="T108" s="189"/>
      <c r="U108" s="172"/>
      <c r="V108" s="173"/>
      <c r="W108" s="173"/>
      <c r="X108" s="173"/>
      <c r="Y108" s="173"/>
      <c r="Z108" s="173"/>
      <c r="AA108" s="174"/>
      <c r="AB108" s="172"/>
      <c r="AC108" s="173"/>
      <c r="AD108" s="173"/>
      <c r="AE108" s="173"/>
      <c r="AF108" s="173"/>
      <c r="AG108" s="173"/>
      <c r="AH108" s="174"/>
      <c r="AI108" s="172"/>
      <c r="AJ108" s="173"/>
      <c r="AK108" s="173"/>
      <c r="AL108" s="173"/>
      <c r="AM108" s="173"/>
      <c r="AN108" s="173"/>
      <c r="AO108" s="174"/>
      <c r="AP108" s="172"/>
      <c r="AQ108" s="173"/>
      <c r="AR108" s="173"/>
      <c r="AS108" s="173"/>
      <c r="AT108" s="173"/>
      <c r="AU108" s="173"/>
      <c r="AV108" s="174"/>
      <c r="AW108" s="172"/>
      <c r="AX108" s="173"/>
      <c r="AY108" s="173"/>
      <c r="AZ108" s="887"/>
      <c r="BA108" s="888"/>
      <c r="BB108" s="901"/>
      <c r="BC108" s="888"/>
      <c r="BD108" s="902"/>
      <c r="BE108" s="903"/>
      <c r="BF108" s="903"/>
      <c r="BG108" s="903"/>
      <c r="BH108" s="904"/>
    </row>
    <row r="109" spans="2:60" ht="20.25" customHeight="1" x14ac:dyDescent="0.15">
      <c r="B109" s="148">
        <f>B106+1</f>
        <v>30</v>
      </c>
      <c r="C109" s="860"/>
      <c r="D109" s="861"/>
      <c r="E109" s="862"/>
      <c r="F109" s="149">
        <f>C108</f>
        <v>0</v>
      </c>
      <c r="G109" s="243"/>
      <c r="H109" s="867"/>
      <c r="I109" s="872"/>
      <c r="J109" s="873"/>
      <c r="K109" s="873"/>
      <c r="L109" s="874"/>
      <c r="M109" s="881"/>
      <c r="N109" s="882"/>
      <c r="O109" s="883"/>
      <c r="P109" s="150" t="s">
        <v>230</v>
      </c>
      <c r="Q109" s="151"/>
      <c r="R109" s="151"/>
      <c r="S109" s="152"/>
      <c r="T109" s="153"/>
      <c r="U109" s="154" t="str">
        <f>IF(U108="","",VLOOKUP(U108,'シフト記号表（勤務時間帯）'!$D$6:$X$47,21,FALSE))</f>
        <v/>
      </c>
      <c r="V109" s="155" t="str">
        <f>IF(V108="","",VLOOKUP(V108,'シフト記号表（勤務時間帯）'!$D$6:$X$47,21,FALSE))</f>
        <v/>
      </c>
      <c r="W109" s="155" t="str">
        <f>IF(W108="","",VLOOKUP(W108,'シフト記号表（勤務時間帯）'!$D$6:$X$47,21,FALSE))</f>
        <v/>
      </c>
      <c r="X109" s="155" t="str">
        <f>IF(X108="","",VLOOKUP(X108,'シフト記号表（勤務時間帯）'!$D$6:$X$47,21,FALSE))</f>
        <v/>
      </c>
      <c r="Y109" s="155" t="str">
        <f>IF(Y108="","",VLOOKUP(Y108,'シフト記号表（勤務時間帯）'!$D$6:$X$47,21,FALSE))</f>
        <v/>
      </c>
      <c r="Z109" s="155" t="str">
        <f>IF(Z108="","",VLOOKUP(Z108,'シフト記号表（勤務時間帯）'!$D$6:$X$47,21,FALSE))</f>
        <v/>
      </c>
      <c r="AA109" s="156" t="str">
        <f>IF(AA108="","",VLOOKUP(AA108,'シフト記号表（勤務時間帯）'!$D$6:$X$47,21,FALSE))</f>
        <v/>
      </c>
      <c r="AB109" s="154" t="str">
        <f>IF(AB108="","",VLOOKUP(AB108,'シフト記号表（勤務時間帯）'!$D$6:$X$47,21,FALSE))</f>
        <v/>
      </c>
      <c r="AC109" s="155" t="str">
        <f>IF(AC108="","",VLOOKUP(AC108,'シフト記号表（勤務時間帯）'!$D$6:$X$47,21,FALSE))</f>
        <v/>
      </c>
      <c r="AD109" s="155" t="str">
        <f>IF(AD108="","",VLOOKUP(AD108,'シフト記号表（勤務時間帯）'!$D$6:$X$47,21,FALSE))</f>
        <v/>
      </c>
      <c r="AE109" s="155" t="str">
        <f>IF(AE108="","",VLOOKUP(AE108,'シフト記号表（勤務時間帯）'!$D$6:$X$47,21,FALSE))</f>
        <v/>
      </c>
      <c r="AF109" s="155" t="str">
        <f>IF(AF108="","",VLOOKUP(AF108,'シフト記号表（勤務時間帯）'!$D$6:$X$47,21,FALSE))</f>
        <v/>
      </c>
      <c r="AG109" s="155" t="str">
        <f>IF(AG108="","",VLOOKUP(AG108,'シフト記号表（勤務時間帯）'!$D$6:$X$47,21,FALSE))</f>
        <v/>
      </c>
      <c r="AH109" s="156" t="str">
        <f>IF(AH108="","",VLOOKUP(AH108,'シフト記号表（勤務時間帯）'!$D$6:$X$47,21,FALSE))</f>
        <v/>
      </c>
      <c r="AI109" s="154" t="str">
        <f>IF(AI108="","",VLOOKUP(AI108,'シフト記号表（勤務時間帯）'!$D$6:$X$47,21,FALSE))</f>
        <v/>
      </c>
      <c r="AJ109" s="155" t="str">
        <f>IF(AJ108="","",VLOOKUP(AJ108,'シフト記号表（勤務時間帯）'!$D$6:$X$47,21,FALSE))</f>
        <v/>
      </c>
      <c r="AK109" s="155" t="str">
        <f>IF(AK108="","",VLOOKUP(AK108,'シフト記号表（勤務時間帯）'!$D$6:$X$47,21,FALSE))</f>
        <v/>
      </c>
      <c r="AL109" s="155" t="str">
        <f>IF(AL108="","",VLOOKUP(AL108,'シフト記号表（勤務時間帯）'!$D$6:$X$47,21,FALSE))</f>
        <v/>
      </c>
      <c r="AM109" s="155" t="str">
        <f>IF(AM108="","",VLOOKUP(AM108,'シフト記号表（勤務時間帯）'!$D$6:$X$47,21,FALSE))</f>
        <v/>
      </c>
      <c r="AN109" s="155" t="str">
        <f>IF(AN108="","",VLOOKUP(AN108,'シフト記号表（勤務時間帯）'!$D$6:$X$47,21,FALSE))</f>
        <v/>
      </c>
      <c r="AO109" s="156" t="str">
        <f>IF(AO108="","",VLOOKUP(AO108,'シフト記号表（勤務時間帯）'!$D$6:$X$47,21,FALSE))</f>
        <v/>
      </c>
      <c r="AP109" s="154" t="str">
        <f>IF(AP108="","",VLOOKUP(AP108,'シフト記号表（勤務時間帯）'!$D$6:$X$47,21,FALSE))</f>
        <v/>
      </c>
      <c r="AQ109" s="155" t="str">
        <f>IF(AQ108="","",VLOOKUP(AQ108,'シフト記号表（勤務時間帯）'!$D$6:$X$47,21,FALSE))</f>
        <v/>
      </c>
      <c r="AR109" s="155" t="str">
        <f>IF(AR108="","",VLOOKUP(AR108,'シフト記号表（勤務時間帯）'!$D$6:$X$47,21,FALSE))</f>
        <v/>
      </c>
      <c r="AS109" s="155" t="str">
        <f>IF(AS108="","",VLOOKUP(AS108,'シフト記号表（勤務時間帯）'!$D$6:$X$47,21,FALSE))</f>
        <v/>
      </c>
      <c r="AT109" s="155" t="str">
        <f>IF(AT108="","",VLOOKUP(AT108,'シフト記号表（勤務時間帯）'!$D$6:$X$47,21,FALSE))</f>
        <v/>
      </c>
      <c r="AU109" s="155" t="str">
        <f>IF(AU108="","",VLOOKUP(AU108,'シフト記号表（勤務時間帯）'!$D$6:$X$47,21,FALSE))</f>
        <v/>
      </c>
      <c r="AV109" s="156" t="str">
        <f>IF(AV108="","",VLOOKUP(AV108,'シフト記号表（勤務時間帯）'!$D$6:$X$47,21,FALSE))</f>
        <v/>
      </c>
      <c r="AW109" s="154" t="str">
        <f>IF(AW108="","",VLOOKUP(AW108,'シフト記号表（勤務時間帯）'!$D$6:$X$47,21,FALSE))</f>
        <v/>
      </c>
      <c r="AX109" s="155" t="str">
        <f>IF(AX108="","",VLOOKUP(AX108,'シフト記号表（勤務時間帯）'!$D$6:$X$47,21,FALSE))</f>
        <v/>
      </c>
      <c r="AY109" s="155" t="str">
        <f>IF(AY108="","",VLOOKUP(AY108,'シフト記号表（勤務時間帯）'!$D$6:$X$47,21,FALSE))</f>
        <v/>
      </c>
      <c r="AZ109" s="911">
        <f>IF($BC$3="４週",SUM(U109:AV109),IF($BC$3="暦月",SUM(U109:AY109),""))</f>
        <v>0</v>
      </c>
      <c r="BA109" s="912"/>
      <c r="BB109" s="913">
        <f>IF($BC$3="４週",AZ109/4,IF($BC$3="暦月",(AZ109/($BC$8/7)),""))</f>
        <v>0</v>
      </c>
      <c r="BC109" s="912"/>
      <c r="BD109" s="905"/>
      <c r="BE109" s="906"/>
      <c r="BF109" s="906"/>
      <c r="BG109" s="906"/>
      <c r="BH109" s="907"/>
    </row>
    <row r="110" spans="2:60" ht="20.25" customHeight="1" x14ac:dyDescent="0.15">
      <c r="B110" s="157"/>
      <c r="C110" s="863"/>
      <c r="D110" s="864"/>
      <c r="E110" s="865"/>
      <c r="F110" s="158"/>
      <c r="G110" s="244">
        <f>C108</f>
        <v>0</v>
      </c>
      <c r="H110" s="868"/>
      <c r="I110" s="875"/>
      <c r="J110" s="876"/>
      <c r="K110" s="876"/>
      <c r="L110" s="877"/>
      <c r="M110" s="884"/>
      <c r="N110" s="885"/>
      <c r="O110" s="886"/>
      <c r="P110" s="246" t="s">
        <v>231</v>
      </c>
      <c r="Q110" s="160"/>
      <c r="R110" s="160"/>
      <c r="S110" s="179"/>
      <c r="T110" s="180"/>
      <c r="U110" s="163" t="str">
        <f>IF(U108="","",VLOOKUP(U108,'シフト記号表（勤務時間帯）'!$D$6:$Z$47,23,FALSE))</f>
        <v/>
      </c>
      <c r="V110" s="164" t="str">
        <f>IF(V108="","",VLOOKUP(V108,'シフト記号表（勤務時間帯）'!$D$6:$Z$47,23,FALSE))</f>
        <v/>
      </c>
      <c r="W110" s="164" t="str">
        <f>IF(W108="","",VLOOKUP(W108,'シフト記号表（勤務時間帯）'!$D$6:$Z$47,23,FALSE))</f>
        <v/>
      </c>
      <c r="X110" s="164" t="str">
        <f>IF(X108="","",VLOOKUP(X108,'シフト記号表（勤務時間帯）'!$D$6:$Z$47,23,FALSE))</f>
        <v/>
      </c>
      <c r="Y110" s="164" t="str">
        <f>IF(Y108="","",VLOOKUP(Y108,'シフト記号表（勤務時間帯）'!$D$6:$Z$47,23,FALSE))</f>
        <v/>
      </c>
      <c r="Z110" s="164" t="str">
        <f>IF(Z108="","",VLOOKUP(Z108,'シフト記号表（勤務時間帯）'!$D$6:$Z$47,23,FALSE))</f>
        <v/>
      </c>
      <c r="AA110" s="165" t="str">
        <f>IF(AA108="","",VLOOKUP(AA108,'シフト記号表（勤務時間帯）'!$D$6:$Z$47,23,FALSE))</f>
        <v/>
      </c>
      <c r="AB110" s="163" t="str">
        <f>IF(AB108="","",VLOOKUP(AB108,'シフト記号表（勤務時間帯）'!$D$6:$Z$47,23,FALSE))</f>
        <v/>
      </c>
      <c r="AC110" s="164" t="str">
        <f>IF(AC108="","",VLOOKUP(AC108,'シフト記号表（勤務時間帯）'!$D$6:$Z$47,23,FALSE))</f>
        <v/>
      </c>
      <c r="AD110" s="164" t="str">
        <f>IF(AD108="","",VLOOKUP(AD108,'シフト記号表（勤務時間帯）'!$D$6:$Z$47,23,FALSE))</f>
        <v/>
      </c>
      <c r="AE110" s="164" t="str">
        <f>IF(AE108="","",VLOOKUP(AE108,'シフト記号表（勤務時間帯）'!$D$6:$Z$47,23,FALSE))</f>
        <v/>
      </c>
      <c r="AF110" s="164" t="str">
        <f>IF(AF108="","",VLOOKUP(AF108,'シフト記号表（勤務時間帯）'!$D$6:$Z$47,23,FALSE))</f>
        <v/>
      </c>
      <c r="AG110" s="164" t="str">
        <f>IF(AG108="","",VLOOKUP(AG108,'シフト記号表（勤務時間帯）'!$D$6:$Z$47,23,FALSE))</f>
        <v/>
      </c>
      <c r="AH110" s="165" t="str">
        <f>IF(AH108="","",VLOOKUP(AH108,'シフト記号表（勤務時間帯）'!$D$6:$Z$47,23,FALSE))</f>
        <v/>
      </c>
      <c r="AI110" s="163" t="str">
        <f>IF(AI108="","",VLOOKUP(AI108,'シフト記号表（勤務時間帯）'!$D$6:$Z$47,23,FALSE))</f>
        <v/>
      </c>
      <c r="AJ110" s="164" t="str">
        <f>IF(AJ108="","",VLOOKUP(AJ108,'シフト記号表（勤務時間帯）'!$D$6:$Z$47,23,FALSE))</f>
        <v/>
      </c>
      <c r="AK110" s="164" t="str">
        <f>IF(AK108="","",VLOOKUP(AK108,'シフト記号表（勤務時間帯）'!$D$6:$Z$47,23,FALSE))</f>
        <v/>
      </c>
      <c r="AL110" s="164" t="str">
        <f>IF(AL108="","",VLOOKUP(AL108,'シフト記号表（勤務時間帯）'!$D$6:$Z$47,23,FALSE))</f>
        <v/>
      </c>
      <c r="AM110" s="164" t="str">
        <f>IF(AM108="","",VLOOKUP(AM108,'シフト記号表（勤務時間帯）'!$D$6:$Z$47,23,FALSE))</f>
        <v/>
      </c>
      <c r="AN110" s="164" t="str">
        <f>IF(AN108="","",VLOOKUP(AN108,'シフト記号表（勤務時間帯）'!$D$6:$Z$47,23,FALSE))</f>
        <v/>
      </c>
      <c r="AO110" s="165" t="str">
        <f>IF(AO108="","",VLOOKUP(AO108,'シフト記号表（勤務時間帯）'!$D$6:$Z$47,23,FALSE))</f>
        <v/>
      </c>
      <c r="AP110" s="163" t="str">
        <f>IF(AP108="","",VLOOKUP(AP108,'シフト記号表（勤務時間帯）'!$D$6:$Z$47,23,FALSE))</f>
        <v/>
      </c>
      <c r="AQ110" s="164" t="str">
        <f>IF(AQ108="","",VLOOKUP(AQ108,'シフト記号表（勤務時間帯）'!$D$6:$Z$47,23,FALSE))</f>
        <v/>
      </c>
      <c r="AR110" s="164" t="str">
        <f>IF(AR108="","",VLOOKUP(AR108,'シフト記号表（勤務時間帯）'!$D$6:$Z$47,23,FALSE))</f>
        <v/>
      </c>
      <c r="AS110" s="164" t="str">
        <f>IF(AS108="","",VLOOKUP(AS108,'シフト記号表（勤務時間帯）'!$D$6:$Z$47,23,FALSE))</f>
        <v/>
      </c>
      <c r="AT110" s="164" t="str">
        <f>IF(AT108="","",VLOOKUP(AT108,'シフト記号表（勤務時間帯）'!$D$6:$Z$47,23,FALSE))</f>
        <v/>
      </c>
      <c r="AU110" s="164" t="str">
        <f>IF(AU108="","",VLOOKUP(AU108,'シフト記号表（勤務時間帯）'!$D$6:$Z$47,23,FALSE))</f>
        <v/>
      </c>
      <c r="AV110" s="165" t="str">
        <f>IF(AV108="","",VLOOKUP(AV108,'シフト記号表（勤務時間帯）'!$D$6:$Z$47,23,FALSE))</f>
        <v/>
      </c>
      <c r="AW110" s="163" t="str">
        <f>IF(AW108="","",VLOOKUP(AW108,'シフト記号表（勤務時間帯）'!$D$6:$Z$47,23,FALSE))</f>
        <v/>
      </c>
      <c r="AX110" s="164" t="str">
        <f>IF(AX108="","",VLOOKUP(AX108,'シフト記号表（勤務時間帯）'!$D$6:$Z$47,23,FALSE))</f>
        <v/>
      </c>
      <c r="AY110" s="164" t="str">
        <f>IF(AY108="","",VLOOKUP(AY108,'シフト記号表（勤務時間帯）'!$D$6:$Z$47,23,FALSE))</f>
        <v/>
      </c>
      <c r="AZ110" s="914">
        <f>IF($BC$3="４週",SUM(U110:AV110),IF($BC$3="暦月",SUM(U110:AY110),""))</f>
        <v>0</v>
      </c>
      <c r="BA110" s="915"/>
      <c r="BB110" s="916">
        <f>IF($BC$3="４週",AZ110/4,IF($BC$3="暦月",(AZ110/($BC$8/7)),""))</f>
        <v>0</v>
      </c>
      <c r="BC110" s="915"/>
      <c r="BD110" s="908"/>
      <c r="BE110" s="909"/>
      <c r="BF110" s="909"/>
      <c r="BG110" s="909"/>
      <c r="BH110" s="910"/>
    </row>
    <row r="111" spans="2:60" ht="20.25" customHeight="1" x14ac:dyDescent="0.15">
      <c r="B111" s="166"/>
      <c r="C111" s="857"/>
      <c r="D111" s="858"/>
      <c r="E111" s="859"/>
      <c r="F111" s="167"/>
      <c r="G111" s="245"/>
      <c r="H111" s="866"/>
      <c r="I111" s="869"/>
      <c r="J111" s="870"/>
      <c r="K111" s="870"/>
      <c r="L111" s="871"/>
      <c r="M111" s="878"/>
      <c r="N111" s="879"/>
      <c r="O111" s="880"/>
      <c r="P111" s="186" t="s">
        <v>227</v>
      </c>
      <c r="Q111" s="187"/>
      <c r="R111" s="187"/>
      <c r="S111" s="188"/>
      <c r="T111" s="189"/>
      <c r="U111" s="172"/>
      <c r="V111" s="173"/>
      <c r="W111" s="173"/>
      <c r="X111" s="173"/>
      <c r="Y111" s="173"/>
      <c r="Z111" s="173"/>
      <c r="AA111" s="174"/>
      <c r="AB111" s="172"/>
      <c r="AC111" s="173"/>
      <c r="AD111" s="173"/>
      <c r="AE111" s="173"/>
      <c r="AF111" s="173"/>
      <c r="AG111" s="173"/>
      <c r="AH111" s="174"/>
      <c r="AI111" s="172"/>
      <c r="AJ111" s="173"/>
      <c r="AK111" s="173"/>
      <c r="AL111" s="173"/>
      <c r="AM111" s="173"/>
      <c r="AN111" s="173"/>
      <c r="AO111" s="174"/>
      <c r="AP111" s="172"/>
      <c r="AQ111" s="173"/>
      <c r="AR111" s="173"/>
      <c r="AS111" s="173"/>
      <c r="AT111" s="173"/>
      <c r="AU111" s="173"/>
      <c r="AV111" s="174"/>
      <c r="AW111" s="172"/>
      <c r="AX111" s="173"/>
      <c r="AY111" s="173"/>
      <c r="AZ111" s="887"/>
      <c r="BA111" s="888"/>
      <c r="BB111" s="901"/>
      <c r="BC111" s="888"/>
      <c r="BD111" s="902"/>
      <c r="BE111" s="903"/>
      <c r="BF111" s="903"/>
      <c r="BG111" s="903"/>
      <c r="BH111" s="904"/>
    </row>
    <row r="112" spans="2:60" ht="20.25" customHeight="1" x14ac:dyDescent="0.15">
      <c r="B112" s="148">
        <f>B109+1</f>
        <v>31</v>
      </c>
      <c r="C112" s="860"/>
      <c r="D112" s="861"/>
      <c r="E112" s="862"/>
      <c r="F112" s="149">
        <f>C111</f>
        <v>0</v>
      </c>
      <c r="G112" s="243"/>
      <c r="H112" s="867"/>
      <c r="I112" s="872"/>
      <c r="J112" s="873"/>
      <c r="K112" s="873"/>
      <c r="L112" s="874"/>
      <c r="M112" s="881"/>
      <c r="N112" s="882"/>
      <c r="O112" s="883"/>
      <c r="P112" s="150" t="s">
        <v>230</v>
      </c>
      <c r="Q112" s="151"/>
      <c r="R112" s="151"/>
      <c r="S112" s="152"/>
      <c r="T112" s="153"/>
      <c r="U112" s="154" t="str">
        <f>IF(U111="","",VLOOKUP(U111,'シフト記号表（勤務時間帯）'!$D$6:$X$47,21,FALSE))</f>
        <v/>
      </c>
      <c r="V112" s="155" t="str">
        <f>IF(V111="","",VLOOKUP(V111,'シフト記号表（勤務時間帯）'!$D$6:$X$47,21,FALSE))</f>
        <v/>
      </c>
      <c r="W112" s="155" t="str">
        <f>IF(W111="","",VLOOKUP(W111,'シフト記号表（勤務時間帯）'!$D$6:$X$47,21,FALSE))</f>
        <v/>
      </c>
      <c r="X112" s="155" t="str">
        <f>IF(X111="","",VLOOKUP(X111,'シフト記号表（勤務時間帯）'!$D$6:$X$47,21,FALSE))</f>
        <v/>
      </c>
      <c r="Y112" s="155" t="str">
        <f>IF(Y111="","",VLOOKUP(Y111,'シフト記号表（勤務時間帯）'!$D$6:$X$47,21,FALSE))</f>
        <v/>
      </c>
      <c r="Z112" s="155" t="str">
        <f>IF(Z111="","",VLOOKUP(Z111,'シフト記号表（勤務時間帯）'!$D$6:$X$47,21,FALSE))</f>
        <v/>
      </c>
      <c r="AA112" s="156" t="str">
        <f>IF(AA111="","",VLOOKUP(AA111,'シフト記号表（勤務時間帯）'!$D$6:$X$47,21,FALSE))</f>
        <v/>
      </c>
      <c r="AB112" s="154" t="str">
        <f>IF(AB111="","",VLOOKUP(AB111,'シフト記号表（勤務時間帯）'!$D$6:$X$47,21,FALSE))</f>
        <v/>
      </c>
      <c r="AC112" s="155" t="str">
        <f>IF(AC111="","",VLOOKUP(AC111,'シフト記号表（勤務時間帯）'!$D$6:$X$47,21,FALSE))</f>
        <v/>
      </c>
      <c r="AD112" s="155" t="str">
        <f>IF(AD111="","",VLOOKUP(AD111,'シフト記号表（勤務時間帯）'!$D$6:$X$47,21,FALSE))</f>
        <v/>
      </c>
      <c r="AE112" s="155" t="str">
        <f>IF(AE111="","",VLOOKUP(AE111,'シフト記号表（勤務時間帯）'!$D$6:$X$47,21,FALSE))</f>
        <v/>
      </c>
      <c r="AF112" s="155" t="str">
        <f>IF(AF111="","",VLOOKUP(AF111,'シフト記号表（勤務時間帯）'!$D$6:$X$47,21,FALSE))</f>
        <v/>
      </c>
      <c r="AG112" s="155" t="str">
        <f>IF(AG111="","",VLOOKUP(AG111,'シフト記号表（勤務時間帯）'!$D$6:$X$47,21,FALSE))</f>
        <v/>
      </c>
      <c r="AH112" s="156" t="str">
        <f>IF(AH111="","",VLOOKUP(AH111,'シフト記号表（勤務時間帯）'!$D$6:$X$47,21,FALSE))</f>
        <v/>
      </c>
      <c r="AI112" s="154" t="str">
        <f>IF(AI111="","",VLOOKUP(AI111,'シフト記号表（勤務時間帯）'!$D$6:$X$47,21,FALSE))</f>
        <v/>
      </c>
      <c r="AJ112" s="155" t="str">
        <f>IF(AJ111="","",VLOOKUP(AJ111,'シフト記号表（勤務時間帯）'!$D$6:$X$47,21,FALSE))</f>
        <v/>
      </c>
      <c r="AK112" s="155" t="str">
        <f>IF(AK111="","",VLOOKUP(AK111,'シフト記号表（勤務時間帯）'!$D$6:$X$47,21,FALSE))</f>
        <v/>
      </c>
      <c r="AL112" s="155" t="str">
        <f>IF(AL111="","",VLOOKUP(AL111,'シフト記号表（勤務時間帯）'!$D$6:$X$47,21,FALSE))</f>
        <v/>
      </c>
      <c r="AM112" s="155" t="str">
        <f>IF(AM111="","",VLOOKUP(AM111,'シフト記号表（勤務時間帯）'!$D$6:$X$47,21,FALSE))</f>
        <v/>
      </c>
      <c r="AN112" s="155" t="str">
        <f>IF(AN111="","",VLOOKUP(AN111,'シフト記号表（勤務時間帯）'!$D$6:$X$47,21,FALSE))</f>
        <v/>
      </c>
      <c r="AO112" s="156" t="str">
        <f>IF(AO111="","",VLOOKUP(AO111,'シフト記号表（勤務時間帯）'!$D$6:$X$47,21,FALSE))</f>
        <v/>
      </c>
      <c r="AP112" s="154" t="str">
        <f>IF(AP111="","",VLOOKUP(AP111,'シフト記号表（勤務時間帯）'!$D$6:$X$47,21,FALSE))</f>
        <v/>
      </c>
      <c r="AQ112" s="155" t="str">
        <f>IF(AQ111="","",VLOOKUP(AQ111,'シフト記号表（勤務時間帯）'!$D$6:$X$47,21,FALSE))</f>
        <v/>
      </c>
      <c r="AR112" s="155" t="str">
        <f>IF(AR111="","",VLOOKUP(AR111,'シフト記号表（勤務時間帯）'!$D$6:$X$47,21,FALSE))</f>
        <v/>
      </c>
      <c r="AS112" s="155" t="str">
        <f>IF(AS111="","",VLOOKUP(AS111,'シフト記号表（勤務時間帯）'!$D$6:$X$47,21,FALSE))</f>
        <v/>
      </c>
      <c r="AT112" s="155" t="str">
        <f>IF(AT111="","",VLOOKUP(AT111,'シフト記号表（勤務時間帯）'!$D$6:$X$47,21,FALSE))</f>
        <v/>
      </c>
      <c r="AU112" s="155" t="str">
        <f>IF(AU111="","",VLOOKUP(AU111,'シフト記号表（勤務時間帯）'!$D$6:$X$47,21,FALSE))</f>
        <v/>
      </c>
      <c r="AV112" s="156" t="str">
        <f>IF(AV111="","",VLOOKUP(AV111,'シフト記号表（勤務時間帯）'!$D$6:$X$47,21,FALSE))</f>
        <v/>
      </c>
      <c r="AW112" s="154" t="str">
        <f>IF(AW111="","",VLOOKUP(AW111,'シフト記号表（勤務時間帯）'!$D$6:$X$47,21,FALSE))</f>
        <v/>
      </c>
      <c r="AX112" s="155" t="str">
        <f>IF(AX111="","",VLOOKUP(AX111,'シフト記号表（勤務時間帯）'!$D$6:$X$47,21,FALSE))</f>
        <v/>
      </c>
      <c r="AY112" s="155" t="str">
        <f>IF(AY111="","",VLOOKUP(AY111,'シフト記号表（勤務時間帯）'!$D$6:$X$47,21,FALSE))</f>
        <v/>
      </c>
      <c r="AZ112" s="911">
        <f>IF($BC$3="４週",SUM(U112:AV112),IF($BC$3="暦月",SUM(U112:AY112),""))</f>
        <v>0</v>
      </c>
      <c r="BA112" s="912"/>
      <c r="BB112" s="913">
        <f>IF($BC$3="４週",AZ112/4,IF($BC$3="暦月",(AZ112/($BC$8/7)),""))</f>
        <v>0</v>
      </c>
      <c r="BC112" s="912"/>
      <c r="BD112" s="905"/>
      <c r="BE112" s="906"/>
      <c r="BF112" s="906"/>
      <c r="BG112" s="906"/>
      <c r="BH112" s="907"/>
    </row>
    <row r="113" spans="2:60" ht="20.25" customHeight="1" x14ac:dyDescent="0.15">
      <c r="B113" s="157"/>
      <c r="C113" s="863"/>
      <c r="D113" s="864"/>
      <c r="E113" s="865"/>
      <c r="F113" s="158"/>
      <c r="G113" s="244">
        <f>C111</f>
        <v>0</v>
      </c>
      <c r="H113" s="868"/>
      <c r="I113" s="875"/>
      <c r="J113" s="876"/>
      <c r="K113" s="876"/>
      <c r="L113" s="877"/>
      <c r="M113" s="884"/>
      <c r="N113" s="885"/>
      <c r="O113" s="886"/>
      <c r="P113" s="246" t="s">
        <v>231</v>
      </c>
      <c r="Q113" s="160"/>
      <c r="R113" s="160"/>
      <c r="S113" s="179"/>
      <c r="T113" s="180"/>
      <c r="U113" s="163" t="str">
        <f>IF(U111="","",VLOOKUP(U111,'シフト記号表（勤務時間帯）'!$D$6:$Z$47,23,FALSE))</f>
        <v/>
      </c>
      <c r="V113" s="164" t="str">
        <f>IF(V111="","",VLOOKUP(V111,'シフト記号表（勤務時間帯）'!$D$6:$Z$47,23,FALSE))</f>
        <v/>
      </c>
      <c r="W113" s="164" t="str">
        <f>IF(W111="","",VLOOKUP(W111,'シフト記号表（勤務時間帯）'!$D$6:$Z$47,23,FALSE))</f>
        <v/>
      </c>
      <c r="X113" s="164" t="str">
        <f>IF(X111="","",VLOOKUP(X111,'シフト記号表（勤務時間帯）'!$D$6:$Z$47,23,FALSE))</f>
        <v/>
      </c>
      <c r="Y113" s="164" t="str">
        <f>IF(Y111="","",VLOOKUP(Y111,'シフト記号表（勤務時間帯）'!$D$6:$Z$47,23,FALSE))</f>
        <v/>
      </c>
      <c r="Z113" s="164" t="str">
        <f>IF(Z111="","",VLOOKUP(Z111,'シフト記号表（勤務時間帯）'!$D$6:$Z$47,23,FALSE))</f>
        <v/>
      </c>
      <c r="AA113" s="165" t="str">
        <f>IF(AA111="","",VLOOKUP(AA111,'シフト記号表（勤務時間帯）'!$D$6:$Z$47,23,FALSE))</f>
        <v/>
      </c>
      <c r="AB113" s="163" t="str">
        <f>IF(AB111="","",VLOOKUP(AB111,'シフト記号表（勤務時間帯）'!$D$6:$Z$47,23,FALSE))</f>
        <v/>
      </c>
      <c r="AC113" s="164" t="str">
        <f>IF(AC111="","",VLOOKUP(AC111,'シフト記号表（勤務時間帯）'!$D$6:$Z$47,23,FALSE))</f>
        <v/>
      </c>
      <c r="AD113" s="164" t="str">
        <f>IF(AD111="","",VLOOKUP(AD111,'シフト記号表（勤務時間帯）'!$D$6:$Z$47,23,FALSE))</f>
        <v/>
      </c>
      <c r="AE113" s="164" t="str">
        <f>IF(AE111="","",VLOOKUP(AE111,'シフト記号表（勤務時間帯）'!$D$6:$Z$47,23,FALSE))</f>
        <v/>
      </c>
      <c r="AF113" s="164" t="str">
        <f>IF(AF111="","",VLOOKUP(AF111,'シフト記号表（勤務時間帯）'!$D$6:$Z$47,23,FALSE))</f>
        <v/>
      </c>
      <c r="AG113" s="164" t="str">
        <f>IF(AG111="","",VLOOKUP(AG111,'シフト記号表（勤務時間帯）'!$D$6:$Z$47,23,FALSE))</f>
        <v/>
      </c>
      <c r="AH113" s="165" t="str">
        <f>IF(AH111="","",VLOOKUP(AH111,'シフト記号表（勤務時間帯）'!$D$6:$Z$47,23,FALSE))</f>
        <v/>
      </c>
      <c r="AI113" s="163" t="str">
        <f>IF(AI111="","",VLOOKUP(AI111,'シフト記号表（勤務時間帯）'!$D$6:$Z$47,23,FALSE))</f>
        <v/>
      </c>
      <c r="AJ113" s="164" t="str">
        <f>IF(AJ111="","",VLOOKUP(AJ111,'シフト記号表（勤務時間帯）'!$D$6:$Z$47,23,FALSE))</f>
        <v/>
      </c>
      <c r="AK113" s="164" t="str">
        <f>IF(AK111="","",VLOOKUP(AK111,'シフト記号表（勤務時間帯）'!$D$6:$Z$47,23,FALSE))</f>
        <v/>
      </c>
      <c r="AL113" s="164" t="str">
        <f>IF(AL111="","",VLOOKUP(AL111,'シフト記号表（勤務時間帯）'!$D$6:$Z$47,23,FALSE))</f>
        <v/>
      </c>
      <c r="AM113" s="164" t="str">
        <f>IF(AM111="","",VLOOKUP(AM111,'シフト記号表（勤務時間帯）'!$D$6:$Z$47,23,FALSE))</f>
        <v/>
      </c>
      <c r="AN113" s="164" t="str">
        <f>IF(AN111="","",VLOOKUP(AN111,'シフト記号表（勤務時間帯）'!$D$6:$Z$47,23,FALSE))</f>
        <v/>
      </c>
      <c r="AO113" s="165" t="str">
        <f>IF(AO111="","",VLOOKUP(AO111,'シフト記号表（勤務時間帯）'!$D$6:$Z$47,23,FALSE))</f>
        <v/>
      </c>
      <c r="AP113" s="163" t="str">
        <f>IF(AP111="","",VLOOKUP(AP111,'シフト記号表（勤務時間帯）'!$D$6:$Z$47,23,FALSE))</f>
        <v/>
      </c>
      <c r="AQ113" s="164" t="str">
        <f>IF(AQ111="","",VLOOKUP(AQ111,'シフト記号表（勤務時間帯）'!$D$6:$Z$47,23,FALSE))</f>
        <v/>
      </c>
      <c r="AR113" s="164" t="str">
        <f>IF(AR111="","",VLOOKUP(AR111,'シフト記号表（勤務時間帯）'!$D$6:$Z$47,23,FALSE))</f>
        <v/>
      </c>
      <c r="AS113" s="164" t="str">
        <f>IF(AS111="","",VLOOKUP(AS111,'シフト記号表（勤務時間帯）'!$D$6:$Z$47,23,FALSE))</f>
        <v/>
      </c>
      <c r="AT113" s="164" t="str">
        <f>IF(AT111="","",VLOOKUP(AT111,'シフト記号表（勤務時間帯）'!$D$6:$Z$47,23,FALSE))</f>
        <v/>
      </c>
      <c r="AU113" s="164" t="str">
        <f>IF(AU111="","",VLOOKUP(AU111,'シフト記号表（勤務時間帯）'!$D$6:$Z$47,23,FALSE))</f>
        <v/>
      </c>
      <c r="AV113" s="165" t="str">
        <f>IF(AV111="","",VLOOKUP(AV111,'シフト記号表（勤務時間帯）'!$D$6:$Z$47,23,FALSE))</f>
        <v/>
      </c>
      <c r="AW113" s="163" t="str">
        <f>IF(AW111="","",VLOOKUP(AW111,'シフト記号表（勤務時間帯）'!$D$6:$Z$47,23,FALSE))</f>
        <v/>
      </c>
      <c r="AX113" s="164" t="str">
        <f>IF(AX111="","",VLOOKUP(AX111,'シフト記号表（勤務時間帯）'!$D$6:$Z$47,23,FALSE))</f>
        <v/>
      </c>
      <c r="AY113" s="164" t="str">
        <f>IF(AY111="","",VLOOKUP(AY111,'シフト記号表（勤務時間帯）'!$D$6:$Z$47,23,FALSE))</f>
        <v/>
      </c>
      <c r="AZ113" s="914">
        <f>IF($BC$3="４週",SUM(U113:AV113),IF($BC$3="暦月",SUM(U113:AY113),""))</f>
        <v>0</v>
      </c>
      <c r="BA113" s="915"/>
      <c r="BB113" s="916">
        <f>IF($BC$3="４週",AZ113/4,IF($BC$3="暦月",(AZ113/($BC$8/7)),""))</f>
        <v>0</v>
      </c>
      <c r="BC113" s="915"/>
      <c r="BD113" s="908"/>
      <c r="BE113" s="909"/>
      <c r="BF113" s="909"/>
      <c r="BG113" s="909"/>
      <c r="BH113" s="910"/>
    </row>
    <row r="114" spans="2:60" ht="20.25" customHeight="1" x14ac:dyDescent="0.15">
      <c r="B114" s="166"/>
      <c r="C114" s="857"/>
      <c r="D114" s="858"/>
      <c r="E114" s="859"/>
      <c r="F114" s="167"/>
      <c r="G114" s="245"/>
      <c r="H114" s="866"/>
      <c r="I114" s="869"/>
      <c r="J114" s="870"/>
      <c r="K114" s="870"/>
      <c r="L114" s="871"/>
      <c r="M114" s="878"/>
      <c r="N114" s="879"/>
      <c r="O114" s="880"/>
      <c r="P114" s="186" t="s">
        <v>227</v>
      </c>
      <c r="Q114" s="187"/>
      <c r="R114" s="187"/>
      <c r="S114" s="188"/>
      <c r="T114" s="189"/>
      <c r="U114" s="172"/>
      <c r="V114" s="173"/>
      <c r="W114" s="173"/>
      <c r="X114" s="173"/>
      <c r="Y114" s="173"/>
      <c r="Z114" s="173"/>
      <c r="AA114" s="174"/>
      <c r="AB114" s="172"/>
      <c r="AC114" s="173"/>
      <c r="AD114" s="173"/>
      <c r="AE114" s="173"/>
      <c r="AF114" s="173"/>
      <c r="AG114" s="173"/>
      <c r="AH114" s="174"/>
      <c r="AI114" s="172"/>
      <c r="AJ114" s="173"/>
      <c r="AK114" s="173"/>
      <c r="AL114" s="173"/>
      <c r="AM114" s="173"/>
      <c r="AN114" s="173"/>
      <c r="AO114" s="174"/>
      <c r="AP114" s="172"/>
      <c r="AQ114" s="173"/>
      <c r="AR114" s="173"/>
      <c r="AS114" s="173"/>
      <c r="AT114" s="173"/>
      <c r="AU114" s="173"/>
      <c r="AV114" s="174"/>
      <c r="AW114" s="172"/>
      <c r="AX114" s="173"/>
      <c r="AY114" s="173"/>
      <c r="AZ114" s="887"/>
      <c r="BA114" s="888"/>
      <c r="BB114" s="901"/>
      <c r="BC114" s="888"/>
      <c r="BD114" s="902"/>
      <c r="BE114" s="903"/>
      <c r="BF114" s="903"/>
      <c r="BG114" s="903"/>
      <c r="BH114" s="904"/>
    </row>
    <row r="115" spans="2:60" ht="20.25" customHeight="1" x14ac:dyDescent="0.15">
      <c r="B115" s="148">
        <f>B112+1</f>
        <v>32</v>
      </c>
      <c r="C115" s="860"/>
      <c r="D115" s="861"/>
      <c r="E115" s="862"/>
      <c r="F115" s="149">
        <f>C114</f>
        <v>0</v>
      </c>
      <c r="G115" s="243"/>
      <c r="H115" s="867"/>
      <c r="I115" s="872"/>
      <c r="J115" s="873"/>
      <c r="K115" s="873"/>
      <c r="L115" s="874"/>
      <c r="M115" s="881"/>
      <c r="N115" s="882"/>
      <c r="O115" s="883"/>
      <c r="P115" s="150" t="s">
        <v>230</v>
      </c>
      <c r="Q115" s="151"/>
      <c r="R115" s="151"/>
      <c r="S115" s="152"/>
      <c r="T115" s="153"/>
      <c r="U115" s="154" t="str">
        <f>IF(U114="","",VLOOKUP(U114,'シフト記号表（勤務時間帯）'!$D$6:$X$47,21,FALSE))</f>
        <v/>
      </c>
      <c r="V115" s="155" t="str">
        <f>IF(V114="","",VLOOKUP(V114,'シフト記号表（勤務時間帯）'!$D$6:$X$47,21,FALSE))</f>
        <v/>
      </c>
      <c r="W115" s="155" t="str">
        <f>IF(W114="","",VLOOKUP(W114,'シフト記号表（勤務時間帯）'!$D$6:$X$47,21,FALSE))</f>
        <v/>
      </c>
      <c r="X115" s="155" t="str">
        <f>IF(X114="","",VLOOKUP(X114,'シフト記号表（勤務時間帯）'!$D$6:$X$47,21,FALSE))</f>
        <v/>
      </c>
      <c r="Y115" s="155" t="str">
        <f>IF(Y114="","",VLOOKUP(Y114,'シフト記号表（勤務時間帯）'!$D$6:$X$47,21,FALSE))</f>
        <v/>
      </c>
      <c r="Z115" s="155" t="str">
        <f>IF(Z114="","",VLOOKUP(Z114,'シフト記号表（勤務時間帯）'!$D$6:$X$47,21,FALSE))</f>
        <v/>
      </c>
      <c r="AA115" s="156" t="str">
        <f>IF(AA114="","",VLOOKUP(AA114,'シフト記号表（勤務時間帯）'!$D$6:$X$47,21,FALSE))</f>
        <v/>
      </c>
      <c r="AB115" s="154" t="str">
        <f>IF(AB114="","",VLOOKUP(AB114,'シフト記号表（勤務時間帯）'!$D$6:$X$47,21,FALSE))</f>
        <v/>
      </c>
      <c r="AC115" s="155" t="str">
        <f>IF(AC114="","",VLOOKUP(AC114,'シフト記号表（勤務時間帯）'!$D$6:$X$47,21,FALSE))</f>
        <v/>
      </c>
      <c r="AD115" s="155" t="str">
        <f>IF(AD114="","",VLOOKUP(AD114,'シフト記号表（勤務時間帯）'!$D$6:$X$47,21,FALSE))</f>
        <v/>
      </c>
      <c r="AE115" s="155" t="str">
        <f>IF(AE114="","",VLOOKUP(AE114,'シフト記号表（勤務時間帯）'!$D$6:$X$47,21,FALSE))</f>
        <v/>
      </c>
      <c r="AF115" s="155" t="str">
        <f>IF(AF114="","",VLOOKUP(AF114,'シフト記号表（勤務時間帯）'!$D$6:$X$47,21,FALSE))</f>
        <v/>
      </c>
      <c r="AG115" s="155" t="str">
        <f>IF(AG114="","",VLOOKUP(AG114,'シフト記号表（勤務時間帯）'!$D$6:$X$47,21,FALSE))</f>
        <v/>
      </c>
      <c r="AH115" s="156" t="str">
        <f>IF(AH114="","",VLOOKUP(AH114,'シフト記号表（勤務時間帯）'!$D$6:$X$47,21,FALSE))</f>
        <v/>
      </c>
      <c r="AI115" s="154" t="str">
        <f>IF(AI114="","",VLOOKUP(AI114,'シフト記号表（勤務時間帯）'!$D$6:$X$47,21,FALSE))</f>
        <v/>
      </c>
      <c r="AJ115" s="155" t="str">
        <f>IF(AJ114="","",VLOOKUP(AJ114,'シフト記号表（勤務時間帯）'!$D$6:$X$47,21,FALSE))</f>
        <v/>
      </c>
      <c r="AK115" s="155" t="str">
        <f>IF(AK114="","",VLOOKUP(AK114,'シフト記号表（勤務時間帯）'!$D$6:$X$47,21,FALSE))</f>
        <v/>
      </c>
      <c r="AL115" s="155" t="str">
        <f>IF(AL114="","",VLOOKUP(AL114,'シフト記号表（勤務時間帯）'!$D$6:$X$47,21,FALSE))</f>
        <v/>
      </c>
      <c r="AM115" s="155" t="str">
        <f>IF(AM114="","",VLOOKUP(AM114,'シフト記号表（勤務時間帯）'!$D$6:$X$47,21,FALSE))</f>
        <v/>
      </c>
      <c r="AN115" s="155" t="str">
        <f>IF(AN114="","",VLOOKUP(AN114,'シフト記号表（勤務時間帯）'!$D$6:$X$47,21,FALSE))</f>
        <v/>
      </c>
      <c r="AO115" s="156" t="str">
        <f>IF(AO114="","",VLOOKUP(AO114,'シフト記号表（勤務時間帯）'!$D$6:$X$47,21,FALSE))</f>
        <v/>
      </c>
      <c r="AP115" s="154" t="str">
        <f>IF(AP114="","",VLOOKUP(AP114,'シフト記号表（勤務時間帯）'!$D$6:$X$47,21,FALSE))</f>
        <v/>
      </c>
      <c r="AQ115" s="155" t="str">
        <f>IF(AQ114="","",VLOOKUP(AQ114,'シフト記号表（勤務時間帯）'!$D$6:$X$47,21,FALSE))</f>
        <v/>
      </c>
      <c r="AR115" s="155" t="str">
        <f>IF(AR114="","",VLOOKUP(AR114,'シフト記号表（勤務時間帯）'!$D$6:$X$47,21,FALSE))</f>
        <v/>
      </c>
      <c r="AS115" s="155" t="str">
        <f>IF(AS114="","",VLOOKUP(AS114,'シフト記号表（勤務時間帯）'!$D$6:$X$47,21,FALSE))</f>
        <v/>
      </c>
      <c r="AT115" s="155" t="str">
        <f>IF(AT114="","",VLOOKUP(AT114,'シフト記号表（勤務時間帯）'!$D$6:$X$47,21,FALSE))</f>
        <v/>
      </c>
      <c r="AU115" s="155" t="str">
        <f>IF(AU114="","",VLOOKUP(AU114,'シフト記号表（勤務時間帯）'!$D$6:$X$47,21,FALSE))</f>
        <v/>
      </c>
      <c r="AV115" s="156" t="str">
        <f>IF(AV114="","",VLOOKUP(AV114,'シフト記号表（勤務時間帯）'!$D$6:$X$47,21,FALSE))</f>
        <v/>
      </c>
      <c r="AW115" s="154" t="str">
        <f>IF(AW114="","",VLOOKUP(AW114,'シフト記号表（勤務時間帯）'!$D$6:$X$47,21,FALSE))</f>
        <v/>
      </c>
      <c r="AX115" s="155" t="str">
        <f>IF(AX114="","",VLOOKUP(AX114,'シフト記号表（勤務時間帯）'!$D$6:$X$47,21,FALSE))</f>
        <v/>
      </c>
      <c r="AY115" s="155" t="str">
        <f>IF(AY114="","",VLOOKUP(AY114,'シフト記号表（勤務時間帯）'!$D$6:$X$47,21,FALSE))</f>
        <v/>
      </c>
      <c r="AZ115" s="911">
        <f>IF($BC$3="４週",SUM(U115:AV115),IF($BC$3="暦月",SUM(U115:AY115),""))</f>
        <v>0</v>
      </c>
      <c r="BA115" s="912"/>
      <c r="BB115" s="913">
        <f>IF($BC$3="４週",AZ115/4,IF($BC$3="暦月",(AZ115/($BC$8/7)),""))</f>
        <v>0</v>
      </c>
      <c r="BC115" s="912"/>
      <c r="BD115" s="905"/>
      <c r="BE115" s="906"/>
      <c r="BF115" s="906"/>
      <c r="BG115" s="906"/>
      <c r="BH115" s="907"/>
    </row>
    <row r="116" spans="2:60" ht="20.25" customHeight="1" x14ac:dyDescent="0.15">
      <c r="B116" s="157"/>
      <c r="C116" s="863"/>
      <c r="D116" s="864"/>
      <c r="E116" s="865"/>
      <c r="F116" s="158"/>
      <c r="G116" s="244">
        <f>C114</f>
        <v>0</v>
      </c>
      <c r="H116" s="868"/>
      <c r="I116" s="875"/>
      <c r="J116" s="876"/>
      <c r="K116" s="876"/>
      <c r="L116" s="877"/>
      <c r="M116" s="884"/>
      <c r="N116" s="885"/>
      <c r="O116" s="886"/>
      <c r="P116" s="246" t="s">
        <v>231</v>
      </c>
      <c r="Q116" s="160"/>
      <c r="R116" s="160"/>
      <c r="S116" s="179"/>
      <c r="T116" s="180"/>
      <c r="U116" s="163" t="str">
        <f>IF(U114="","",VLOOKUP(U114,'シフト記号表（勤務時間帯）'!$D$6:$Z$47,23,FALSE))</f>
        <v/>
      </c>
      <c r="V116" s="164" t="str">
        <f>IF(V114="","",VLOOKUP(V114,'シフト記号表（勤務時間帯）'!$D$6:$Z$47,23,FALSE))</f>
        <v/>
      </c>
      <c r="W116" s="164" t="str">
        <f>IF(W114="","",VLOOKUP(W114,'シフト記号表（勤務時間帯）'!$D$6:$Z$47,23,FALSE))</f>
        <v/>
      </c>
      <c r="X116" s="164" t="str">
        <f>IF(X114="","",VLOOKUP(X114,'シフト記号表（勤務時間帯）'!$D$6:$Z$47,23,FALSE))</f>
        <v/>
      </c>
      <c r="Y116" s="164" t="str">
        <f>IF(Y114="","",VLOOKUP(Y114,'シフト記号表（勤務時間帯）'!$D$6:$Z$47,23,FALSE))</f>
        <v/>
      </c>
      <c r="Z116" s="164" t="str">
        <f>IF(Z114="","",VLOOKUP(Z114,'シフト記号表（勤務時間帯）'!$D$6:$Z$47,23,FALSE))</f>
        <v/>
      </c>
      <c r="AA116" s="165" t="str">
        <f>IF(AA114="","",VLOOKUP(AA114,'シフト記号表（勤務時間帯）'!$D$6:$Z$47,23,FALSE))</f>
        <v/>
      </c>
      <c r="AB116" s="163" t="str">
        <f>IF(AB114="","",VLOOKUP(AB114,'シフト記号表（勤務時間帯）'!$D$6:$Z$47,23,FALSE))</f>
        <v/>
      </c>
      <c r="AC116" s="164" t="str">
        <f>IF(AC114="","",VLOOKUP(AC114,'シフト記号表（勤務時間帯）'!$D$6:$Z$47,23,FALSE))</f>
        <v/>
      </c>
      <c r="AD116" s="164" t="str">
        <f>IF(AD114="","",VLOOKUP(AD114,'シフト記号表（勤務時間帯）'!$D$6:$Z$47,23,FALSE))</f>
        <v/>
      </c>
      <c r="AE116" s="164" t="str">
        <f>IF(AE114="","",VLOOKUP(AE114,'シフト記号表（勤務時間帯）'!$D$6:$Z$47,23,FALSE))</f>
        <v/>
      </c>
      <c r="AF116" s="164" t="str">
        <f>IF(AF114="","",VLOOKUP(AF114,'シフト記号表（勤務時間帯）'!$D$6:$Z$47,23,FALSE))</f>
        <v/>
      </c>
      <c r="AG116" s="164" t="str">
        <f>IF(AG114="","",VLOOKUP(AG114,'シフト記号表（勤務時間帯）'!$D$6:$Z$47,23,FALSE))</f>
        <v/>
      </c>
      <c r="AH116" s="165" t="str">
        <f>IF(AH114="","",VLOOKUP(AH114,'シフト記号表（勤務時間帯）'!$D$6:$Z$47,23,FALSE))</f>
        <v/>
      </c>
      <c r="AI116" s="163" t="str">
        <f>IF(AI114="","",VLOOKUP(AI114,'シフト記号表（勤務時間帯）'!$D$6:$Z$47,23,FALSE))</f>
        <v/>
      </c>
      <c r="AJ116" s="164" t="str">
        <f>IF(AJ114="","",VLOOKUP(AJ114,'シフト記号表（勤務時間帯）'!$D$6:$Z$47,23,FALSE))</f>
        <v/>
      </c>
      <c r="AK116" s="164" t="str">
        <f>IF(AK114="","",VLOOKUP(AK114,'シフト記号表（勤務時間帯）'!$D$6:$Z$47,23,FALSE))</f>
        <v/>
      </c>
      <c r="AL116" s="164" t="str">
        <f>IF(AL114="","",VLOOKUP(AL114,'シフト記号表（勤務時間帯）'!$D$6:$Z$47,23,FALSE))</f>
        <v/>
      </c>
      <c r="AM116" s="164" t="str">
        <f>IF(AM114="","",VLOOKUP(AM114,'シフト記号表（勤務時間帯）'!$D$6:$Z$47,23,FALSE))</f>
        <v/>
      </c>
      <c r="AN116" s="164" t="str">
        <f>IF(AN114="","",VLOOKUP(AN114,'シフト記号表（勤務時間帯）'!$D$6:$Z$47,23,FALSE))</f>
        <v/>
      </c>
      <c r="AO116" s="165" t="str">
        <f>IF(AO114="","",VLOOKUP(AO114,'シフト記号表（勤務時間帯）'!$D$6:$Z$47,23,FALSE))</f>
        <v/>
      </c>
      <c r="AP116" s="163" t="str">
        <f>IF(AP114="","",VLOOKUP(AP114,'シフト記号表（勤務時間帯）'!$D$6:$Z$47,23,FALSE))</f>
        <v/>
      </c>
      <c r="AQ116" s="164" t="str">
        <f>IF(AQ114="","",VLOOKUP(AQ114,'シフト記号表（勤務時間帯）'!$D$6:$Z$47,23,FALSE))</f>
        <v/>
      </c>
      <c r="AR116" s="164" t="str">
        <f>IF(AR114="","",VLOOKUP(AR114,'シフト記号表（勤務時間帯）'!$D$6:$Z$47,23,FALSE))</f>
        <v/>
      </c>
      <c r="AS116" s="164" t="str">
        <f>IF(AS114="","",VLOOKUP(AS114,'シフト記号表（勤務時間帯）'!$D$6:$Z$47,23,FALSE))</f>
        <v/>
      </c>
      <c r="AT116" s="164" t="str">
        <f>IF(AT114="","",VLOOKUP(AT114,'シフト記号表（勤務時間帯）'!$D$6:$Z$47,23,FALSE))</f>
        <v/>
      </c>
      <c r="AU116" s="164" t="str">
        <f>IF(AU114="","",VLOOKUP(AU114,'シフト記号表（勤務時間帯）'!$D$6:$Z$47,23,FALSE))</f>
        <v/>
      </c>
      <c r="AV116" s="165" t="str">
        <f>IF(AV114="","",VLOOKUP(AV114,'シフト記号表（勤務時間帯）'!$D$6:$Z$47,23,FALSE))</f>
        <v/>
      </c>
      <c r="AW116" s="163" t="str">
        <f>IF(AW114="","",VLOOKUP(AW114,'シフト記号表（勤務時間帯）'!$D$6:$Z$47,23,FALSE))</f>
        <v/>
      </c>
      <c r="AX116" s="164" t="str">
        <f>IF(AX114="","",VLOOKUP(AX114,'シフト記号表（勤務時間帯）'!$D$6:$Z$47,23,FALSE))</f>
        <v/>
      </c>
      <c r="AY116" s="164" t="str">
        <f>IF(AY114="","",VLOOKUP(AY114,'シフト記号表（勤務時間帯）'!$D$6:$Z$47,23,FALSE))</f>
        <v/>
      </c>
      <c r="AZ116" s="914">
        <f>IF($BC$3="４週",SUM(U116:AV116),IF($BC$3="暦月",SUM(U116:AY116),""))</f>
        <v>0</v>
      </c>
      <c r="BA116" s="915"/>
      <c r="BB116" s="916">
        <f>IF($BC$3="４週",AZ116/4,IF($BC$3="暦月",(AZ116/($BC$8/7)),""))</f>
        <v>0</v>
      </c>
      <c r="BC116" s="915"/>
      <c r="BD116" s="908"/>
      <c r="BE116" s="909"/>
      <c r="BF116" s="909"/>
      <c r="BG116" s="909"/>
      <c r="BH116" s="910"/>
    </row>
    <row r="117" spans="2:60" ht="20.25" customHeight="1" x14ac:dyDescent="0.15">
      <c r="B117" s="166"/>
      <c r="C117" s="857"/>
      <c r="D117" s="858"/>
      <c r="E117" s="859"/>
      <c r="F117" s="167"/>
      <c r="G117" s="245"/>
      <c r="H117" s="866"/>
      <c r="I117" s="869"/>
      <c r="J117" s="870"/>
      <c r="K117" s="870"/>
      <c r="L117" s="871"/>
      <c r="M117" s="878"/>
      <c r="N117" s="879"/>
      <c r="O117" s="880"/>
      <c r="P117" s="186" t="s">
        <v>227</v>
      </c>
      <c r="Q117" s="187"/>
      <c r="R117" s="187"/>
      <c r="S117" s="188"/>
      <c r="T117" s="189"/>
      <c r="U117" s="172"/>
      <c r="V117" s="173"/>
      <c r="W117" s="173"/>
      <c r="X117" s="173"/>
      <c r="Y117" s="173"/>
      <c r="Z117" s="173"/>
      <c r="AA117" s="174"/>
      <c r="AB117" s="172"/>
      <c r="AC117" s="173"/>
      <c r="AD117" s="173"/>
      <c r="AE117" s="173"/>
      <c r="AF117" s="173"/>
      <c r="AG117" s="173"/>
      <c r="AH117" s="174"/>
      <c r="AI117" s="172"/>
      <c r="AJ117" s="173"/>
      <c r="AK117" s="173"/>
      <c r="AL117" s="173"/>
      <c r="AM117" s="173"/>
      <c r="AN117" s="173"/>
      <c r="AO117" s="174"/>
      <c r="AP117" s="172"/>
      <c r="AQ117" s="173"/>
      <c r="AR117" s="173"/>
      <c r="AS117" s="173"/>
      <c r="AT117" s="173"/>
      <c r="AU117" s="173"/>
      <c r="AV117" s="174"/>
      <c r="AW117" s="172"/>
      <c r="AX117" s="173"/>
      <c r="AY117" s="173"/>
      <c r="AZ117" s="887"/>
      <c r="BA117" s="888"/>
      <c r="BB117" s="901"/>
      <c r="BC117" s="888"/>
      <c r="BD117" s="902"/>
      <c r="BE117" s="903"/>
      <c r="BF117" s="903"/>
      <c r="BG117" s="903"/>
      <c r="BH117" s="904"/>
    </row>
    <row r="118" spans="2:60" ht="20.25" customHeight="1" x14ac:dyDescent="0.15">
      <c r="B118" s="148">
        <f>B115+1</f>
        <v>33</v>
      </c>
      <c r="C118" s="860"/>
      <c r="D118" s="861"/>
      <c r="E118" s="862"/>
      <c r="F118" s="149">
        <f>C117</f>
        <v>0</v>
      </c>
      <c r="G118" s="243"/>
      <c r="H118" s="867"/>
      <c r="I118" s="872"/>
      <c r="J118" s="873"/>
      <c r="K118" s="873"/>
      <c r="L118" s="874"/>
      <c r="M118" s="881"/>
      <c r="N118" s="882"/>
      <c r="O118" s="883"/>
      <c r="P118" s="150" t="s">
        <v>230</v>
      </c>
      <c r="Q118" s="151"/>
      <c r="R118" s="151"/>
      <c r="S118" s="152"/>
      <c r="T118" s="153"/>
      <c r="U118" s="154" t="str">
        <f>IF(U117="","",VLOOKUP(U117,'シフト記号表（勤務時間帯）'!$D$6:$X$47,21,FALSE))</f>
        <v/>
      </c>
      <c r="V118" s="155" t="str">
        <f>IF(V117="","",VLOOKUP(V117,'シフト記号表（勤務時間帯）'!$D$6:$X$47,21,FALSE))</f>
        <v/>
      </c>
      <c r="W118" s="155" t="str">
        <f>IF(W117="","",VLOOKUP(W117,'シフト記号表（勤務時間帯）'!$D$6:$X$47,21,FALSE))</f>
        <v/>
      </c>
      <c r="X118" s="155" t="str">
        <f>IF(X117="","",VLOOKUP(X117,'シフト記号表（勤務時間帯）'!$D$6:$X$47,21,FALSE))</f>
        <v/>
      </c>
      <c r="Y118" s="155" t="str">
        <f>IF(Y117="","",VLOOKUP(Y117,'シフト記号表（勤務時間帯）'!$D$6:$X$47,21,FALSE))</f>
        <v/>
      </c>
      <c r="Z118" s="155" t="str">
        <f>IF(Z117="","",VLOOKUP(Z117,'シフト記号表（勤務時間帯）'!$D$6:$X$47,21,FALSE))</f>
        <v/>
      </c>
      <c r="AA118" s="156" t="str">
        <f>IF(AA117="","",VLOOKUP(AA117,'シフト記号表（勤務時間帯）'!$D$6:$X$47,21,FALSE))</f>
        <v/>
      </c>
      <c r="AB118" s="154" t="str">
        <f>IF(AB117="","",VLOOKUP(AB117,'シフト記号表（勤務時間帯）'!$D$6:$X$47,21,FALSE))</f>
        <v/>
      </c>
      <c r="AC118" s="155" t="str">
        <f>IF(AC117="","",VLOOKUP(AC117,'シフト記号表（勤務時間帯）'!$D$6:$X$47,21,FALSE))</f>
        <v/>
      </c>
      <c r="AD118" s="155" t="str">
        <f>IF(AD117="","",VLOOKUP(AD117,'シフト記号表（勤務時間帯）'!$D$6:$X$47,21,FALSE))</f>
        <v/>
      </c>
      <c r="AE118" s="155" t="str">
        <f>IF(AE117="","",VLOOKUP(AE117,'シフト記号表（勤務時間帯）'!$D$6:$X$47,21,FALSE))</f>
        <v/>
      </c>
      <c r="AF118" s="155" t="str">
        <f>IF(AF117="","",VLOOKUP(AF117,'シフト記号表（勤務時間帯）'!$D$6:$X$47,21,FALSE))</f>
        <v/>
      </c>
      <c r="AG118" s="155" t="str">
        <f>IF(AG117="","",VLOOKUP(AG117,'シフト記号表（勤務時間帯）'!$D$6:$X$47,21,FALSE))</f>
        <v/>
      </c>
      <c r="AH118" s="156" t="str">
        <f>IF(AH117="","",VLOOKUP(AH117,'シフト記号表（勤務時間帯）'!$D$6:$X$47,21,FALSE))</f>
        <v/>
      </c>
      <c r="AI118" s="154" t="str">
        <f>IF(AI117="","",VLOOKUP(AI117,'シフト記号表（勤務時間帯）'!$D$6:$X$47,21,FALSE))</f>
        <v/>
      </c>
      <c r="AJ118" s="155" t="str">
        <f>IF(AJ117="","",VLOOKUP(AJ117,'シフト記号表（勤務時間帯）'!$D$6:$X$47,21,FALSE))</f>
        <v/>
      </c>
      <c r="AK118" s="155" t="str">
        <f>IF(AK117="","",VLOOKUP(AK117,'シフト記号表（勤務時間帯）'!$D$6:$X$47,21,FALSE))</f>
        <v/>
      </c>
      <c r="AL118" s="155" t="str">
        <f>IF(AL117="","",VLOOKUP(AL117,'シフト記号表（勤務時間帯）'!$D$6:$X$47,21,FALSE))</f>
        <v/>
      </c>
      <c r="AM118" s="155" t="str">
        <f>IF(AM117="","",VLOOKUP(AM117,'シフト記号表（勤務時間帯）'!$D$6:$X$47,21,FALSE))</f>
        <v/>
      </c>
      <c r="AN118" s="155" t="str">
        <f>IF(AN117="","",VLOOKUP(AN117,'シフト記号表（勤務時間帯）'!$D$6:$X$47,21,FALSE))</f>
        <v/>
      </c>
      <c r="AO118" s="156" t="str">
        <f>IF(AO117="","",VLOOKUP(AO117,'シフト記号表（勤務時間帯）'!$D$6:$X$47,21,FALSE))</f>
        <v/>
      </c>
      <c r="AP118" s="154" t="str">
        <f>IF(AP117="","",VLOOKUP(AP117,'シフト記号表（勤務時間帯）'!$D$6:$X$47,21,FALSE))</f>
        <v/>
      </c>
      <c r="AQ118" s="155" t="str">
        <f>IF(AQ117="","",VLOOKUP(AQ117,'シフト記号表（勤務時間帯）'!$D$6:$X$47,21,FALSE))</f>
        <v/>
      </c>
      <c r="AR118" s="155" t="str">
        <f>IF(AR117="","",VLOOKUP(AR117,'シフト記号表（勤務時間帯）'!$D$6:$X$47,21,FALSE))</f>
        <v/>
      </c>
      <c r="AS118" s="155" t="str">
        <f>IF(AS117="","",VLOOKUP(AS117,'シフト記号表（勤務時間帯）'!$D$6:$X$47,21,FALSE))</f>
        <v/>
      </c>
      <c r="AT118" s="155" t="str">
        <f>IF(AT117="","",VLOOKUP(AT117,'シフト記号表（勤務時間帯）'!$D$6:$X$47,21,FALSE))</f>
        <v/>
      </c>
      <c r="AU118" s="155" t="str">
        <f>IF(AU117="","",VLOOKUP(AU117,'シフト記号表（勤務時間帯）'!$D$6:$X$47,21,FALSE))</f>
        <v/>
      </c>
      <c r="AV118" s="156" t="str">
        <f>IF(AV117="","",VLOOKUP(AV117,'シフト記号表（勤務時間帯）'!$D$6:$X$47,21,FALSE))</f>
        <v/>
      </c>
      <c r="AW118" s="154" t="str">
        <f>IF(AW117="","",VLOOKUP(AW117,'シフト記号表（勤務時間帯）'!$D$6:$X$47,21,FALSE))</f>
        <v/>
      </c>
      <c r="AX118" s="155" t="str">
        <f>IF(AX117="","",VLOOKUP(AX117,'シフト記号表（勤務時間帯）'!$D$6:$X$47,21,FALSE))</f>
        <v/>
      </c>
      <c r="AY118" s="155" t="str">
        <f>IF(AY117="","",VLOOKUP(AY117,'シフト記号表（勤務時間帯）'!$D$6:$X$47,21,FALSE))</f>
        <v/>
      </c>
      <c r="AZ118" s="911">
        <f>IF($BC$3="４週",SUM(U118:AV118),IF($BC$3="暦月",SUM(U118:AY118),""))</f>
        <v>0</v>
      </c>
      <c r="BA118" s="912"/>
      <c r="BB118" s="913">
        <f>IF($BC$3="４週",AZ118/4,IF($BC$3="暦月",(AZ118/($BC$8/7)),""))</f>
        <v>0</v>
      </c>
      <c r="BC118" s="912"/>
      <c r="BD118" s="905"/>
      <c r="BE118" s="906"/>
      <c r="BF118" s="906"/>
      <c r="BG118" s="906"/>
      <c r="BH118" s="907"/>
    </row>
    <row r="119" spans="2:60" ht="20.25" customHeight="1" x14ac:dyDescent="0.15">
      <c r="B119" s="157"/>
      <c r="C119" s="863"/>
      <c r="D119" s="864"/>
      <c r="E119" s="865"/>
      <c r="F119" s="158"/>
      <c r="G119" s="244">
        <f>C117</f>
        <v>0</v>
      </c>
      <c r="H119" s="868"/>
      <c r="I119" s="875"/>
      <c r="J119" s="876"/>
      <c r="K119" s="876"/>
      <c r="L119" s="877"/>
      <c r="M119" s="884"/>
      <c r="N119" s="885"/>
      <c r="O119" s="886"/>
      <c r="P119" s="246" t="s">
        <v>231</v>
      </c>
      <c r="Q119" s="160"/>
      <c r="R119" s="160"/>
      <c r="S119" s="179"/>
      <c r="T119" s="180"/>
      <c r="U119" s="163" t="str">
        <f>IF(U117="","",VLOOKUP(U117,'シフト記号表（勤務時間帯）'!$D$6:$Z$47,23,FALSE))</f>
        <v/>
      </c>
      <c r="V119" s="164" t="str">
        <f>IF(V117="","",VLOOKUP(V117,'シフト記号表（勤務時間帯）'!$D$6:$Z$47,23,FALSE))</f>
        <v/>
      </c>
      <c r="W119" s="164" t="str">
        <f>IF(W117="","",VLOOKUP(W117,'シフト記号表（勤務時間帯）'!$D$6:$Z$47,23,FALSE))</f>
        <v/>
      </c>
      <c r="X119" s="164" t="str">
        <f>IF(X117="","",VLOOKUP(X117,'シフト記号表（勤務時間帯）'!$D$6:$Z$47,23,FALSE))</f>
        <v/>
      </c>
      <c r="Y119" s="164" t="str">
        <f>IF(Y117="","",VLOOKUP(Y117,'シフト記号表（勤務時間帯）'!$D$6:$Z$47,23,FALSE))</f>
        <v/>
      </c>
      <c r="Z119" s="164" t="str">
        <f>IF(Z117="","",VLOOKUP(Z117,'シフト記号表（勤務時間帯）'!$D$6:$Z$47,23,FALSE))</f>
        <v/>
      </c>
      <c r="AA119" s="165" t="str">
        <f>IF(AA117="","",VLOOKUP(AA117,'シフト記号表（勤務時間帯）'!$D$6:$Z$47,23,FALSE))</f>
        <v/>
      </c>
      <c r="AB119" s="163" t="str">
        <f>IF(AB117="","",VLOOKUP(AB117,'シフト記号表（勤務時間帯）'!$D$6:$Z$47,23,FALSE))</f>
        <v/>
      </c>
      <c r="AC119" s="164" t="str">
        <f>IF(AC117="","",VLOOKUP(AC117,'シフト記号表（勤務時間帯）'!$D$6:$Z$47,23,FALSE))</f>
        <v/>
      </c>
      <c r="AD119" s="164" t="str">
        <f>IF(AD117="","",VLOOKUP(AD117,'シフト記号表（勤務時間帯）'!$D$6:$Z$47,23,FALSE))</f>
        <v/>
      </c>
      <c r="AE119" s="164" t="str">
        <f>IF(AE117="","",VLOOKUP(AE117,'シフト記号表（勤務時間帯）'!$D$6:$Z$47,23,FALSE))</f>
        <v/>
      </c>
      <c r="AF119" s="164" t="str">
        <f>IF(AF117="","",VLOOKUP(AF117,'シフト記号表（勤務時間帯）'!$D$6:$Z$47,23,FALSE))</f>
        <v/>
      </c>
      <c r="AG119" s="164" t="str">
        <f>IF(AG117="","",VLOOKUP(AG117,'シフト記号表（勤務時間帯）'!$D$6:$Z$47,23,FALSE))</f>
        <v/>
      </c>
      <c r="AH119" s="165" t="str">
        <f>IF(AH117="","",VLOOKUP(AH117,'シフト記号表（勤務時間帯）'!$D$6:$Z$47,23,FALSE))</f>
        <v/>
      </c>
      <c r="AI119" s="163" t="str">
        <f>IF(AI117="","",VLOOKUP(AI117,'シフト記号表（勤務時間帯）'!$D$6:$Z$47,23,FALSE))</f>
        <v/>
      </c>
      <c r="AJ119" s="164" t="str">
        <f>IF(AJ117="","",VLOOKUP(AJ117,'シフト記号表（勤務時間帯）'!$D$6:$Z$47,23,FALSE))</f>
        <v/>
      </c>
      <c r="AK119" s="164" t="str">
        <f>IF(AK117="","",VLOOKUP(AK117,'シフト記号表（勤務時間帯）'!$D$6:$Z$47,23,FALSE))</f>
        <v/>
      </c>
      <c r="AL119" s="164" t="str">
        <f>IF(AL117="","",VLOOKUP(AL117,'シフト記号表（勤務時間帯）'!$D$6:$Z$47,23,FALSE))</f>
        <v/>
      </c>
      <c r="AM119" s="164" t="str">
        <f>IF(AM117="","",VLOOKUP(AM117,'シフト記号表（勤務時間帯）'!$D$6:$Z$47,23,FALSE))</f>
        <v/>
      </c>
      <c r="AN119" s="164" t="str">
        <f>IF(AN117="","",VLOOKUP(AN117,'シフト記号表（勤務時間帯）'!$D$6:$Z$47,23,FALSE))</f>
        <v/>
      </c>
      <c r="AO119" s="165" t="str">
        <f>IF(AO117="","",VLOOKUP(AO117,'シフト記号表（勤務時間帯）'!$D$6:$Z$47,23,FALSE))</f>
        <v/>
      </c>
      <c r="AP119" s="163" t="str">
        <f>IF(AP117="","",VLOOKUP(AP117,'シフト記号表（勤務時間帯）'!$D$6:$Z$47,23,FALSE))</f>
        <v/>
      </c>
      <c r="AQ119" s="164" t="str">
        <f>IF(AQ117="","",VLOOKUP(AQ117,'シフト記号表（勤務時間帯）'!$D$6:$Z$47,23,FALSE))</f>
        <v/>
      </c>
      <c r="AR119" s="164" t="str">
        <f>IF(AR117="","",VLOOKUP(AR117,'シフト記号表（勤務時間帯）'!$D$6:$Z$47,23,FALSE))</f>
        <v/>
      </c>
      <c r="AS119" s="164" t="str">
        <f>IF(AS117="","",VLOOKUP(AS117,'シフト記号表（勤務時間帯）'!$D$6:$Z$47,23,FALSE))</f>
        <v/>
      </c>
      <c r="AT119" s="164" t="str">
        <f>IF(AT117="","",VLOOKUP(AT117,'シフト記号表（勤務時間帯）'!$D$6:$Z$47,23,FALSE))</f>
        <v/>
      </c>
      <c r="AU119" s="164" t="str">
        <f>IF(AU117="","",VLOOKUP(AU117,'シフト記号表（勤務時間帯）'!$D$6:$Z$47,23,FALSE))</f>
        <v/>
      </c>
      <c r="AV119" s="165" t="str">
        <f>IF(AV117="","",VLOOKUP(AV117,'シフト記号表（勤務時間帯）'!$D$6:$Z$47,23,FALSE))</f>
        <v/>
      </c>
      <c r="AW119" s="163" t="str">
        <f>IF(AW117="","",VLOOKUP(AW117,'シフト記号表（勤務時間帯）'!$D$6:$Z$47,23,FALSE))</f>
        <v/>
      </c>
      <c r="AX119" s="164" t="str">
        <f>IF(AX117="","",VLOOKUP(AX117,'シフト記号表（勤務時間帯）'!$D$6:$Z$47,23,FALSE))</f>
        <v/>
      </c>
      <c r="AY119" s="164" t="str">
        <f>IF(AY117="","",VLOOKUP(AY117,'シフト記号表（勤務時間帯）'!$D$6:$Z$47,23,FALSE))</f>
        <v/>
      </c>
      <c r="AZ119" s="914">
        <f>IF($BC$3="４週",SUM(U119:AV119),IF($BC$3="暦月",SUM(U119:AY119),""))</f>
        <v>0</v>
      </c>
      <c r="BA119" s="915"/>
      <c r="BB119" s="916">
        <f>IF($BC$3="４週",AZ119/4,IF($BC$3="暦月",(AZ119/($BC$8/7)),""))</f>
        <v>0</v>
      </c>
      <c r="BC119" s="915"/>
      <c r="BD119" s="908"/>
      <c r="BE119" s="909"/>
      <c r="BF119" s="909"/>
      <c r="BG119" s="909"/>
      <c r="BH119" s="910"/>
    </row>
    <row r="120" spans="2:60" ht="20.25" customHeight="1" x14ac:dyDescent="0.15">
      <c r="B120" s="166"/>
      <c r="C120" s="857"/>
      <c r="D120" s="858"/>
      <c r="E120" s="859"/>
      <c r="F120" s="167"/>
      <c r="G120" s="245"/>
      <c r="H120" s="866"/>
      <c r="I120" s="869"/>
      <c r="J120" s="870"/>
      <c r="K120" s="870"/>
      <c r="L120" s="871"/>
      <c r="M120" s="878"/>
      <c r="N120" s="879"/>
      <c r="O120" s="880"/>
      <c r="P120" s="186" t="s">
        <v>227</v>
      </c>
      <c r="Q120" s="187"/>
      <c r="R120" s="187"/>
      <c r="S120" s="188"/>
      <c r="T120" s="189"/>
      <c r="U120" s="172"/>
      <c r="V120" s="173"/>
      <c r="W120" s="173"/>
      <c r="X120" s="173"/>
      <c r="Y120" s="173"/>
      <c r="Z120" s="173"/>
      <c r="AA120" s="174"/>
      <c r="AB120" s="172"/>
      <c r="AC120" s="173"/>
      <c r="AD120" s="173"/>
      <c r="AE120" s="173"/>
      <c r="AF120" s="173"/>
      <c r="AG120" s="173"/>
      <c r="AH120" s="174"/>
      <c r="AI120" s="172"/>
      <c r="AJ120" s="173"/>
      <c r="AK120" s="173"/>
      <c r="AL120" s="173"/>
      <c r="AM120" s="173"/>
      <c r="AN120" s="173"/>
      <c r="AO120" s="174"/>
      <c r="AP120" s="172"/>
      <c r="AQ120" s="173"/>
      <c r="AR120" s="173"/>
      <c r="AS120" s="173"/>
      <c r="AT120" s="173"/>
      <c r="AU120" s="173"/>
      <c r="AV120" s="174"/>
      <c r="AW120" s="172"/>
      <c r="AX120" s="173"/>
      <c r="AY120" s="173"/>
      <c r="AZ120" s="887"/>
      <c r="BA120" s="888"/>
      <c r="BB120" s="901"/>
      <c r="BC120" s="888"/>
      <c r="BD120" s="902"/>
      <c r="BE120" s="903"/>
      <c r="BF120" s="903"/>
      <c r="BG120" s="903"/>
      <c r="BH120" s="904"/>
    </row>
    <row r="121" spans="2:60" ht="20.25" customHeight="1" x14ac:dyDescent="0.15">
      <c r="B121" s="148">
        <f>B118+1</f>
        <v>34</v>
      </c>
      <c r="C121" s="860"/>
      <c r="D121" s="861"/>
      <c r="E121" s="862"/>
      <c r="F121" s="149">
        <f>C120</f>
        <v>0</v>
      </c>
      <c r="G121" s="243"/>
      <c r="H121" s="867"/>
      <c r="I121" s="872"/>
      <c r="J121" s="873"/>
      <c r="K121" s="873"/>
      <c r="L121" s="874"/>
      <c r="M121" s="881"/>
      <c r="N121" s="882"/>
      <c r="O121" s="883"/>
      <c r="P121" s="150" t="s">
        <v>230</v>
      </c>
      <c r="Q121" s="151"/>
      <c r="R121" s="151"/>
      <c r="S121" s="152"/>
      <c r="T121" s="153"/>
      <c r="U121" s="154" t="str">
        <f>IF(U120="","",VLOOKUP(U120,'シフト記号表（勤務時間帯）'!$D$6:$X$47,21,FALSE))</f>
        <v/>
      </c>
      <c r="V121" s="155" t="str">
        <f>IF(V120="","",VLOOKUP(V120,'シフト記号表（勤務時間帯）'!$D$6:$X$47,21,FALSE))</f>
        <v/>
      </c>
      <c r="W121" s="155" t="str">
        <f>IF(W120="","",VLOOKUP(W120,'シフト記号表（勤務時間帯）'!$D$6:$X$47,21,FALSE))</f>
        <v/>
      </c>
      <c r="X121" s="155" t="str">
        <f>IF(X120="","",VLOOKUP(X120,'シフト記号表（勤務時間帯）'!$D$6:$X$47,21,FALSE))</f>
        <v/>
      </c>
      <c r="Y121" s="155" t="str">
        <f>IF(Y120="","",VLOOKUP(Y120,'シフト記号表（勤務時間帯）'!$D$6:$X$47,21,FALSE))</f>
        <v/>
      </c>
      <c r="Z121" s="155" t="str">
        <f>IF(Z120="","",VLOOKUP(Z120,'シフト記号表（勤務時間帯）'!$D$6:$X$47,21,FALSE))</f>
        <v/>
      </c>
      <c r="AA121" s="156" t="str">
        <f>IF(AA120="","",VLOOKUP(AA120,'シフト記号表（勤務時間帯）'!$D$6:$X$47,21,FALSE))</f>
        <v/>
      </c>
      <c r="AB121" s="154" t="str">
        <f>IF(AB120="","",VLOOKUP(AB120,'シフト記号表（勤務時間帯）'!$D$6:$X$47,21,FALSE))</f>
        <v/>
      </c>
      <c r="AC121" s="155" t="str">
        <f>IF(AC120="","",VLOOKUP(AC120,'シフト記号表（勤務時間帯）'!$D$6:$X$47,21,FALSE))</f>
        <v/>
      </c>
      <c r="AD121" s="155" t="str">
        <f>IF(AD120="","",VLOOKUP(AD120,'シフト記号表（勤務時間帯）'!$D$6:$X$47,21,FALSE))</f>
        <v/>
      </c>
      <c r="AE121" s="155" t="str">
        <f>IF(AE120="","",VLOOKUP(AE120,'シフト記号表（勤務時間帯）'!$D$6:$X$47,21,FALSE))</f>
        <v/>
      </c>
      <c r="AF121" s="155" t="str">
        <f>IF(AF120="","",VLOOKUP(AF120,'シフト記号表（勤務時間帯）'!$D$6:$X$47,21,FALSE))</f>
        <v/>
      </c>
      <c r="AG121" s="155" t="str">
        <f>IF(AG120="","",VLOOKUP(AG120,'シフト記号表（勤務時間帯）'!$D$6:$X$47,21,FALSE))</f>
        <v/>
      </c>
      <c r="AH121" s="156" t="str">
        <f>IF(AH120="","",VLOOKUP(AH120,'シフト記号表（勤務時間帯）'!$D$6:$X$47,21,FALSE))</f>
        <v/>
      </c>
      <c r="AI121" s="154" t="str">
        <f>IF(AI120="","",VLOOKUP(AI120,'シフト記号表（勤務時間帯）'!$D$6:$X$47,21,FALSE))</f>
        <v/>
      </c>
      <c r="AJ121" s="155" t="str">
        <f>IF(AJ120="","",VLOOKUP(AJ120,'シフト記号表（勤務時間帯）'!$D$6:$X$47,21,FALSE))</f>
        <v/>
      </c>
      <c r="AK121" s="155" t="str">
        <f>IF(AK120="","",VLOOKUP(AK120,'シフト記号表（勤務時間帯）'!$D$6:$X$47,21,FALSE))</f>
        <v/>
      </c>
      <c r="AL121" s="155" t="str">
        <f>IF(AL120="","",VLOOKUP(AL120,'シフト記号表（勤務時間帯）'!$D$6:$X$47,21,FALSE))</f>
        <v/>
      </c>
      <c r="AM121" s="155" t="str">
        <f>IF(AM120="","",VLOOKUP(AM120,'シフト記号表（勤務時間帯）'!$D$6:$X$47,21,FALSE))</f>
        <v/>
      </c>
      <c r="AN121" s="155" t="str">
        <f>IF(AN120="","",VLOOKUP(AN120,'シフト記号表（勤務時間帯）'!$D$6:$X$47,21,FALSE))</f>
        <v/>
      </c>
      <c r="AO121" s="156" t="str">
        <f>IF(AO120="","",VLOOKUP(AO120,'シフト記号表（勤務時間帯）'!$D$6:$X$47,21,FALSE))</f>
        <v/>
      </c>
      <c r="AP121" s="154" t="str">
        <f>IF(AP120="","",VLOOKUP(AP120,'シフト記号表（勤務時間帯）'!$D$6:$X$47,21,FALSE))</f>
        <v/>
      </c>
      <c r="AQ121" s="155" t="str">
        <f>IF(AQ120="","",VLOOKUP(AQ120,'シフト記号表（勤務時間帯）'!$D$6:$X$47,21,FALSE))</f>
        <v/>
      </c>
      <c r="AR121" s="155" t="str">
        <f>IF(AR120="","",VLOOKUP(AR120,'シフト記号表（勤務時間帯）'!$D$6:$X$47,21,FALSE))</f>
        <v/>
      </c>
      <c r="AS121" s="155" t="str">
        <f>IF(AS120="","",VLOOKUP(AS120,'シフト記号表（勤務時間帯）'!$D$6:$X$47,21,FALSE))</f>
        <v/>
      </c>
      <c r="AT121" s="155" t="str">
        <f>IF(AT120="","",VLOOKUP(AT120,'シフト記号表（勤務時間帯）'!$D$6:$X$47,21,FALSE))</f>
        <v/>
      </c>
      <c r="AU121" s="155" t="str">
        <f>IF(AU120="","",VLOOKUP(AU120,'シフト記号表（勤務時間帯）'!$D$6:$X$47,21,FALSE))</f>
        <v/>
      </c>
      <c r="AV121" s="156" t="str">
        <f>IF(AV120="","",VLOOKUP(AV120,'シフト記号表（勤務時間帯）'!$D$6:$X$47,21,FALSE))</f>
        <v/>
      </c>
      <c r="AW121" s="154" t="str">
        <f>IF(AW120="","",VLOOKUP(AW120,'シフト記号表（勤務時間帯）'!$D$6:$X$47,21,FALSE))</f>
        <v/>
      </c>
      <c r="AX121" s="155" t="str">
        <f>IF(AX120="","",VLOOKUP(AX120,'シフト記号表（勤務時間帯）'!$D$6:$X$47,21,FALSE))</f>
        <v/>
      </c>
      <c r="AY121" s="155" t="str">
        <f>IF(AY120="","",VLOOKUP(AY120,'シフト記号表（勤務時間帯）'!$D$6:$X$47,21,FALSE))</f>
        <v/>
      </c>
      <c r="AZ121" s="911">
        <f>IF($BC$3="４週",SUM(U121:AV121),IF($BC$3="暦月",SUM(U121:AY121),""))</f>
        <v>0</v>
      </c>
      <c r="BA121" s="912"/>
      <c r="BB121" s="913">
        <f>IF($BC$3="４週",AZ121/4,IF($BC$3="暦月",(AZ121/($BC$8/7)),""))</f>
        <v>0</v>
      </c>
      <c r="BC121" s="912"/>
      <c r="BD121" s="905"/>
      <c r="BE121" s="906"/>
      <c r="BF121" s="906"/>
      <c r="BG121" s="906"/>
      <c r="BH121" s="907"/>
    </row>
    <row r="122" spans="2:60" ht="20.25" customHeight="1" x14ac:dyDescent="0.15">
      <c r="B122" s="157"/>
      <c r="C122" s="863"/>
      <c r="D122" s="864"/>
      <c r="E122" s="865"/>
      <c r="F122" s="158"/>
      <c r="G122" s="244">
        <f>C120</f>
        <v>0</v>
      </c>
      <c r="H122" s="868"/>
      <c r="I122" s="875"/>
      <c r="J122" s="876"/>
      <c r="K122" s="876"/>
      <c r="L122" s="877"/>
      <c r="M122" s="884"/>
      <c r="N122" s="885"/>
      <c r="O122" s="886"/>
      <c r="P122" s="246" t="s">
        <v>231</v>
      </c>
      <c r="Q122" s="160"/>
      <c r="R122" s="160"/>
      <c r="S122" s="179"/>
      <c r="T122" s="180"/>
      <c r="U122" s="163" t="str">
        <f>IF(U120="","",VLOOKUP(U120,'シフト記号表（勤務時間帯）'!$D$6:$Z$47,23,FALSE))</f>
        <v/>
      </c>
      <c r="V122" s="164" t="str">
        <f>IF(V120="","",VLOOKUP(V120,'シフト記号表（勤務時間帯）'!$D$6:$Z$47,23,FALSE))</f>
        <v/>
      </c>
      <c r="W122" s="164" t="str">
        <f>IF(W120="","",VLOOKUP(W120,'シフト記号表（勤務時間帯）'!$D$6:$Z$47,23,FALSE))</f>
        <v/>
      </c>
      <c r="X122" s="164" t="str">
        <f>IF(X120="","",VLOOKUP(X120,'シフト記号表（勤務時間帯）'!$D$6:$Z$47,23,FALSE))</f>
        <v/>
      </c>
      <c r="Y122" s="164" t="str">
        <f>IF(Y120="","",VLOOKUP(Y120,'シフト記号表（勤務時間帯）'!$D$6:$Z$47,23,FALSE))</f>
        <v/>
      </c>
      <c r="Z122" s="164" t="str">
        <f>IF(Z120="","",VLOOKUP(Z120,'シフト記号表（勤務時間帯）'!$D$6:$Z$47,23,FALSE))</f>
        <v/>
      </c>
      <c r="AA122" s="165" t="str">
        <f>IF(AA120="","",VLOOKUP(AA120,'シフト記号表（勤務時間帯）'!$D$6:$Z$47,23,FALSE))</f>
        <v/>
      </c>
      <c r="AB122" s="163" t="str">
        <f>IF(AB120="","",VLOOKUP(AB120,'シフト記号表（勤務時間帯）'!$D$6:$Z$47,23,FALSE))</f>
        <v/>
      </c>
      <c r="AC122" s="164" t="str">
        <f>IF(AC120="","",VLOOKUP(AC120,'シフト記号表（勤務時間帯）'!$D$6:$Z$47,23,FALSE))</f>
        <v/>
      </c>
      <c r="AD122" s="164" t="str">
        <f>IF(AD120="","",VLOOKUP(AD120,'シフト記号表（勤務時間帯）'!$D$6:$Z$47,23,FALSE))</f>
        <v/>
      </c>
      <c r="AE122" s="164" t="str">
        <f>IF(AE120="","",VLOOKUP(AE120,'シフト記号表（勤務時間帯）'!$D$6:$Z$47,23,FALSE))</f>
        <v/>
      </c>
      <c r="AF122" s="164" t="str">
        <f>IF(AF120="","",VLOOKUP(AF120,'シフト記号表（勤務時間帯）'!$D$6:$Z$47,23,FALSE))</f>
        <v/>
      </c>
      <c r="AG122" s="164" t="str">
        <f>IF(AG120="","",VLOOKUP(AG120,'シフト記号表（勤務時間帯）'!$D$6:$Z$47,23,FALSE))</f>
        <v/>
      </c>
      <c r="AH122" s="165" t="str">
        <f>IF(AH120="","",VLOOKUP(AH120,'シフト記号表（勤務時間帯）'!$D$6:$Z$47,23,FALSE))</f>
        <v/>
      </c>
      <c r="AI122" s="163" t="str">
        <f>IF(AI120="","",VLOOKUP(AI120,'シフト記号表（勤務時間帯）'!$D$6:$Z$47,23,FALSE))</f>
        <v/>
      </c>
      <c r="AJ122" s="164" t="str">
        <f>IF(AJ120="","",VLOOKUP(AJ120,'シフト記号表（勤務時間帯）'!$D$6:$Z$47,23,FALSE))</f>
        <v/>
      </c>
      <c r="AK122" s="164" t="str">
        <f>IF(AK120="","",VLOOKUP(AK120,'シフト記号表（勤務時間帯）'!$D$6:$Z$47,23,FALSE))</f>
        <v/>
      </c>
      <c r="AL122" s="164" t="str">
        <f>IF(AL120="","",VLOOKUP(AL120,'シフト記号表（勤務時間帯）'!$D$6:$Z$47,23,FALSE))</f>
        <v/>
      </c>
      <c r="AM122" s="164" t="str">
        <f>IF(AM120="","",VLOOKUP(AM120,'シフト記号表（勤務時間帯）'!$D$6:$Z$47,23,FALSE))</f>
        <v/>
      </c>
      <c r="AN122" s="164" t="str">
        <f>IF(AN120="","",VLOOKUP(AN120,'シフト記号表（勤務時間帯）'!$D$6:$Z$47,23,FALSE))</f>
        <v/>
      </c>
      <c r="AO122" s="165" t="str">
        <f>IF(AO120="","",VLOOKUP(AO120,'シフト記号表（勤務時間帯）'!$D$6:$Z$47,23,FALSE))</f>
        <v/>
      </c>
      <c r="AP122" s="163" t="str">
        <f>IF(AP120="","",VLOOKUP(AP120,'シフト記号表（勤務時間帯）'!$D$6:$Z$47,23,FALSE))</f>
        <v/>
      </c>
      <c r="AQ122" s="164" t="str">
        <f>IF(AQ120="","",VLOOKUP(AQ120,'シフト記号表（勤務時間帯）'!$D$6:$Z$47,23,FALSE))</f>
        <v/>
      </c>
      <c r="AR122" s="164" t="str">
        <f>IF(AR120="","",VLOOKUP(AR120,'シフト記号表（勤務時間帯）'!$D$6:$Z$47,23,FALSE))</f>
        <v/>
      </c>
      <c r="AS122" s="164" t="str">
        <f>IF(AS120="","",VLOOKUP(AS120,'シフト記号表（勤務時間帯）'!$D$6:$Z$47,23,FALSE))</f>
        <v/>
      </c>
      <c r="AT122" s="164" t="str">
        <f>IF(AT120="","",VLOOKUP(AT120,'シフト記号表（勤務時間帯）'!$D$6:$Z$47,23,FALSE))</f>
        <v/>
      </c>
      <c r="AU122" s="164" t="str">
        <f>IF(AU120="","",VLOOKUP(AU120,'シフト記号表（勤務時間帯）'!$D$6:$Z$47,23,FALSE))</f>
        <v/>
      </c>
      <c r="AV122" s="165" t="str">
        <f>IF(AV120="","",VLOOKUP(AV120,'シフト記号表（勤務時間帯）'!$D$6:$Z$47,23,FALSE))</f>
        <v/>
      </c>
      <c r="AW122" s="163" t="str">
        <f>IF(AW120="","",VLOOKUP(AW120,'シフト記号表（勤務時間帯）'!$D$6:$Z$47,23,FALSE))</f>
        <v/>
      </c>
      <c r="AX122" s="164" t="str">
        <f>IF(AX120="","",VLOOKUP(AX120,'シフト記号表（勤務時間帯）'!$D$6:$Z$47,23,FALSE))</f>
        <v/>
      </c>
      <c r="AY122" s="164" t="str">
        <f>IF(AY120="","",VLOOKUP(AY120,'シフト記号表（勤務時間帯）'!$D$6:$Z$47,23,FALSE))</f>
        <v/>
      </c>
      <c r="AZ122" s="914">
        <f>IF($BC$3="４週",SUM(U122:AV122),IF($BC$3="暦月",SUM(U122:AY122),""))</f>
        <v>0</v>
      </c>
      <c r="BA122" s="915"/>
      <c r="BB122" s="916">
        <f>IF($BC$3="４週",AZ122/4,IF($BC$3="暦月",(AZ122/($BC$8/7)),""))</f>
        <v>0</v>
      </c>
      <c r="BC122" s="915"/>
      <c r="BD122" s="908"/>
      <c r="BE122" s="909"/>
      <c r="BF122" s="909"/>
      <c r="BG122" s="909"/>
      <c r="BH122" s="910"/>
    </row>
    <row r="123" spans="2:60" ht="20.25" customHeight="1" x14ac:dyDescent="0.15">
      <c r="B123" s="166"/>
      <c r="C123" s="857"/>
      <c r="D123" s="858"/>
      <c r="E123" s="859"/>
      <c r="F123" s="167"/>
      <c r="G123" s="245"/>
      <c r="H123" s="866"/>
      <c r="I123" s="869"/>
      <c r="J123" s="870"/>
      <c r="K123" s="870"/>
      <c r="L123" s="871"/>
      <c r="M123" s="878"/>
      <c r="N123" s="879"/>
      <c r="O123" s="880"/>
      <c r="P123" s="186" t="s">
        <v>227</v>
      </c>
      <c r="Q123" s="187"/>
      <c r="R123" s="187"/>
      <c r="S123" s="188"/>
      <c r="T123" s="189"/>
      <c r="U123" s="172"/>
      <c r="V123" s="173"/>
      <c r="W123" s="173"/>
      <c r="X123" s="173"/>
      <c r="Y123" s="173"/>
      <c r="Z123" s="173"/>
      <c r="AA123" s="174"/>
      <c r="AB123" s="172"/>
      <c r="AC123" s="173"/>
      <c r="AD123" s="173"/>
      <c r="AE123" s="173"/>
      <c r="AF123" s="173"/>
      <c r="AG123" s="173"/>
      <c r="AH123" s="174"/>
      <c r="AI123" s="172"/>
      <c r="AJ123" s="173"/>
      <c r="AK123" s="173"/>
      <c r="AL123" s="173"/>
      <c r="AM123" s="173"/>
      <c r="AN123" s="173"/>
      <c r="AO123" s="174"/>
      <c r="AP123" s="172"/>
      <c r="AQ123" s="173"/>
      <c r="AR123" s="173"/>
      <c r="AS123" s="173"/>
      <c r="AT123" s="173"/>
      <c r="AU123" s="173"/>
      <c r="AV123" s="174"/>
      <c r="AW123" s="172"/>
      <c r="AX123" s="173"/>
      <c r="AY123" s="173"/>
      <c r="AZ123" s="887"/>
      <c r="BA123" s="888"/>
      <c r="BB123" s="901"/>
      <c r="BC123" s="888"/>
      <c r="BD123" s="902"/>
      <c r="BE123" s="903"/>
      <c r="BF123" s="903"/>
      <c r="BG123" s="903"/>
      <c r="BH123" s="904"/>
    </row>
    <row r="124" spans="2:60" ht="20.25" customHeight="1" x14ac:dyDescent="0.15">
      <c r="B124" s="148">
        <f>B121+1</f>
        <v>35</v>
      </c>
      <c r="C124" s="860"/>
      <c r="D124" s="861"/>
      <c r="E124" s="862"/>
      <c r="F124" s="149">
        <f>C123</f>
        <v>0</v>
      </c>
      <c r="G124" s="243"/>
      <c r="H124" s="867"/>
      <c r="I124" s="872"/>
      <c r="J124" s="873"/>
      <c r="K124" s="873"/>
      <c r="L124" s="874"/>
      <c r="M124" s="881"/>
      <c r="N124" s="882"/>
      <c r="O124" s="883"/>
      <c r="P124" s="150" t="s">
        <v>230</v>
      </c>
      <c r="Q124" s="151"/>
      <c r="R124" s="151"/>
      <c r="S124" s="152"/>
      <c r="T124" s="153"/>
      <c r="U124" s="154" t="str">
        <f>IF(U123="","",VLOOKUP(U123,'シフト記号表（勤務時間帯）'!$D$6:$X$47,21,FALSE))</f>
        <v/>
      </c>
      <c r="V124" s="155" t="str">
        <f>IF(V123="","",VLOOKUP(V123,'シフト記号表（勤務時間帯）'!$D$6:$X$47,21,FALSE))</f>
        <v/>
      </c>
      <c r="W124" s="155" t="str">
        <f>IF(W123="","",VLOOKUP(W123,'シフト記号表（勤務時間帯）'!$D$6:$X$47,21,FALSE))</f>
        <v/>
      </c>
      <c r="X124" s="155" t="str">
        <f>IF(X123="","",VLOOKUP(X123,'シフト記号表（勤務時間帯）'!$D$6:$X$47,21,FALSE))</f>
        <v/>
      </c>
      <c r="Y124" s="155" t="str">
        <f>IF(Y123="","",VLOOKUP(Y123,'シフト記号表（勤務時間帯）'!$D$6:$X$47,21,FALSE))</f>
        <v/>
      </c>
      <c r="Z124" s="155" t="str">
        <f>IF(Z123="","",VLOOKUP(Z123,'シフト記号表（勤務時間帯）'!$D$6:$X$47,21,FALSE))</f>
        <v/>
      </c>
      <c r="AA124" s="156" t="str">
        <f>IF(AA123="","",VLOOKUP(AA123,'シフト記号表（勤務時間帯）'!$D$6:$X$47,21,FALSE))</f>
        <v/>
      </c>
      <c r="AB124" s="154" t="str">
        <f>IF(AB123="","",VLOOKUP(AB123,'シフト記号表（勤務時間帯）'!$D$6:$X$47,21,FALSE))</f>
        <v/>
      </c>
      <c r="AC124" s="155" t="str">
        <f>IF(AC123="","",VLOOKUP(AC123,'シフト記号表（勤務時間帯）'!$D$6:$X$47,21,FALSE))</f>
        <v/>
      </c>
      <c r="AD124" s="155" t="str">
        <f>IF(AD123="","",VLOOKUP(AD123,'シフト記号表（勤務時間帯）'!$D$6:$X$47,21,FALSE))</f>
        <v/>
      </c>
      <c r="AE124" s="155" t="str">
        <f>IF(AE123="","",VLOOKUP(AE123,'シフト記号表（勤務時間帯）'!$D$6:$X$47,21,FALSE))</f>
        <v/>
      </c>
      <c r="AF124" s="155" t="str">
        <f>IF(AF123="","",VLOOKUP(AF123,'シフト記号表（勤務時間帯）'!$D$6:$X$47,21,FALSE))</f>
        <v/>
      </c>
      <c r="AG124" s="155" t="str">
        <f>IF(AG123="","",VLOOKUP(AG123,'シフト記号表（勤務時間帯）'!$D$6:$X$47,21,FALSE))</f>
        <v/>
      </c>
      <c r="AH124" s="156" t="str">
        <f>IF(AH123="","",VLOOKUP(AH123,'シフト記号表（勤務時間帯）'!$D$6:$X$47,21,FALSE))</f>
        <v/>
      </c>
      <c r="AI124" s="154" t="str">
        <f>IF(AI123="","",VLOOKUP(AI123,'シフト記号表（勤務時間帯）'!$D$6:$X$47,21,FALSE))</f>
        <v/>
      </c>
      <c r="AJ124" s="155" t="str">
        <f>IF(AJ123="","",VLOOKUP(AJ123,'シフト記号表（勤務時間帯）'!$D$6:$X$47,21,FALSE))</f>
        <v/>
      </c>
      <c r="AK124" s="155" t="str">
        <f>IF(AK123="","",VLOOKUP(AK123,'シフト記号表（勤務時間帯）'!$D$6:$X$47,21,FALSE))</f>
        <v/>
      </c>
      <c r="AL124" s="155" t="str">
        <f>IF(AL123="","",VLOOKUP(AL123,'シフト記号表（勤務時間帯）'!$D$6:$X$47,21,FALSE))</f>
        <v/>
      </c>
      <c r="AM124" s="155" t="str">
        <f>IF(AM123="","",VLOOKUP(AM123,'シフト記号表（勤務時間帯）'!$D$6:$X$47,21,FALSE))</f>
        <v/>
      </c>
      <c r="AN124" s="155" t="str">
        <f>IF(AN123="","",VLOOKUP(AN123,'シフト記号表（勤務時間帯）'!$D$6:$X$47,21,FALSE))</f>
        <v/>
      </c>
      <c r="AO124" s="156" t="str">
        <f>IF(AO123="","",VLOOKUP(AO123,'シフト記号表（勤務時間帯）'!$D$6:$X$47,21,FALSE))</f>
        <v/>
      </c>
      <c r="AP124" s="154" t="str">
        <f>IF(AP123="","",VLOOKUP(AP123,'シフト記号表（勤務時間帯）'!$D$6:$X$47,21,FALSE))</f>
        <v/>
      </c>
      <c r="AQ124" s="155" t="str">
        <f>IF(AQ123="","",VLOOKUP(AQ123,'シフト記号表（勤務時間帯）'!$D$6:$X$47,21,FALSE))</f>
        <v/>
      </c>
      <c r="AR124" s="155" t="str">
        <f>IF(AR123="","",VLOOKUP(AR123,'シフト記号表（勤務時間帯）'!$D$6:$X$47,21,FALSE))</f>
        <v/>
      </c>
      <c r="AS124" s="155" t="str">
        <f>IF(AS123="","",VLOOKUP(AS123,'シフト記号表（勤務時間帯）'!$D$6:$X$47,21,FALSE))</f>
        <v/>
      </c>
      <c r="AT124" s="155" t="str">
        <f>IF(AT123="","",VLOOKUP(AT123,'シフト記号表（勤務時間帯）'!$D$6:$X$47,21,FALSE))</f>
        <v/>
      </c>
      <c r="AU124" s="155" t="str">
        <f>IF(AU123="","",VLOOKUP(AU123,'シフト記号表（勤務時間帯）'!$D$6:$X$47,21,FALSE))</f>
        <v/>
      </c>
      <c r="AV124" s="156" t="str">
        <f>IF(AV123="","",VLOOKUP(AV123,'シフト記号表（勤務時間帯）'!$D$6:$X$47,21,FALSE))</f>
        <v/>
      </c>
      <c r="AW124" s="154" t="str">
        <f>IF(AW123="","",VLOOKUP(AW123,'シフト記号表（勤務時間帯）'!$D$6:$X$47,21,FALSE))</f>
        <v/>
      </c>
      <c r="AX124" s="155" t="str">
        <f>IF(AX123="","",VLOOKUP(AX123,'シフト記号表（勤務時間帯）'!$D$6:$X$47,21,FALSE))</f>
        <v/>
      </c>
      <c r="AY124" s="155" t="str">
        <f>IF(AY123="","",VLOOKUP(AY123,'シフト記号表（勤務時間帯）'!$D$6:$X$47,21,FALSE))</f>
        <v/>
      </c>
      <c r="AZ124" s="911">
        <f>IF($BC$3="４週",SUM(U124:AV124),IF($BC$3="暦月",SUM(U124:AY124),""))</f>
        <v>0</v>
      </c>
      <c r="BA124" s="912"/>
      <c r="BB124" s="913">
        <f>IF($BC$3="４週",AZ124/4,IF($BC$3="暦月",(AZ124/($BC$8/7)),""))</f>
        <v>0</v>
      </c>
      <c r="BC124" s="912"/>
      <c r="BD124" s="905"/>
      <c r="BE124" s="906"/>
      <c r="BF124" s="906"/>
      <c r="BG124" s="906"/>
      <c r="BH124" s="907"/>
    </row>
    <row r="125" spans="2:60" ht="20.25" customHeight="1" x14ac:dyDescent="0.15">
      <c r="B125" s="157"/>
      <c r="C125" s="863"/>
      <c r="D125" s="864"/>
      <c r="E125" s="865"/>
      <c r="F125" s="158"/>
      <c r="G125" s="244">
        <f>C123</f>
        <v>0</v>
      </c>
      <c r="H125" s="868"/>
      <c r="I125" s="875"/>
      <c r="J125" s="876"/>
      <c r="K125" s="876"/>
      <c r="L125" s="877"/>
      <c r="M125" s="884"/>
      <c r="N125" s="885"/>
      <c r="O125" s="886"/>
      <c r="P125" s="246" t="s">
        <v>231</v>
      </c>
      <c r="Q125" s="160"/>
      <c r="R125" s="160"/>
      <c r="S125" s="179"/>
      <c r="T125" s="180"/>
      <c r="U125" s="163" t="str">
        <f>IF(U123="","",VLOOKUP(U123,'シフト記号表（勤務時間帯）'!$D$6:$Z$47,23,FALSE))</f>
        <v/>
      </c>
      <c r="V125" s="164" t="str">
        <f>IF(V123="","",VLOOKUP(V123,'シフト記号表（勤務時間帯）'!$D$6:$Z$47,23,FALSE))</f>
        <v/>
      </c>
      <c r="W125" s="164" t="str">
        <f>IF(W123="","",VLOOKUP(W123,'シフト記号表（勤務時間帯）'!$D$6:$Z$47,23,FALSE))</f>
        <v/>
      </c>
      <c r="X125" s="164" t="str">
        <f>IF(X123="","",VLOOKUP(X123,'シフト記号表（勤務時間帯）'!$D$6:$Z$47,23,FALSE))</f>
        <v/>
      </c>
      <c r="Y125" s="164" t="str">
        <f>IF(Y123="","",VLOOKUP(Y123,'シフト記号表（勤務時間帯）'!$D$6:$Z$47,23,FALSE))</f>
        <v/>
      </c>
      <c r="Z125" s="164" t="str">
        <f>IF(Z123="","",VLOOKUP(Z123,'シフト記号表（勤務時間帯）'!$D$6:$Z$47,23,FALSE))</f>
        <v/>
      </c>
      <c r="AA125" s="165" t="str">
        <f>IF(AA123="","",VLOOKUP(AA123,'シフト記号表（勤務時間帯）'!$D$6:$Z$47,23,FALSE))</f>
        <v/>
      </c>
      <c r="AB125" s="163" t="str">
        <f>IF(AB123="","",VLOOKUP(AB123,'シフト記号表（勤務時間帯）'!$D$6:$Z$47,23,FALSE))</f>
        <v/>
      </c>
      <c r="AC125" s="164" t="str">
        <f>IF(AC123="","",VLOOKUP(AC123,'シフト記号表（勤務時間帯）'!$D$6:$Z$47,23,FALSE))</f>
        <v/>
      </c>
      <c r="AD125" s="164" t="str">
        <f>IF(AD123="","",VLOOKUP(AD123,'シフト記号表（勤務時間帯）'!$D$6:$Z$47,23,FALSE))</f>
        <v/>
      </c>
      <c r="AE125" s="164" t="str">
        <f>IF(AE123="","",VLOOKUP(AE123,'シフト記号表（勤務時間帯）'!$D$6:$Z$47,23,FALSE))</f>
        <v/>
      </c>
      <c r="AF125" s="164" t="str">
        <f>IF(AF123="","",VLOOKUP(AF123,'シフト記号表（勤務時間帯）'!$D$6:$Z$47,23,FALSE))</f>
        <v/>
      </c>
      <c r="AG125" s="164" t="str">
        <f>IF(AG123="","",VLOOKUP(AG123,'シフト記号表（勤務時間帯）'!$D$6:$Z$47,23,FALSE))</f>
        <v/>
      </c>
      <c r="AH125" s="165" t="str">
        <f>IF(AH123="","",VLOOKUP(AH123,'シフト記号表（勤務時間帯）'!$D$6:$Z$47,23,FALSE))</f>
        <v/>
      </c>
      <c r="AI125" s="163" t="str">
        <f>IF(AI123="","",VLOOKUP(AI123,'シフト記号表（勤務時間帯）'!$D$6:$Z$47,23,FALSE))</f>
        <v/>
      </c>
      <c r="AJ125" s="164" t="str">
        <f>IF(AJ123="","",VLOOKUP(AJ123,'シフト記号表（勤務時間帯）'!$D$6:$Z$47,23,FALSE))</f>
        <v/>
      </c>
      <c r="AK125" s="164" t="str">
        <f>IF(AK123="","",VLOOKUP(AK123,'シフト記号表（勤務時間帯）'!$D$6:$Z$47,23,FALSE))</f>
        <v/>
      </c>
      <c r="AL125" s="164" t="str">
        <f>IF(AL123="","",VLOOKUP(AL123,'シフト記号表（勤務時間帯）'!$D$6:$Z$47,23,FALSE))</f>
        <v/>
      </c>
      <c r="AM125" s="164" t="str">
        <f>IF(AM123="","",VLOOKUP(AM123,'シフト記号表（勤務時間帯）'!$D$6:$Z$47,23,FALSE))</f>
        <v/>
      </c>
      <c r="AN125" s="164" t="str">
        <f>IF(AN123="","",VLOOKUP(AN123,'シフト記号表（勤務時間帯）'!$D$6:$Z$47,23,FALSE))</f>
        <v/>
      </c>
      <c r="AO125" s="165" t="str">
        <f>IF(AO123="","",VLOOKUP(AO123,'シフト記号表（勤務時間帯）'!$D$6:$Z$47,23,FALSE))</f>
        <v/>
      </c>
      <c r="AP125" s="163" t="str">
        <f>IF(AP123="","",VLOOKUP(AP123,'シフト記号表（勤務時間帯）'!$D$6:$Z$47,23,FALSE))</f>
        <v/>
      </c>
      <c r="AQ125" s="164" t="str">
        <f>IF(AQ123="","",VLOOKUP(AQ123,'シフト記号表（勤務時間帯）'!$D$6:$Z$47,23,FALSE))</f>
        <v/>
      </c>
      <c r="AR125" s="164" t="str">
        <f>IF(AR123="","",VLOOKUP(AR123,'シフト記号表（勤務時間帯）'!$D$6:$Z$47,23,FALSE))</f>
        <v/>
      </c>
      <c r="AS125" s="164" t="str">
        <f>IF(AS123="","",VLOOKUP(AS123,'シフト記号表（勤務時間帯）'!$D$6:$Z$47,23,FALSE))</f>
        <v/>
      </c>
      <c r="AT125" s="164" t="str">
        <f>IF(AT123="","",VLOOKUP(AT123,'シフト記号表（勤務時間帯）'!$D$6:$Z$47,23,FALSE))</f>
        <v/>
      </c>
      <c r="AU125" s="164" t="str">
        <f>IF(AU123="","",VLOOKUP(AU123,'シフト記号表（勤務時間帯）'!$D$6:$Z$47,23,FALSE))</f>
        <v/>
      </c>
      <c r="AV125" s="165" t="str">
        <f>IF(AV123="","",VLOOKUP(AV123,'シフト記号表（勤務時間帯）'!$D$6:$Z$47,23,FALSE))</f>
        <v/>
      </c>
      <c r="AW125" s="163" t="str">
        <f>IF(AW123="","",VLOOKUP(AW123,'シフト記号表（勤務時間帯）'!$D$6:$Z$47,23,FALSE))</f>
        <v/>
      </c>
      <c r="AX125" s="164" t="str">
        <f>IF(AX123="","",VLOOKUP(AX123,'シフト記号表（勤務時間帯）'!$D$6:$Z$47,23,FALSE))</f>
        <v/>
      </c>
      <c r="AY125" s="164" t="str">
        <f>IF(AY123="","",VLOOKUP(AY123,'シフト記号表（勤務時間帯）'!$D$6:$Z$47,23,FALSE))</f>
        <v/>
      </c>
      <c r="AZ125" s="914">
        <f>IF($BC$3="４週",SUM(U125:AV125),IF($BC$3="暦月",SUM(U125:AY125),""))</f>
        <v>0</v>
      </c>
      <c r="BA125" s="915"/>
      <c r="BB125" s="916">
        <f>IF($BC$3="４週",AZ125/4,IF($BC$3="暦月",(AZ125/($BC$8/7)),""))</f>
        <v>0</v>
      </c>
      <c r="BC125" s="915"/>
      <c r="BD125" s="908"/>
      <c r="BE125" s="909"/>
      <c r="BF125" s="909"/>
      <c r="BG125" s="909"/>
      <c r="BH125" s="910"/>
    </row>
    <row r="126" spans="2:60" ht="20.25" customHeight="1" x14ac:dyDescent="0.15">
      <c r="B126" s="166"/>
      <c r="C126" s="857"/>
      <c r="D126" s="858"/>
      <c r="E126" s="859"/>
      <c r="F126" s="167"/>
      <c r="G126" s="245"/>
      <c r="H126" s="866"/>
      <c r="I126" s="869"/>
      <c r="J126" s="870"/>
      <c r="K126" s="870"/>
      <c r="L126" s="871"/>
      <c r="M126" s="878"/>
      <c r="N126" s="879"/>
      <c r="O126" s="880"/>
      <c r="P126" s="186" t="s">
        <v>227</v>
      </c>
      <c r="Q126" s="187"/>
      <c r="R126" s="187"/>
      <c r="S126" s="188"/>
      <c r="T126" s="189"/>
      <c r="U126" s="172"/>
      <c r="V126" s="173"/>
      <c r="W126" s="173"/>
      <c r="X126" s="173"/>
      <c r="Y126" s="173"/>
      <c r="Z126" s="173"/>
      <c r="AA126" s="174"/>
      <c r="AB126" s="172"/>
      <c r="AC126" s="173"/>
      <c r="AD126" s="173"/>
      <c r="AE126" s="173"/>
      <c r="AF126" s="173"/>
      <c r="AG126" s="173"/>
      <c r="AH126" s="174"/>
      <c r="AI126" s="172"/>
      <c r="AJ126" s="173"/>
      <c r="AK126" s="173"/>
      <c r="AL126" s="173"/>
      <c r="AM126" s="173"/>
      <c r="AN126" s="173"/>
      <c r="AO126" s="174"/>
      <c r="AP126" s="172"/>
      <c r="AQ126" s="173"/>
      <c r="AR126" s="173"/>
      <c r="AS126" s="173"/>
      <c r="AT126" s="173"/>
      <c r="AU126" s="173"/>
      <c r="AV126" s="174"/>
      <c r="AW126" s="172"/>
      <c r="AX126" s="173"/>
      <c r="AY126" s="173"/>
      <c r="AZ126" s="887"/>
      <c r="BA126" s="888"/>
      <c r="BB126" s="901"/>
      <c r="BC126" s="888"/>
      <c r="BD126" s="902"/>
      <c r="BE126" s="903"/>
      <c r="BF126" s="903"/>
      <c r="BG126" s="903"/>
      <c r="BH126" s="904"/>
    </row>
    <row r="127" spans="2:60" ht="20.25" customHeight="1" x14ac:dyDescent="0.15">
      <c r="B127" s="148">
        <f>B124+1</f>
        <v>36</v>
      </c>
      <c r="C127" s="860"/>
      <c r="D127" s="861"/>
      <c r="E127" s="862"/>
      <c r="F127" s="149">
        <f>C126</f>
        <v>0</v>
      </c>
      <c r="G127" s="243"/>
      <c r="H127" s="867"/>
      <c r="I127" s="872"/>
      <c r="J127" s="873"/>
      <c r="K127" s="873"/>
      <c r="L127" s="874"/>
      <c r="M127" s="881"/>
      <c r="N127" s="882"/>
      <c r="O127" s="883"/>
      <c r="P127" s="150" t="s">
        <v>230</v>
      </c>
      <c r="Q127" s="151"/>
      <c r="R127" s="151"/>
      <c r="S127" s="152"/>
      <c r="T127" s="153"/>
      <c r="U127" s="154" t="str">
        <f>IF(U126="","",VLOOKUP(U126,'シフト記号表（勤務時間帯）'!$D$6:$X$47,21,FALSE))</f>
        <v/>
      </c>
      <c r="V127" s="155" t="str">
        <f>IF(V126="","",VLOOKUP(V126,'シフト記号表（勤務時間帯）'!$D$6:$X$47,21,FALSE))</f>
        <v/>
      </c>
      <c r="W127" s="155" t="str">
        <f>IF(W126="","",VLOOKUP(W126,'シフト記号表（勤務時間帯）'!$D$6:$X$47,21,FALSE))</f>
        <v/>
      </c>
      <c r="X127" s="155" t="str">
        <f>IF(X126="","",VLOOKUP(X126,'シフト記号表（勤務時間帯）'!$D$6:$X$47,21,FALSE))</f>
        <v/>
      </c>
      <c r="Y127" s="155" t="str">
        <f>IF(Y126="","",VLOOKUP(Y126,'シフト記号表（勤務時間帯）'!$D$6:$X$47,21,FALSE))</f>
        <v/>
      </c>
      <c r="Z127" s="155" t="str">
        <f>IF(Z126="","",VLOOKUP(Z126,'シフト記号表（勤務時間帯）'!$D$6:$X$47,21,FALSE))</f>
        <v/>
      </c>
      <c r="AA127" s="156" t="str">
        <f>IF(AA126="","",VLOOKUP(AA126,'シフト記号表（勤務時間帯）'!$D$6:$X$47,21,FALSE))</f>
        <v/>
      </c>
      <c r="AB127" s="154" t="str">
        <f>IF(AB126="","",VLOOKUP(AB126,'シフト記号表（勤務時間帯）'!$D$6:$X$47,21,FALSE))</f>
        <v/>
      </c>
      <c r="AC127" s="155" t="str">
        <f>IF(AC126="","",VLOOKUP(AC126,'シフト記号表（勤務時間帯）'!$D$6:$X$47,21,FALSE))</f>
        <v/>
      </c>
      <c r="AD127" s="155" t="str">
        <f>IF(AD126="","",VLOOKUP(AD126,'シフト記号表（勤務時間帯）'!$D$6:$X$47,21,FALSE))</f>
        <v/>
      </c>
      <c r="AE127" s="155" t="str">
        <f>IF(AE126="","",VLOOKUP(AE126,'シフト記号表（勤務時間帯）'!$D$6:$X$47,21,FALSE))</f>
        <v/>
      </c>
      <c r="AF127" s="155" t="str">
        <f>IF(AF126="","",VLOOKUP(AF126,'シフト記号表（勤務時間帯）'!$D$6:$X$47,21,FALSE))</f>
        <v/>
      </c>
      <c r="AG127" s="155" t="str">
        <f>IF(AG126="","",VLOOKUP(AG126,'シフト記号表（勤務時間帯）'!$D$6:$X$47,21,FALSE))</f>
        <v/>
      </c>
      <c r="AH127" s="156" t="str">
        <f>IF(AH126="","",VLOOKUP(AH126,'シフト記号表（勤務時間帯）'!$D$6:$X$47,21,FALSE))</f>
        <v/>
      </c>
      <c r="AI127" s="154" t="str">
        <f>IF(AI126="","",VLOOKUP(AI126,'シフト記号表（勤務時間帯）'!$D$6:$X$47,21,FALSE))</f>
        <v/>
      </c>
      <c r="AJ127" s="155" t="str">
        <f>IF(AJ126="","",VLOOKUP(AJ126,'シフト記号表（勤務時間帯）'!$D$6:$X$47,21,FALSE))</f>
        <v/>
      </c>
      <c r="AK127" s="155" t="str">
        <f>IF(AK126="","",VLOOKUP(AK126,'シフト記号表（勤務時間帯）'!$D$6:$X$47,21,FALSE))</f>
        <v/>
      </c>
      <c r="AL127" s="155" t="str">
        <f>IF(AL126="","",VLOOKUP(AL126,'シフト記号表（勤務時間帯）'!$D$6:$X$47,21,FALSE))</f>
        <v/>
      </c>
      <c r="AM127" s="155" t="str">
        <f>IF(AM126="","",VLOOKUP(AM126,'シフト記号表（勤務時間帯）'!$D$6:$X$47,21,FALSE))</f>
        <v/>
      </c>
      <c r="AN127" s="155" t="str">
        <f>IF(AN126="","",VLOOKUP(AN126,'シフト記号表（勤務時間帯）'!$D$6:$X$47,21,FALSE))</f>
        <v/>
      </c>
      <c r="AO127" s="156" t="str">
        <f>IF(AO126="","",VLOOKUP(AO126,'シフト記号表（勤務時間帯）'!$D$6:$X$47,21,FALSE))</f>
        <v/>
      </c>
      <c r="AP127" s="154" t="str">
        <f>IF(AP126="","",VLOOKUP(AP126,'シフト記号表（勤務時間帯）'!$D$6:$X$47,21,FALSE))</f>
        <v/>
      </c>
      <c r="AQ127" s="155" t="str">
        <f>IF(AQ126="","",VLOOKUP(AQ126,'シフト記号表（勤務時間帯）'!$D$6:$X$47,21,FALSE))</f>
        <v/>
      </c>
      <c r="AR127" s="155" t="str">
        <f>IF(AR126="","",VLOOKUP(AR126,'シフト記号表（勤務時間帯）'!$D$6:$X$47,21,FALSE))</f>
        <v/>
      </c>
      <c r="AS127" s="155" t="str">
        <f>IF(AS126="","",VLOOKUP(AS126,'シフト記号表（勤務時間帯）'!$D$6:$X$47,21,FALSE))</f>
        <v/>
      </c>
      <c r="AT127" s="155" t="str">
        <f>IF(AT126="","",VLOOKUP(AT126,'シフト記号表（勤務時間帯）'!$D$6:$X$47,21,FALSE))</f>
        <v/>
      </c>
      <c r="AU127" s="155" t="str">
        <f>IF(AU126="","",VLOOKUP(AU126,'シフト記号表（勤務時間帯）'!$D$6:$X$47,21,FALSE))</f>
        <v/>
      </c>
      <c r="AV127" s="156" t="str">
        <f>IF(AV126="","",VLOOKUP(AV126,'シフト記号表（勤務時間帯）'!$D$6:$X$47,21,FALSE))</f>
        <v/>
      </c>
      <c r="AW127" s="154" t="str">
        <f>IF(AW126="","",VLOOKUP(AW126,'シフト記号表（勤務時間帯）'!$D$6:$X$47,21,FALSE))</f>
        <v/>
      </c>
      <c r="AX127" s="155" t="str">
        <f>IF(AX126="","",VLOOKUP(AX126,'シフト記号表（勤務時間帯）'!$D$6:$X$47,21,FALSE))</f>
        <v/>
      </c>
      <c r="AY127" s="155" t="str">
        <f>IF(AY126="","",VLOOKUP(AY126,'シフト記号表（勤務時間帯）'!$D$6:$X$47,21,FALSE))</f>
        <v/>
      </c>
      <c r="AZ127" s="911">
        <f>IF($BC$3="４週",SUM(U127:AV127),IF($BC$3="暦月",SUM(U127:AY127),""))</f>
        <v>0</v>
      </c>
      <c r="BA127" s="912"/>
      <c r="BB127" s="913">
        <f>IF($BC$3="４週",AZ127/4,IF($BC$3="暦月",(AZ127/($BC$8/7)),""))</f>
        <v>0</v>
      </c>
      <c r="BC127" s="912"/>
      <c r="BD127" s="905"/>
      <c r="BE127" s="906"/>
      <c r="BF127" s="906"/>
      <c r="BG127" s="906"/>
      <c r="BH127" s="907"/>
    </row>
    <row r="128" spans="2:60" ht="20.25" customHeight="1" x14ac:dyDescent="0.15">
      <c r="B128" s="157"/>
      <c r="C128" s="863"/>
      <c r="D128" s="864"/>
      <c r="E128" s="865"/>
      <c r="F128" s="158"/>
      <c r="G128" s="244">
        <f>C126</f>
        <v>0</v>
      </c>
      <c r="H128" s="868"/>
      <c r="I128" s="875"/>
      <c r="J128" s="876"/>
      <c r="K128" s="876"/>
      <c r="L128" s="877"/>
      <c r="M128" s="884"/>
      <c r="N128" s="885"/>
      <c r="O128" s="886"/>
      <c r="P128" s="246" t="s">
        <v>231</v>
      </c>
      <c r="Q128" s="160"/>
      <c r="R128" s="160"/>
      <c r="S128" s="179"/>
      <c r="T128" s="180"/>
      <c r="U128" s="163" t="str">
        <f>IF(U126="","",VLOOKUP(U126,'シフト記号表（勤務時間帯）'!$D$6:$Z$47,23,FALSE))</f>
        <v/>
      </c>
      <c r="V128" s="164" t="str">
        <f>IF(V126="","",VLOOKUP(V126,'シフト記号表（勤務時間帯）'!$D$6:$Z$47,23,FALSE))</f>
        <v/>
      </c>
      <c r="W128" s="164" t="str">
        <f>IF(W126="","",VLOOKUP(W126,'シフト記号表（勤務時間帯）'!$D$6:$Z$47,23,FALSE))</f>
        <v/>
      </c>
      <c r="X128" s="164" t="str">
        <f>IF(X126="","",VLOOKUP(X126,'シフト記号表（勤務時間帯）'!$D$6:$Z$47,23,FALSE))</f>
        <v/>
      </c>
      <c r="Y128" s="164" t="str">
        <f>IF(Y126="","",VLOOKUP(Y126,'シフト記号表（勤務時間帯）'!$D$6:$Z$47,23,FALSE))</f>
        <v/>
      </c>
      <c r="Z128" s="164" t="str">
        <f>IF(Z126="","",VLOOKUP(Z126,'シフト記号表（勤務時間帯）'!$D$6:$Z$47,23,FALSE))</f>
        <v/>
      </c>
      <c r="AA128" s="165" t="str">
        <f>IF(AA126="","",VLOOKUP(AA126,'シフト記号表（勤務時間帯）'!$D$6:$Z$47,23,FALSE))</f>
        <v/>
      </c>
      <c r="AB128" s="163" t="str">
        <f>IF(AB126="","",VLOOKUP(AB126,'シフト記号表（勤務時間帯）'!$D$6:$Z$47,23,FALSE))</f>
        <v/>
      </c>
      <c r="AC128" s="164" t="str">
        <f>IF(AC126="","",VLOOKUP(AC126,'シフト記号表（勤務時間帯）'!$D$6:$Z$47,23,FALSE))</f>
        <v/>
      </c>
      <c r="AD128" s="164" t="str">
        <f>IF(AD126="","",VLOOKUP(AD126,'シフト記号表（勤務時間帯）'!$D$6:$Z$47,23,FALSE))</f>
        <v/>
      </c>
      <c r="AE128" s="164" t="str">
        <f>IF(AE126="","",VLOOKUP(AE126,'シフト記号表（勤務時間帯）'!$D$6:$Z$47,23,FALSE))</f>
        <v/>
      </c>
      <c r="AF128" s="164" t="str">
        <f>IF(AF126="","",VLOOKUP(AF126,'シフト記号表（勤務時間帯）'!$D$6:$Z$47,23,FALSE))</f>
        <v/>
      </c>
      <c r="AG128" s="164" t="str">
        <f>IF(AG126="","",VLOOKUP(AG126,'シフト記号表（勤務時間帯）'!$D$6:$Z$47,23,FALSE))</f>
        <v/>
      </c>
      <c r="AH128" s="165" t="str">
        <f>IF(AH126="","",VLOOKUP(AH126,'シフト記号表（勤務時間帯）'!$D$6:$Z$47,23,FALSE))</f>
        <v/>
      </c>
      <c r="AI128" s="163" t="str">
        <f>IF(AI126="","",VLOOKUP(AI126,'シフト記号表（勤務時間帯）'!$D$6:$Z$47,23,FALSE))</f>
        <v/>
      </c>
      <c r="AJ128" s="164" t="str">
        <f>IF(AJ126="","",VLOOKUP(AJ126,'シフト記号表（勤務時間帯）'!$D$6:$Z$47,23,FALSE))</f>
        <v/>
      </c>
      <c r="AK128" s="164" t="str">
        <f>IF(AK126="","",VLOOKUP(AK126,'シフト記号表（勤務時間帯）'!$D$6:$Z$47,23,FALSE))</f>
        <v/>
      </c>
      <c r="AL128" s="164" t="str">
        <f>IF(AL126="","",VLOOKUP(AL126,'シフト記号表（勤務時間帯）'!$D$6:$Z$47,23,FALSE))</f>
        <v/>
      </c>
      <c r="AM128" s="164" t="str">
        <f>IF(AM126="","",VLOOKUP(AM126,'シフト記号表（勤務時間帯）'!$D$6:$Z$47,23,FALSE))</f>
        <v/>
      </c>
      <c r="AN128" s="164" t="str">
        <f>IF(AN126="","",VLOOKUP(AN126,'シフト記号表（勤務時間帯）'!$D$6:$Z$47,23,FALSE))</f>
        <v/>
      </c>
      <c r="AO128" s="165" t="str">
        <f>IF(AO126="","",VLOOKUP(AO126,'シフト記号表（勤務時間帯）'!$D$6:$Z$47,23,FALSE))</f>
        <v/>
      </c>
      <c r="AP128" s="163" t="str">
        <f>IF(AP126="","",VLOOKUP(AP126,'シフト記号表（勤務時間帯）'!$D$6:$Z$47,23,FALSE))</f>
        <v/>
      </c>
      <c r="AQ128" s="164" t="str">
        <f>IF(AQ126="","",VLOOKUP(AQ126,'シフト記号表（勤務時間帯）'!$D$6:$Z$47,23,FALSE))</f>
        <v/>
      </c>
      <c r="AR128" s="164" t="str">
        <f>IF(AR126="","",VLOOKUP(AR126,'シフト記号表（勤務時間帯）'!$D$6:$Z$47,23,FALSE))</f>
        <v/>
      </c>
      <c r="AS128" s="164" t="str">
        <f>IF(AS126="","",VLOOKUP(AS126,'シフト記号表（勤務時間帯）'!$D$6:$Z$47,23,FALSE))</f>
        <v/>
      </c>
      <c r="AT128" s="164" t="str">
        <f>IF(AT126="","",VLOOKUP(AT126,'シフト記号表（勤務時間帯）'!$D$6:$Z$47,23,FALSE))</f>
        <v/>
      </c>
      <c r="AU128" s="164" t="str">
        <f>IF(AU126="","",VLOOKUP(AU126,'シフト記号表（勤務時間帯）'!$D$6:$Z$47,23,FALSE))</f>
        <v/>
      </c>
      <c r="AV128" s="165" t="str">
        <f>IF(AV126="","",VLOOKUP(AV126,'シフト記号表（勤務時間帯）'!$D$6:$Z$47,23,FALSE))</f>
        <v/>
      </c>
      <c r="AW128" s="163" t="str">
        <f>IF(AW126="","",VLOOKUP(AW126,'シフト記号表（勤務時間帯）'!$D$6:$Z$47,23,FALSE))</f>
        <v/>
      </c>
      <c r="AX128" s="164" t="str">
        <f>IF(AX126="","",VLOOKUP(AX126,'シフト記号表（勤務時間帯）'!$D$6:$Z$47,23,FALSE))</f>
        <v/>
      </c>
      <c r="AY128" s="164" t="str">
        <f>IF(AY126="","",VLOOKUP(AY126,'シフト記号表（勤務時間帯）'!$D$6:$Z$47,23,FALSE))</f>
        <v/>
      </c>
      <c r="AZ128" s="914">
        <f>IF($BC$3="４週",SUM(U128:AV128),IF($BC$3="暦月",SUM(U128:AY128),""))</f>
        <v>0</v>
      </c>
      <c r="BA128" s="915"/>
      <c r="BB128" s="916">
        <f>IF($BC$3="４週",AZ128/4,IF($BC$3="暦月",(AZ128/($BC$8/7)),""))</f>
        <v>0</v>
      </c>
      <c r="BC128" s="915"/>
      <c r="BD128" s="908"/>
      <c r="BE128" s="909"/>
      <c r="BF128" s="909"/>
      <c r="BG128" s="909"/>
      <c r="BH128" s="910"/>
    </row>
    <row r="129" spans="2:60" ht="20.25" customHeight="1" x14ac:dyDescent="0.15">
      <c r="B129" s="166"/>
      <c r="C129" s="857"/>
      <c r="D129" s="858"/>
      <c r="E129" s="859"/>
      <c r="F129" s="167"/>
      <c r="G129" s="245"/>
      <c r="H129" s="866"/>
      <c r="I129" s="869"/>
      <c r="J129" s="870"/>
      <c r="K129" s="870"/>
      <c r="L129" s="871"/>
      <c r="M129" s="878"/>
      <c r="N129" s="879"/>
      <c r="O129" s="880"/>
      <c r="P129" s="186" t="s">
        <v>227</v>
      </c>
      <c r="Q129" s="187"/>
      <c r="R129" s="187"/>
      <c r="S129" s="188"/>
      <c r="T129" s="189"/>
      <c r="U129" s="172"/>
      <c r="V129" s="173"/>
      <c r="W129" s="173"/>
      <c r="X129" s="173"/>
      <c r="Y129" s="173"/>
      <c r="Z129" s="173"/>
      <c r="AA129" s="174"/>
      <c r="AB129" s="172"/>
      <c r="AC129" s="173"/>
      <c r="AD129" s="173"/>
      <c r="AE129" s="173"/>
      <c r="AF129" s="173"/>
      <c r="AG129" s="173"/>
      <c r="AH129" s="174"/>
      <c r="AI129" s="172"/>
      <c r="AJ129" s="173"/>
      <c r="AK129" s="173"/>
      <c r="AL129" s="173"/>
      <c r="AM129" s="173"/>
      <c r="AN129" s="173"/>
      <c r="AO129" s="174"/>
      <c r="AP129" s="172"/>
      <c r="AQ129" s="173"/>
      <c r="AR129" s="173"/>
      <c r="AS129" s="173"/>
      <c r="AT129" s="173"/>
      <c r="AU129" s="173"/>
      <c r="AV129" s="174"/>
      <c r="AW129" s="172"/>
      <c r="AX129" s="173"/>
      <c r="AY129" s="173"/>
      <c r="AZ129" s="887"/>
      <c r="BA129" s="888"/>
      <c r="BB129" s="901"/>
      <c r="BC129" s="888"/>
      <c r="BD129" s="902"/>
      <c r="BE129" s="903"/>
      <c r="BF129" s="903"/>
      <c r="BG129" s="903"/>
      <c r="BH129" s="904"/>
    </row>
    <row r="130" spans="2:60" ht="20.25" customHeight="1" x14ac:dyDescent="0.15">
      <c r="B130" s="148">
        <f>B127+1</f>
        <v>37</v>
      </c>
      <c r="C130" s="860"/>
      <c r="D130" s="861"/>
      <c r="E130" s="862"/>
      <c r="F130" s="149">
        <f>C129</f>
        <v>0</v>
      </c>
      <c r="G130" s="243"/>
      <c r="H130" s="867"/>
      <c r="I130" s="872"/>
      <c r="J130" s="873"/>
      <c r="K130" s="873"/>
      <c r="L130" s="874"/>
      <c r="M130" s="881"/>
      <c r="N130" s="882"/>
      <c r="O130" s="883"/>
      <c r="P130" s="150" t="s">
        <v>230</v>
      </c>
      <c r="Q130" s="151"/>
      <c r="R130" s="151"/>
      <c r="S130" s="152"/>
      <c r="T130" s="153"/>
      <c r="U130" s="154" t="str">
        <f>IF(U129="","",VLOOKUP(U129,'シフト記号表（勤務時間帯）'!$D$6:$X$47,21,FALSE))</f>
        <v/>
      </c>
      <c r="V130" s="155" t="str">
        <f>IF(V129="","",VLOOKUP(V129,'シフト記号表（勤務時間帯）'!$D$6:$X$47,21,FALSE))</f>
        <v/>
      </c>
      <c r="W130" s="155" t="str">
        <f>IF(W129="","",VLOOKUP(W129,'シフト記号表（勤務時間帯）'!$D$6:$X$47,21,FALSE))</f>
        <v/>
      </c>
      <c r="X130" s="155" t="str">
        <f>IF(X129="","",VLOOKUP(X129,'シフト記号表（勤務時間帯）'!$D$6:$X$47,21,FALSE))</f>
        <v/>
      </c>
      <c r="Y130" s="155" t="str">
        <f>IF(Y129="","",VLOOKUP(Y129,'シフト記号表（勤務時間帯）'!$D$6:$X$47,21,FALSE))</f>
        <v/>
      </c>
      <c r="Z130" s="155" t="str">
        <f>IF(Z129="","",VLOOKUP(Z129,'シフト記号表（勤務時間帯）'!$D$6:$X$47,21,FALSE))</f>
        <v/>
      </c>
      <c r="AA130" s="156" t="str">
        <f>IF(AA129="","",VLOOKUP(AA129,'シフト記号表（勤務時間帯）'!$D$6:$X$47,21,FALSE))</f>
        <v/>
      </c>
      <c r="AB130" s="154" t="str">
        <f>IF(AB129="","",VLOOKUP(AB129,'シフト記号表（勤務時間帯）'!$D$6:$X$47,21,FALSE))</f>
        <v/>
      </c>
      <c r="AC130" s="155" t="str">
        <f>IF(AC129="","",VLOOKUP(AC129,'シフト記号表（勤務時間帯）'!$D$6:$X$47,21,FALSE))</f>
        <v/>
      </c>
      <c r="AD130" s="155" t="str">
        <f>IF(AD129="","",VLOOKUP(AD129,'シフト記号表（勤務時間帯）'!$D$6:$X$47,21,FALSE))</f>
        <v/>
      </c>
      <c r="AE130" s="155" t="str">
        <f>IF(AE129="","",VLOOKUP(AE129,'シフト記号表（勤務時間帯）'!$D$6:$X$47,21,FALSE))</f>
        <v/>
      </c>
      <c r="AF130" s="155" t="str">
        <f>IF(AF129="","",VLOOKUP(AF129,'シフト記号表（勤務時間帯）'!$D$6:$X$47,21,FALSE))</f>
        <v/>
      </c>
      <c r="AG130" s="155" t="str">
        <f>IF(AG129="","",VLOOKUP(AG129,'シフト記号表（勤務時間帯）'!$D$6:$X$47,21,FALSE))</f>
        <v/>
      </c>
      <c r="AH130" s="156" t="str">
        <f>IF(AH129="","",VLOOKUP(AH129,'シフト記号表（勤務時間帯）'!$D$6:$X$47,21,FALSE))</f>
        <v/>
      </c>
      <c r="AI130" s="154" t="str">
        <f>IF(AI129="","",VLOOKUP(AI129,'シフト記号表（勤務時間帯）'!$D$6:$X$47,21,FALSE))</f>
        <v/>
      </c>
      <c r="AJ130" s="155" t="str">
        <f>IF(AJ129="","",VLOOKUP(AJ129,'シフト記号表（勤務時間帯）'!$D$6:$X$47,21,FALSE))</f>
        <v/>
      </c>
      <c r="AK130" s="155" t="str">
        <f>IF(AK129="","",VLOOKUP(AK129,'シフト記号表（勤務時間帯）'!$D$6:$X$47,21,FALSE))</f>
        <v/>
      </c>
      <c r="AL130" s="155" t="str">
        <f>IF(AL129="","",VLOOKUP(AL129,'シフト記号表（勤務時間帯）'!$D$6:$X$47,21,FALSE))</f>
        <v/>
      </c>
      <c r="AM130" s="155" t="str">
        <f>IF(AM129="","",VLOOKUP(AM129,'シフト記号表（勤務時間帯）'!$D$6:$X$47,21,FALSE))</f>
        <v/>
      </c>
      <c r="AN130" s="155" t="str">
        <f>IF(AN129="","",VLOOKUP(AN129,'シフト記号表（勤務時間帯）'!$D$6:$X$47,21,FALSE))</f>
        <v/>
      </c>
      <c r="AO130" s="156" t="str">
        <f>IF(AO129="","",VLOOKUP(AO129,'シフト記号表（勤務時間帯）'!$D$6:$X$47,21,FALSE))</f>
        <v/>
      </c>
      <c r="AP130" s="154" t="str">
        <f>IF(AP129="","",VLOOKUP(AP129,'シフト記号表（勤務時間帯）'!$D$6:$X$47,21,FALSE))</f>
        <v/>
      </c>
      <c r="AQ130" s="155" t="str">
        <f>IF(AQ129="","",VLOOKUP(AQ129,'シフト記号表（勤務時間帯）'!$D$6:$X$47,21,FALSE))</f>
        <v/>
      </c>
      <c r="AR130" s="155" t="str">
        <f>IF(AR129="","",VLOOKUP(AR129,'シフト記号表（勤務時間帯）'!$D$6:$X$47,21,FALSE))</f>
        <v/>
      </c>
      <c r="AS130" s="155" t="str">
        <f>IF(AS129="","",VLOOKUP(AS129,'シフト記号表（勤務時間帯）'!$D$6:$X$47,21,FALSE))</f>
        <v/>
      </c>
      <c r="AT130" s="155" t="str">
        <f>IF(AT129="","",VLOOKUP(AT129,'シフト記号表（勤務時間帯）'!$D$6:$X$47,21,FALSE))</f>
        <v/>
      </c>
      <c r="AU130" s="155" t="str">
        <f>IF(AU129="","",VLOOKUP(AU129,'シフト記号表（勤務時間帯）'!$D$6:$X$47,21,FALSE))</f>
        <v/>
      </c>
      <c r="AV130" s="156" t="str">
        <f>IF(AV129="","",VLOOKUP(AV129,'シフト記号表（勤務時間帯）'!$D$6:$X$47,21,FALSE))</f>
        <v/>
      </c>
      <c r="AW130" s="154" t="str">
        <f>IF(AW129="","",VLOOKUP(AW129,'シフト記号表（勤務時間帯）'!$D$6:$X$47,21,FALSE))</f>
        <v/>
      </c>
      <c r="AX130" s="155" t="str">
        <f>IF(AX129="","",VLOOKUP(AX129,'シフト記号表（勤務時間帯）'!$D$6:$X$47,21,FALSE))</f>
        <v/>
      </c>
      <c r="AY130" s="155" t="str">
        <f>IF(AY129="","",VLOOKUP(AY129,'シフト記号表（勤務時間帯）'!$D$6:$X$47,21,FALSE))</f>
        <v/>
      </c>
      <c r="AZ130" s="911">
        <f>IF($BC$3="４週",SUM(U130:AV130),IF($BC$3="暦月",SUM(U130:AY130),""))</f>
        <v>0</v>
      </c>
      <c r="BA130" s="912"/>
      <c r="BB130" s="913">
        <f>IF($BC$3="４週",AZ130/4,IF($BC$3="暦月",(AZ130/($BC$8/7)),""))</f>
        <v>0</v>
      </c>
      <c r="BC130" s="912"/>
      <c r="BD130" s="905"/>
      <c r="BE130" s="906"/>
      <c r="BF130" s="906"/>
      <c r="BG130" s="906"/>
      <c r="BH130" s="907"/>
    </row>
    <row r="131" spans="2:60" ht="20.25" customHeight="1" x14ac:dyDescent="0.15">
      <c r="B131" s="157"/>
      <c r="C131" s="863"/>
      <c r="D131" s="864"/>
      <c r="E131" s="865"/>
      <c r="F131" s="158"/>
      <c r="G131" s="244">
        <f>C129</f>
        <v>0</v>
      </c>
      <c r="H131" s="868"/>
      <c r="I131" s="875"/>
      <c r="J131" s="876"/>
      <c r="K131" s="876"/>
      <c r="L131" s="877"/>
      <c r="M131" s="884"/>
      <c r="N131" s="885"/>
      <c r="O131" s="886"/>
      <c r="P131" s="246" t="s">
        <v>231</v>
      </c>
      <c r="Q131" s="160"/>
      <c r="R131" s="160"/>
      <c r="S131" s="179"/>
      <c r="T131" s="180"/>
      <c r="U131" s="163" t="str">
        <f>IF(U129="","",VLOOKUP(U129,'シフト記号表（勤務時間帯）'!$D$6:$Z$47,23,FALSE))</f>
        <v/>
      </c>
      <c r="V131" s="164" t="str">
        <f>IF(V129="","",VLOOKUP(V129,'シフト記号表（勤務時間帯）'!$D$6:$Z$47,23,FALSE))</f>
        <v/>
      </c>
      <c r="W131" s="164" t="str">
        <f>IF(W129="","",VLOOKUP(W129,'シフト記号表（勤務時間帯）'!$D$6:$Z$47,23,FALSE))</f>
        <v/>
      </c>
      <c r="X131" s="164" t="str">
        <f>IF(X129="","",VLOOKUP(X129,'シフト記号表（勤務時間帯）'!$D$6:$Z$47,23,FALSE))</f>
        <v/>
      </c>
      <c r="Y131" s="164" t="str">
        <f>IF(Y129="","",VLOOKUP(Y129,'シフト記号表（勤務時間帯）'!$D$6:$Z$47,23,FALSE))</f>
        <v/>
      </c>
      <c r="Z131" s="164" t="str">
        <f>IF(Z129="","",VLOOKUP(Z129,'シフト記号表（勤務時間帯）'!$D$6:$Z$47,23,FALSE))</f>
        <v/>
      </c>
      <c r="AA131" s="165" t="str">
        <f>IF(AA129="","",VLOOKUP(AA129,'シフト記号表（勤務時間帯）'!$D$6:$Z$47,23,FALSE))</f>
        <v/>
      </c>
      <c r="AB131" s="163" t="str">
        <f>IF(AB129="","",VLOOKUP(AB129,'シフト記号表（勤務時間帯）'!$D$6:$Z$47,23,FALSE))</f>
        <v/>
      </c>
      <c r="AC131" s="164" t="str">
        <f>IF(AC129="","",VLOOKUP(AC129,'シフト記号表（勤務時間帯）'!$D$6:$Z$47,23,FALSE))</f>
        <v/>
      </c>
      <c r="AD131" s="164" t="str">
        <f>IF(AD129="","",VLOOKUP(AD129,'シフト記号表（勤務時間帯）'!$D$6:$Z$47,23,FALSE))</f>
        <v/>
      </c>
      <c r="AE131" s="164" t="str">
        <f>IF(AE129="","",VLOOKUP(AE129,'シフト記号表（勤務時間帯）'!$D$6:$Z$47,23,FALSE))</f>
        <v/>
      </c>
      <c r="AF131" s="164" t="str">
        <f>IF(AF129="","",VLOOKUP(AF129,'シフト記号表（勤務時間帯）'!$D$6:$Z$47,23,FALSE))</f>
        <v/>
      </c>
      <c r="AG131" s="164" t="str">
        <f>IF(AG129="","",VLOOKUP(AG129,'シフト記号表（勤務時間帯）'!$D$6:$Z$47,23,FALSE))</f>
        <v/>
      </c>
      <c r="AH131" s="165" t="str">
        <f>IF(AH129="","",VLOOKUP(AH129,'シフト記号表（勤務時間帯）'!$D$6:$Z$47,23,FALSE))</f>
        <v/>
      </c>
      <c r="AI131" s="163" t="str">
        <f>IF(AI129="","",VLOOKUP(AI129,'シフト記号表（勤務時間帯）'!$D$6:$Z$47,23,FALSE))</f>
        <v/>
      </c>
      <c r="AJ131" s="164" t="str">
        <f>IF(AJ129="","",VLOOKUP(AJ129,'シフト記号表（勤務時間帯）'!$D$6:$Z$47,23,FALSE))</f>
        <v/>
      </c>
      <c r="AK131" s="164" t="str">
        <f>IF(AK129="","",VLOOKUP(AK129,'シフト記号表（勤務時間帯）'!$D$6:$Z$47,23,FALSE))</f>
        <v/>
      </c>
      <c r="AL131" s="164" t="str">
        <f>IF(AL129="","",VLOOKUP(AL129,'シフト記号表（勤務時間帯）'!$D$6:$Z$47,23,FALSE))</f>
        <v/>
      </c>
      <c r="AM131" s="164" t="str">
        <f>IF(AM129="","",VLOOKUP(AM129,'シフト記号表（勤務時間帯）'!$D$6:$Z$47,23,FALSE))</f>
        <v/>
      </c>
      <c r="AN131" s="164" t="str">
        <f>IF(AN129="","",VLOOKUP(AN129,'シフト記号表（勤務時間帯）'!$D$6:$Z$47,23,FALSE))</f>
        <v/>
      </c>
      <c r="AO131" s="165" t="str">
        <f>IF(AO129="","",VLOOKUP(AO129,'シフト記号表（勤務時間帯）'!$D$6:$Z$47,23,FALSE))</f>
        <v/>
      </c>
      <c r="AP131" s="163" t="str">
        <f>IF(AP129="","",VLOOKUP(AP129,'シフト記号表（勤務時間帯）'!$D$6:$Z$47,23,FALSE))</f>
        <v/>
      </c>
      <c r="AQ131" s="164" t="str">
        <f>IF(AQ129="","",VLOOKUP(AQ129,'シフト記号表（勤務時間帯）'!$D$6:$Z$47,23,FALSE))</f>
        <v/>
      </c>
      <c r="AR131" s="164" t="str">
        <f>IF(AR129="","",VLOOKUP(AR129,'シフト記号表（勤務時間帯）'!$D$6:$Z$47,23,FALSE))</f>
        <v/>
      </c>
      <c r="AS131" s="164" t="str">
        <f>IF(AS129="","",VLOOKUP(AS129,'シフト記号表（勤務時間帯）'!$D$6:$Z$47,23,FALSE))</f>
        <v/>
      </c>
      <c r="AT131" s="164" t="str">
        <f>IF(AT129="","",VLOOKUP(AT129,'シフト記号表（勤務時間帯）'!$D$6:$Z$47,23,FALSE))</f>
        <v/>
      </c>
      <c r="AU131" s="164" t="str">
        <f>IF(AU129="","",VLOOKUP(AU129,'シフト記号表（勤務時間帯）'!$D$6:$Z$47,23,FALSE))</f>
        <v/>
      </c>
      <c r="AV131" s="165" t="str">
        <f>IF(AV129="","",VLOOKUP(AV129,'シフト記号表（勤務時間帯）'!$D$6:$Z$47,23,FALSE))</f>
        <v/>
      </c>
      <c r="AW131" s="163" t="str">
        <f>IF(AW129="","",VLOOKUP(AW129,'シフト記号表（勤務時間帯）'!$D$6:$Z$47,23,FALSE))</f>
        <v/>
      </c>
      <c r="AX131" s="164" t="str">
        <f>IF(AX129="","",VLOOKUP(AX129,'シフト記号表（勤務時間帯）'!$D$6:$Z$47,23,FALSE))</f>
        <v/>
      </c>
      <c r="AY131" s="164" t="str">
        <f>IF(AY129="","",VLOOKUP(AY129,'シフト記号表（勤務時間帯）'!$D$6:$Z$47,23,FALSE))</f>
        <v/>
      </c>
      <c r="AZ131" s="914">
        <f>IF($BC$3="４週",SUM(U131:AV131),IF($BC$3="暦月",SUM(U131:AY131),""))</f>
        <v>0</v>
      </c>
      <c r="BA131" s="915"/>
      <c r="BB131" s="916">
        <f>IF($BC$3="４週",AZ131/4,IF($BC$3="暦月",(AZ131/($BC$8/7)),""))</f>
        <v>0</v>
      </c>
      <c r="BC131" s="915"/>
      <c r="BD131" s="908"/>
      <c r="BE131" s="909"/>
      <c r="BF131" s="909"/>
      <c r="BG131" s="909"/>
      <c r="BH131" s="910"/>
    </row>
    <row r="132" spans="2:60" ht="20.25" customHeight="1" x14ac:dyDescent="0.15">
      <c r="B132" s="166"/>
      <c r="C132" s="857"/>
      <c r="D132" s="858"/>
      <c r="E132" s="859"/>
      <c r="F132" s="167"/>
      <c r="G132" s="245"/>
      <c r="H132" s="866"/>
      <c r="I132" s="869"/>
      <c r="J132" s="870"/>
      <c r="K132" s="870"/>
      <c r="L132" s="871"/>
      <c r="M132" s="878"/>
      <c r="N132" s="879"/>
      <c r="O132" s="880"/>
      <c r="P132" s="186" t="s">
        <v>227</v>
      </c>
      <c r="Q132" s="187"/>
      <c r="R132" s="187"/>
      <c r="S132" s="188"/>
      <c r="T132" s="189"/>
      <c r="U132" s="172"/>
      <c r="V132" s="173"/>
      <c r="W132" s="173"/>
      <c r="X132" s="173"/>
      <c r="Y132" s="173"/>
      <c r="Z132" s="173"/>
      <c r="AA132" s="174"/>
      <c r="AB132" s="172"/>
      <c r="AC132" s="173"/>
      <c r="AD132" s="173"/>
      <c r="AE132" s="173"/>
      <c r="AF132" s="173"/>
      <c r="AG132" s="173"/>
      <c r="AH132" s="174"/>
      <c r="AI132" s="172"/>
      <c r="AJ132" s="173"/>
      <c r="AK132" s="173"/>
      <c r="AL132" s="173"/>
      <c r="AM132" s="173"/>
      <c r="AN132" s="173"/>
      <c r="AO132" s="174"/>
      <c r="AP132" s="172"/>
      <c r="AQ132" s="173"/>
      <c r="AR132" s="173"/>
      <c r="AS132" s="173"/>
      <c r="AT132" s="173"/>
      <c r="AU132" s="173"/>
      <c r="AV132" s="174"/>
      <c r="AW132" s="172"/>
      <c r="AX132" s="173"/>
      <c r="AY132" s="173"/>
      <c r="AZ132" s="887"/>
      <c r="BA132" s="888"/>
      <c r="BB132" s="901"/>
      <c r="BC132" s="888"/>
      <c r="BD132" s="902"/>
      <c r="BE132" s="903"/>
      <c r="BF132" s="903"/>
      <c r="BG132" s="903"/>
      <c r="BH132" s="904"/>
    </row>
    <row r="133" spans="2:60" ht="20.25" customHeight="1" x14ac:dyDescent="0.15">
      <c r="B133" s="148">
        <f>B130+1</f>
        <v>38</v>
      </c>
      <c r="C133" s="860"/>
      <c r="D133" s="861"/>
      <c r="E133" s="862"/>
      <c r="F133" s="149">
        <f>C132</f>
        <v>0</v>
      </c>
      <c r="G133" s="243"/>
      <c r="H133" s="867"/>
      <c r="I133" s="872"/>
      <c r="J133" s="873"/>
      <c r="K133" s="873"/>
      <c r="L133" s="874"/>
      <c r="M133" s="881"/>
      <c r="N133" s="882"/>
      <c r="O133" s="883"/>
      <c r="P133" s="150" t="s">
        <v>230</v>
      </c>
      <c r="Q133" s="151"/>
      <c r="R133" s="151"/>
      <c r="S133" s="152"/>
      <c r="T133" s="153"/>
      <c r="U133" s="154" t="str">
        <f>IF(U132="","",VLOOKUP(U132,'シフト記号表（勤務時間帯）'!$D$6:$X$47,21,FALSE))</f>
        <v/>
      </c>
      <c r="V133" s="155" t="str">
        <f>IF(V132="","",VLOOKUP(V132,'シフト記号表（勤務時間帯）'!$D$6:$X$47,21,FALSE))</f>
        <v/>
      </c>
      <c r="W133" s="155" t="str">
        <f>IF(W132="","",VLOOKUP(W132,'シフト記号表（勤務時間帯）'!$D$6:$X$47,21,FALSE))</f>
        <v/>
      </c>
      <c r="X133" s="155" t="str">
        <f>IF(X132="","",VLOOKUP(X132,'シフト記号表（勤務時間帯）'!$D$6:$X$47,21,FALSE))</f>
        <v/>
      </c>
      <c r="Y133" s="155" t="str">
        <f>IF(Y132="","",VLOOKUP(Y132,'シフト記号表（勤務時間帯）'!$D$6:$X$47,21,FALSE))</f>
        <v/>
      </c>
      <c r="Z133" s="155" t="str">
        <f>IF(Z132="","",VLOOKUP(Z132,'シフト記号表（勤務時間帯）'!$D$6:$X$47,21,FALSE))</f>
        <v/>
      </c>
      <c r="AA133" s="156" t="str">
        <f>IF(AA132="","",VLOOKUP(AA132,'シフト記号表（勤務時間帯）'!$D$6:$X$47,21,FALSE))</f>
        <v/>
      </c>
      <c r="AB133" s="154" t="str">
        <f>IF(AB132="","",VLOOKUP(AB132,'シフト記号表（勤務時間帯）'!$D$6:$X$47,21,FALSE))</f>
        <v/>
      </c>
      <c r="AC133" s="155" t="str">
        <f>IF(AC132="","",VLOOKUP(AC132,'シフト記号表（勤務時間帯）'!$D$6:$X$47,21,FALSE))</f>
        <v/>
      </c>
      <c r="AD133" s="155" t="str">
        <f>IF(AD132="","",VLOOKUP(AD132,'シフト記号表（勤務時間帯）'!$D$6:$X$47,21,FALSE))</f>
        <v/>
      </c>
      <c r="AE133" s="155" t="str">
        <f>IF(AE132="","",VLOOKUP(AE132,'シフト記号表（勤務時間帯）'!$D$6:$X$47,21,FALSE))</f>
        <v/>
      </c>
      <c r="AF133" s="155" t="str">
        <f>IF(AF132="","",VLOOKUP(AF132,'シフト記号表（勤務時間帯）'!$D$6:$X$47,21,FALSE))</f>
        <v/>
      </c>
      <c r="AG133" s="155" t="str">
        <f>IF(AG132="","",VLOOKUP(AG132,'シフト記号表（勤務時間帯）'!$D$6:$X$47,21,FALSE))</f>
        <v/>
      </c>
      <c r="AH133" s="156" t="str">
        <f>IF(AH132="","",VLOOKUP(AH132,'シフト記号表（勤務時間帯）'!$D$6:$X$47,21,FALSE))</f>
        <v/>
      </c>
      <c r="AI133" s="154" t="str">
        <f>IF(AI132="","",VLOOKUP(AI132,'シフト記号表（勤務時間帯）'!$D$6:$X$47,21,FALSE))</f>
        <v/>
      </c>
      <c r="AJ133" s="155" t="str">
        <f>IF(AJ132="","",VLOOKUP(AJ132,'シフト記号表（勤務時間帯）'!$D$6:$X$47,21,FALSE))</f>
        <v/>
      </c>
      <c r="AK133" s="155" t="str">
        <f>IF(AK132="","",VLOOKUP(AK132,'シフト記号表（勤務時間帯）'!$D$6:$X$47,21,FALSE))</f>
        <v/>
      </c>
      <c r="AL133" s="155" t="str">
        <f>IF(AL132="","",VLOOKUP(AL132,'シフト記号表（勤務時間帯）'!$D$6:$X$47,21,FALSE))</f>
        <v/>
      </c>
      <c r="AM133" s="155" t="str">
        <f>IF(AM132="","",VLOOKUP(AM132,'シフト記号表（勤務時間帯）'!$D$6:$X$47,21,FALSE))</f>
        <v/>
      </c>
      <c r="AN133" s="155" t="str">
        <f>IF(AN132="","",VLOOKUP(AN132,'シフト記号表（勤務時間帯）'!$D$6:$X$47,21,FALSE))</f>
        <v/>
      </c>
      <c r="AO133" s="156" t="str">
        <f>IF(AO132="","",VLOOKUP(AO132,'シフト記号表（勤務時間帯）'!$D$6:$X$47,21,FALSE))</f>
        <v/>
      </c>
      <c r="AP133" s="154" t="str">
        <f>IF(AP132="","",VLOOKUP(AP132,'シフト記号表（勤務時間帯）'!$D$6:$X$47,21,FALSE))</f>
        <v/>
      </c>
      <c r="AQ133" s="155" t="str">
        <f>IF(AQ132="","",VLOOKUP(AQ132,'シフト記号表（勤務時間帯）'!$D$6:$X$47,21,FALSE))</f>
        <v/>
      </c>
      <c r="AR133" s="155" t="str">
        <f>IF(AR132="","",VLOOKUP(AR132,'シフト記号表（勤務時間帯）'!$D$6:$X$47,21,FALSE))</f>
        <v/>
      </c>
      <c r="AS133" s="155" t="str">
        <f>IF(AS132="","",VLOOKUP(AS132,'シフト記号表（勤務時間帯）'!$D$6:$X$47,21,FALSE))</f>
        <v/>
      </c>
      <c r="AT133" s="155" t="str">
        <f>IF(AT132="","",VLOOKUP(AT132,'シフト記号表（勤務時間帯）'!$D$6:$X$47,21,FALSE))</f>
        <v/>
      </c>
      <c r="AU133" s="155" t="str">
        <f>IF(AU132="","",VLOOKUP(AU132,'シフト記号表（勤務時間帯）'!$D$6:$X$47,21,FALSE))</f>
        <v/>
      </c>
      <c r="AV133" s="156" t="str">
        <f>IF(AV132="","",VLOOKUP(AV132,'シフト記号表（勤務時間帯）'!$D$6:$X$47,21,FALSE))</f>
        <v/>
      </c>
      <c r="AW133" s="154" t="str">
        <f>IF(AW132="","",VLOOKUP(AW132,'シフト記号表（勤務時間帯）'!$D$6:$X$47,21,FALSE))</f>
        <v/>
      </c>
      <c r="AX133" s="155" t="str">
        <f>IF(AX132="","",VLOOKUP(AX132,'シフト記号表（勤務時間帯）'!$D$6:$X$47,21,FALSE))</f>
        <v/>
      </c>
      <c r="AY133" s="155" t="str">
        <f>IF(AY132="","",VLOOKUP(AY132,'シフト記号表（勤務時間帯）'!$D$6:$X$47,21,FALSE))</f>
        <v/>
      </c>
      <c r="AZ133" s="911">
        <f>IF($BC$3="４週",SUM(U133:AV133),IF($BC$3="暦月",SUM(U133:AY133),""))</f>
        <v>0</v>
      </c>
      <c r="BA133" s="912"/>
      <c r="BB133" s="913">
        <f>IF($BC$3="４週",AZ133/4,IF($BC$3="暦月",(AZ133/($BC$8/7)),""))</f>
        <v>0</v>
      </c>
      <c r="BC133" s="912"/>
      <c r="BD133" s="905"/>
      <c r="BE133" s="906"/>
      <c r="BF133" s="906"/>
      <c r="BG133" s="906"/>
      <c r="BH133" s="907"/>
    </row>
    <row r="134" spans="2:60" ht="20.25" customHeight="1" x14ac:dyDescent="0.15">
      <c r="B134" s="157"/>
      <c r="C134" s="863"/>
      <c r="D134" s="864"/>
      <c r="E134" s="865"/>
      <c r="F134" s="158"/>
      <c r="G134" s="244">
        <f>C132</f>
        <v>0</v>
      </c>
      <c r="H134" s="868"/>
      <c r="I134" s="875"/>
      <c r="J134" s="876"/>
      <c r="K134" s="876"/>
      <c r="L134" s="877"/>
      <c r="M134" s="884"/>
      <c r="N134" s="885"/>
      <c r="O134" s="886"/>
      <c r="P134" s="246" t="s">
        <v>231</v>
      </c>
      <c r="Q134" s="160"/>
      <c r="R134" s="160"/>
      <c r="S134" s="179"/>
      <c r="T134" s="180"/>
      <c r="U134" s="163" t="str">
        <f>IF(U132="","",VLOOKUP(U132,'シフト記号表（勤務時間帯）'!$D$6:$Z$47,23,FALSE))</f>
        <v/>
      </c>
      <c r="V134" s="164" t="str">
        <f>IF(V132="","",VLOOKUP(V132,'シフト記号表（勤務時間帯）'!$D$6:$Z$47,23,FALSE))</f>
        <v/>
      </c>
      <c r="W134" s="164" t="str">
        <f>IF(W132="","",VLOOKUP(W132,'シフト記号表（勤務時間帯）'!$D$6:$Z$47,23,FALSE))</f>
        <v/>
      </c>
      <c r="X134" s="164" t="str">
        <f>IF(X132="","",VLOOKUP(X132,'シフト記号表（勤務時間帯）'!$D$6:$Z$47,23,FALSE))</f>
        <v/>
      </c>
      <c r="Y134" s="164" t="str">
        <f>IF(Y132="","",VLOOKUP(Y132,'シフト記号表（勤務時間帯）'!$D$6:$Z$47,23,FALSE))</f>
        <v/>
      </c>
      <c r="Z134" s="164" t="str">
        <f>IF(Z132="","",VLOOKUP(Z132,'シフト記号表（勤務時間帯）'!$D$6:$Z$47,23,FALSE))</f>
        <v/>
      </c>
      <c r="AA134" s="165" t="str">
        <f>IF(AA132="","",VLOOKUP(AA132,'シフト記号表（勤務時間帯）'!$D$6:$Z$47,23,FALSE))</f>
        <v/>
      </c>
      <c r="AB134" s="163" t="str">
        <f>IF(AB132="","",VLOOKUP(AB132,'シフト記号表（勤務時間帯）'!$D$6:$Z$47,23,FALSE))</f>
        <v/>
      </c>
      <c r="AC134" s="164" t="str">
        <f>IF(AC132="","",VLOOKUP(AC132,'シフト記号表（勤務時間帯）'!$D$6:$Z$47,23,FALSE))</f>
        <v/>
      </c>
      <c r="AD134" s="164" t="str">
        <f>IF(AD132="","",VLOOKUP(AD132,'シフト記号表（勤務時間帯）'!$D$6:$Z$47,23,FALSE))</f>
        <v/>
      </c>
      <c r="AE134" s="164" t="str">
        <f>IF(AE132="","",VLOOKUP(AE132,'シフト記号表（勤務時間帯）'!$D$6:$Z$47,23,FALSE))</f>
        <v/>
      </c>
      <c r="AF134" s="164" t="str">
        <f>IF(AF132="","",VLOOKUP(AF132,'シフト記号表（勤務時間帯）'!$D$6:$Z$47,23,FALSE))</f>
        <v/>
      </c>
      <c r="AG134" s="164" t="str">
        <f>IF(AG132="","",VLOOKUP(AG132,'シフト記号表（勤務時間帯）'!$D$6:$Z$47,23,FALSE))</f>
        <v/>
      </c>
      <c r="AH134" s="165" t="str">
        <f>IF(AH132="","",VLOOKUP(AH132,'シフト記号表（勤務時間帯）'!$D$6:$Z$47,23,FALSE))</f>
        <v/>
      </c>
      <c r="AI134" s="163" t="str">
        <f>IF(AI132="","",VLOOKUP(AI132,'シフト記号表（勤務時間帯）'!$D$6:$Z$47,23,FALSE))</f>
        <v/>
      </c>
      <c r="AJ134" s="164" t="str">
        <f>IF(AJ132="","",VLOOKUP(AJ132,'シフト記号表（勤務時間帯）'!$D$6:$Z$47,23,FALSE))</f>
        <v/>
      </c>
      <c r="AK134" s="164" t="str">
        <f>IF(AK132="","",VLOOKUP(AK132,'シフト記号表（勤務時間帯）'!$D$6:$Z$47,23,FALSE))</f>
        <v/>
      </c>
      <c r="AL134" s="164" t="str">
        <f>IF(AL132="","",VLOOKUP(AL132,'シフト記号表（勤務時間帯）'!$D$6:$Z$47,23,FALSE))</f>
        <v/>
      </c>
      <c r="AM134" s="164" t="str">
        <f>IF(AM132="","",VLOOKUP(AM132,'シフト記号表（勤務時間帯）'!$D$6:$Z$47,23,FALSE))</f>
        <v/>
      </c>
      <c r="AN134" s="164" t="str">
        <f>IF(AN132="","",VLOOKUP(AN132,'シフト記号表（勤務時間帯）'!$D$6:$Z$47,23,FALSE))</f>
        <v/>
      </c>
      <c r="AO134" s="165" t="str">
        <f>IF(AO132="","",VLOOKUP(AO132,'シフト記号表（勤務時間帯）'!$D$6:$Z$47,23,FALSE))</f>
        <v/>
      </c>
      <c r="AP134" s="163" t="str">
        <f>IF(AP132="","",VLOOKUP(AP132,'シフト記号表（勤務時間帯）'!$D$6:$Z$47,23,FALSE))</f>
        <v/>
      </c>
      <c r="AQ134" s="164" t="str">
        <f>IF(AQ132="","",VLOOKUP(AQ132,'シフト記号表（勤務時間帯）'!$D$6:$Z$47,23,FALSE))</f>
        <v/>
      </c>
      <c r="AR134" s="164" t="str">
        <f>IF(AR132="","",VLOOKUP(AR132,'シフト記号表（勤務時間帯）'!$D$6:$Z$47,23,FALSE))</f>
        <v/>
      </c>
      <c r="AS134" s="164" t="str">
        <f>IF(AS132="","",VLOOKUP(AS132,'シフト記号表（勤務時間帯）'!$D$6:$Z$47,23,FALSE))</f>
        <v/>
      </c>
      <c r="AT134" s="164" t="str">
        <f>IF(AT132="","",VLOOKUP(AT132,'シフト記号表（勤務時間帯）'!$D$6:$Z$47,23,FALSE))</f>
        <v/>
      </c>
      <c r="AU134" s="164" t="str">
        <f>IF(AU132="","",VLOOKUP(AU132,'シフト記号表（勤務時間帯）'!$D$6:$Z$47,23,FALSE))</f>
        <v/>
      </c>
      <c r="AV134" s="165" t="str">
        <f>IF(AV132="","",VLOOKUP(AV132,'シフト記号表（勤務時間帯）'!$D$6:$Z$47,23,FALSE))</f>
        <v/>
      </c>
      <c r="AW134" s="163" t="str">
        <f>IF(AW132="","",VLOOKUP(AW132,'シフト記号表（勤務時間帯）'!$D$6:$Z$47,23,FALSE))</f>
        <v/>
      </c>
      <c r="AX134" s="164" t="str">
        <f>IF(AX132="","",VLOOKUP(AX132,'シフト記号表（勤務時間帯）'!$D$6:$Z$47,23,FALSE))</f>
        <v/>
      </c>
      <c r="AY134" s="164" t="str">
        <f>IF(AY132="","",VLOOKUP(AY132,'シフト記号表（勤務時間帯）'!$D$6:$Z$47,23,FALSE))</f>
        <v/>
      </c>
      <c r="AZ134" s="914">
        <f>IF($BC$3="４週",SUM(U134:AV134),IF($BC$3="暦月",SUM(U134:AY134),""))</f>
        <v>0</v>
      </c>
      <c r="BA134" s="915"/>
      <c r="BB134" s="916">
        <f>IF($BC$3="４週",AZ134/4,IF($BC$3="暦月",(AZ134/($BC$8/7)),""))</f>
        <v>0</v>
      </c>
      <c r="BC134" s="915"/>
      <c r="BD134" s="908"/>
      <c r="BE134" s="909"/>
      <c r="BF134" s="909"/>
      <c r="BG134" s="909"/>
      <c r="BH134" s="910"/>
    </row>
    <row r="135" spans="2:60" ht="20.25" customHeight="1" x14ac:dyDescent="0.15">
      <c r="B135" s="166"/>
      <c r="C135" s="857"/>
      <c r="D135" s="858"/>
      <c r="E135" s="859"/>
      <c r="F135" s="167"/>
      <c r="G135" s="245"/>
      <c r="H135" s="866"/>
      <c r="I135" s="869"/>
      <c r="J135" s="870"/>
      <c r="K135" s="870"/>
      <c r="L135" s="871"/>
      <c r="M135" s="878"/>
      <c r="N135" s="879"/>
      <c r="O135" s="880"/>
      <c r="P135" s="186" t="s">
        <v>227</v>
      </c>
      <c r="Q135" s="187"/>
      <c r="R135" s="187"/>
      <c r="S135" s="188"/>
      <c r="T135" s="189"/>
      <c r="U135" s="172"/>
      <c r="V135" s="173"/>
      <c r="W135" s="173"/>
      <c r="X135" s="173"/>
      <c r="Y135" s="173"/>
      <c r="Z135" s="173"/>
      <c r="AA135" s="174"/>
      <c r="AB135" s="172"/>
      <c r="AC135" s="173"/>
      <c r="AD135" s="173"/>
      <c r="AE135" s="173"/>
      <c r="AF135" s="173"/>
      <c r="AG135" s="173"/>
      <c r="AH135" s="174"/>
      <c r="AI135" s="172"/>
      <c r="AJ135" s="173"/>
      <c r="AK135" s="173"/>
      <c r="AL135" s="173"/>
      <c r="AM135" s="173"/>
      <c r="AN135" s="173"/>
      <c r="AO135" s="174"/>
      <c r="AP135" s="172"/>
      <c r="AQ135" s="173"/>
      <c r="AR135" s="173"/>
      <c r="AS135" s="173"/>
      <c r="AT135" s="173"/>
      <c r="AU135" s="173"/>
      <c r="AV135" s="174"/>
      <c r="AW135" s="172"/>
      <c r="AX135" s="173"/>
      <c r="AY135" s="173"/>
      <c r="AZ135" s="887"/>
      <c r="BA135" s="888"/>
      <c r="BB135" s="901"/>
      <c r="BC135" s="888"/>
      <c r="BD135" s="902"/>
      <c r="BE135" s="903"/>
      <c r="BF135" s="903"/>
      <c r="BG135" s="903"/>
      <c r="BH135" s="904"/>
    </row>
    <row r="136" spans="2:60" ht="20.25" customHeight="1" x14ac:dyDescent="0.15">
      <c r="B136" s="148">
        <f>B133+1</f>
        <v>39</v>
      </c>
      <c r="C136" s="860"/>
      <c r="D136" s="861"/>
      <c r="E136" s="862"/>
      <c r="F136" s="149">
        <f>C135</f>
        <v>0</v>
      </c>
      <c r="G136" s="243"/>
      <c r="H136" s="867"/>
      <c r="I136" s="872"/>
      <c r="J136" s="873"/>
      <c r="K136" s="873"/>
      <c r="L136" s="874"/>
      <c r="M136" s="881"/>
      <c r="N136" s="882"/>
      <c r="O136" s="883"/>
      <c r="P136" s="150" t="s">
        <v>230</v>
      </c>
      <c r="Q136" s="151"/>
      <c r="R136" s="151"/>
      <c r="S136" s="152"/>
      <c r="T136" s="153"/>
      <c r="U136" s="154" t="str">
        <f>IF(U135="","",VLOOKUP(U135,'シフト記号表（勤務時間帯）'!$D$6:$X$47,21,FALSE))</f>
        <v/>
      </c>
      <c r="V136" s="155" t="str">
        <f>IF(V135="","",VLOOKUP(V135,'シフト記号表（勤務時間帯）'!$D$6:$X$47,21,FALSE))</f>
        <v/>
      </c>
      <c r="W136" s="155" t="str">
        <f>IF(W135="","",VLOOKUP(W135,'シフト記号表（勤務時間帯）'!$D$6:$X$47,21,FALSE))</f>
        <v/>
      </c>
      <c r="X136" s="155" t="str">
        <f>IF(X135="","",VLOOKUP(X135,'シフト記号表（勤務時間帯）'!$D$6:$X$47,21,FALSE))</f>
        <v/>
      </c>
      <c r="Y136" s="155" t="str">
        <f>IF(Y135="","",VLOOKUP(Y135,'シフト記号表（勤務時間帯）'!$D$6:$X$47,21,FALSE))</f>
        <v/>
      </c>
      <c r="Z136" s="155" t="str">
        <f>IF(Z135="","",VLOOKUP(Z135,'シフト記号表（勤務時間帯）'!$D$6:$X$47,21,FALSE))</f>
        <v/>
      </c>
      <c r="AA136" s="156" t="str">
        <f>IF(AA135="","",VLOOKUP(AA135,'シフト記号表（勤務時間帯）'!$D$6:$X$47,21,FALSE))</f>
        <v/>
      </c>
      <c r="AB136" s="154" t="str">
        <f>IF(AB135="","",VLOOKUP(AB135,'シフト記号表（勤務時間帯）'!$D$6:$X$47,21,FALSE))</f>
        <v/>
      </c>
      <c r="AC136" s="155" t="str">
        <f>IF(AC135="","",VLOOKUP(AC135,'シフト記号表（勤務時間帯）'!$D$6:$X$47,21,FALSE))</f>
        <v/>
      </c>
      <c r="AD136" s="155" t="str">
        <f>IF(AD135="","",VLOOKUP(AD135,'シフト記号表（勤務時間帯）'!$D$6:$X$47,21,FALSE))</f>
        <v/>
      </c>
      <c r="AE136" s="155" t="str">
        <f>IF(AE135="","",VLOOKUP(AE135,'シフト記号表（勤務時間帯）'!$D$6:$X$47,21,FALSE))</f>
        <v/>
      </c>
      <c r="AF136" s="155" t="str">
        <f>IF(AF135="","",VLOOKUP(AF135,'シフト記号表（勤務時間帯）'!$D$6:$X$47,21,FALSE))</f>
        <v/>
      </c>
      <c r="AG136" s="155" t="str">
        <f>IF(AG135="","",VLOOKUP(AG135,'シフト記号表（勤務時間帯）'!$D$6:$X$47,21,FALSE))</f>
        <v/>
      </c>
      <c r="AH136" s="156" t="str">
        <f>IF(AH135="","",VLOOKUP(AH135,'シフト記号表（勤務時間帯）'!$D$6:$X$47,21,FALSE))</f>
        <v/>
      </c>
      <c r="AI136" s="154" t="str">
        <f>IF(AI135="","",VLOOKUP(AI135,'シフト記号表（勤務時間帯）'!$D$6:$X$47,21,FALSE))</f>
        <v/>
      </c>
      <c r="AJ136" s="155" t="str">
        <f>IF(AJ135="","",VLOOKUP(AJ135,'シフト記号表（勤務時間帯）'!$D$6:$X$47,21,FALSE))</f>
        <v/>
      </c>
      <c r="AK136" s="155" t="str">
        <f>IF(AK135="","",VLOOKUP(AK135,'シフト記号表（勤務時間帯）'!$D$6:$X$47,21,FALSE))</f>
        <v/>
      </c>
      <c r="AL136" s="155" t="str">
        <f>IF(AL135="","",VLOOKUP(AL135,'シフト記号表（勤務時間帯）'!$D$6:$X$47,21,FALSE))</f>
        <v/>
      </c>
      <c r="AM136" s="155" t="str">
        <f>IF(AM135="","",VLOOKUP(AM135,'シフト記号表（勤務時間帯）'!$D$6:$X$47,21,FALSE))</f>
        <v/>
      </c>
      <c r="AN136" s="155" t="str">
        <f>IF(AN135="","",VLOOKUP(AN135,'シフト記号表（勤務時間帯）'!$D$6:$X$47,21,FALSE))</f>
        <v/>
      </c>
      <c r="AO136" s="156" t="str">
        <f>IF(AO135="","",VLOOKUP(AO135,'シフト記号表（勤務時間帯）'!$D$6:$X$47,21,FALSE))</f>
        <v/>
      </c>
      <c r="AP136" s="154" t="str">
        <f>IF(AP135="","",VLOOKUP(AP135,'シフト記号表（勤務時間帯）'!$D$6:$X$47,21,FALSE))</f>
        <v/>
      </c>
      <c r="AQ136" s="155" t="str">
        <f>IF(AQ135="","",VLOOKUP(AQ135,'シフト記号表（勤務時間帯）'!$D$6:$X$47,21,FALSE))</f>
        <v/>
      </c>
      <c r="AR136" s="155" t="str">
        <f>IF(AR135="","",VLOOKUP(AR135,'シフト記号表（勤務時間帯）'!$D$6:$X$47,21,FALSE))</f>
        <v/>
      </c>
      <c r="AS136" s="155" t="str">
        <f>IF(AS135="","",VLOOKUP(AS135,'シフト記号表（勤務時間帯）'!$D$6:$X$47,21,FALSE))</f>
        <v/>
      </c>
      <c r="AT136" s="155" t="str">
        <f>IF(AT135="","",VLOOKUP(AT135,'シフト記号表（勤務時間帯）'!$D$6:$X$47,21,FALSE))</f>
        <v/>
      </c>
      <c r="AU136" s="155" t="str">
        <f>IF(AU135="","",VLOOKUP(AU135,'シフト記号表（勤務時間帯）'!$D$6:$X$47,21,FALSE))</f>
        <v/>
      </c>
      <c r="AV136" s="156" t="str">
        <f>IF(AV135="","",VLOOKUP(AV135,'シフト記号表（勤務時間帯）'!$D$6:$X$47,21,FALSE))</f>
        <v/>
      </c>
      <c r="AW136" s="154" t="str">
        <f>IF(AW135="","",VLOOKUP(AW135,'シフト記号表（勤務時間帯）'!$D$6:$X$47,21,FALSE))</f>
        <v/>
      </c>
      <c r="AX136" s="155" t="str">
        <f>IF(AX135="","",VLOOKUP(AX135,'シフト記号表（勤務時間帯）'!$D$6:$X$47,21,FALSE))</f>
        <v/>
      </c>
      <c r="AY136" s="155" t="str">
        <f>IF(AY135="","",VLOOKUP(AY135,'シフト記号表（勤務時間帯）'!$D$6:$X$47,21,FALSE))</f>
        <v/>
      </c>
      <c r="AZ136" s="911">
        <f>IF($BC$3="４週",SUM(U136:AV136),IF($BC$3="暦月",SUM(U136:AY136),""))</f>
        <v>0</v>
      </c>
      <c r="BA136" s="912"/>
      <c r="BB136" s="913">
        <f>IF($BC$3="４週",AZ136/4,IF($BC$3="暦月",(AZ136/($BC$8/7)),""))</f>
        <v>0</v>
      </c>
      <c r="BC136" s="912"/>
      <c r="BD136" s="905"/>
      <c r="BE136" s="906"/>
      <c r="BF136" s="906"/>
      <c r="BG136" s="906"/>
      <c r="BH136" s="907"/>
    </row>
    <row r="137" spans="2:60" ht="20.25" customHeight="1" x14ac:dyDescent="0.15">
      <c r="B137" s="157"/>
      <c r="C137" s="863"/>
      <c r="D137" s="864"/>
      <c r="E137" s="865"/>
      <c r="F137" s="158"/>
      <c r="G137" s="244">
        <f>C135</f>
        <v>0</v>
      </c>
      <c r="H137" s="868"/>
      <c r="I137" s="875"/>
      <c r="J137" s="876"/>
      <c r="K137" s="876"/>
      <c r="L137" s="877"/>
      <c r="M137" s="884"/>
      <c r="N137" s="885"/>
      <c r="O137" s="886"/>
      <c r="P137" s="246" t="s">
        <v>231</v>
      </c>
      <c r="Q137" s="160"/>
      <c r="R137" s="160"/>
      <c r="S137" s="179"/>
      <c r="T137" s="180"/>
      <c r="U137" s="163" t="str">
        <f>IF(U135="","",VLOOKUP(U135,'シフト記号表（勤務時間帯）'!$D$6:$Z$47,23,FALSE))</f>
        <v/>
      </c>
      <c r="V137" s="164" t="str">
        <f>IF(V135="","",VLOOKUP(V135,'シフト記号表（勤務時間帯）'!$D$6:$Z$47,23,FALSE))</f>
        <v/>
      </c>
      <c r="W137" s="164" t="str">
        <f>IF(W135="","",VLOOKUP(W135,'シフト記号表（勤務時間帯）'!$D$6:$Z$47,23,FALSE))</f>
        <v/>
      </c>
      <c r="X137" s="164" t="str">
        <f>IF(X135="","",VLOOKUP(X135,'シフト記号表（勤務時間帯）'!$D$6:$Z$47,23,FALSE))</f>
        <v/>
      </c>
      <c r="Y137" s="164" t="str">
        <f>IF(Y135="","",VLOOKUP(Y135,'シフト記号表（勤務時間帯）'!$D$6:$Z$47,23,FALSE))</f>
        <v/>
      </c>
      <c r="Z137" s="164" t="str">
        <f>IF(Z135="","",VLOOKUP(Z135,'シフト記号表（勤務時間帯）'!$D$6:$Z$47,23,FALSE))</f>
        <v/>
      </c>
      <c r="AA137" s="165" t="str">
        <f>IF(AA135="","",VLOOKUP(AA135,'シフト記号表（勤務時間帯）'!$D$6:$Z$47,23,FALSE))</f>
        <v/>
      </c>
      <c r="AB137" s="163" t="str">
        <f>IF(AB135="","",VLOOKUP(AB135,'シフト記号表（勤務時間帯）'!$D$6:$Z$47,23,FALSE))</f>
        <v/>
      </c>
      <c r="AC137" s="164" t="str">
        <f>IF(AC135="","",VLOOKUP(AC135,'シフト記号表（勤務時間帯）'!$D$6:$Z$47,23,FALSE))</f>
        <v/>
      </c>
      <c r="AD137" s="164" t="str">
        <f>IF(AD135="","",VLOOKUP(AD135,'シフト記号表（勤務時間帯）'!$D$6:$Z$47,23,FALSE))</f>
        <v/>
      </c>
      <c r="AE137" s="164" t="str">
        <f>IF(AE135="","",VLOOKUP(AE135,'シフト記号表（勤務時間帯）'!$D$6:$Z$47,23,FALSE))</f>
        <v/>
      </c>
      <c r="AF137" s="164" t="str">
        <f>IF(AF135="","",VLOOKUP(AF135,'シフト記号表（勤務時間帯）'!$D$6:$Z$47,23,FALSE))</f>
        <v/>
      </c>
      <c r="AG137" s="164" t="str">
        <f>IF(AG135="","",VLOOKUP(AG135,'シフト記号表（勤務時間帯）'!$D$6:$Z$47,23,FALSE))</f>
        <v/>
      </c>
      <c r="AH137" s="165" t="str">
        <f>IF(AH135="","",VLOOKUP(AH135,'シフト記号表（勤務時間帯）'!$D$6:$Z$47,23,FALSE))</f>
        <v/>
      </c>
      <c r="AI137" s="163" t="str">
        <f>IF(AI135="","",VLOOKUP(AI135,'シフト記号表（勤務時間帯）'!$D$6:$Z$47,23,FALSE))</f>
        <v/>
      </c>
      <c r="AJ137" s="164" t="str">
        <f>IF(AJ135="","",VLOOKUP(AJ135,'シフト記号表（勤務時間帯）'!$D$6:$Z$47,23,FALSE))</f>
        <v/>
      </c>
      <c r="AK137" s="164" t="str">
        <f>IF(AK135="","",VLOOKUP(AK135,'シフト記号表（勤務時間帯）'!$D$6:$Z$47,23,FALSE))</f>
        <v/>
      </c>
      <c r="AL137" s="164" t="str">
        <f>IF(AL135="","",VLOOKUP(AL135,'シフト記号表（勤務時間帯）'!$D$6:$Z$47,23,FALSE))</f>
        <v/>
      </c>
      <c r="AM137" s="164" t="str">
        <f>IF(AM135="","",VLOOKUP(AM135,'シフト記号表（勤務時間帯）'!$D$6:$Z$47,23,FALSE))</f>
        <v/>
      </c>
      <c r="AN137" s="164" t="str">
        <f>IF(AN135="","",VLOOKUP(AN135,'シフト記号表（勤務時間帯）'!$D$6:$Z$47,23,FALSE))</f>
        <v/>
      </c>
      <c r="AO137" s="165" t="str">
        <f>IF(AO135="","",VLOOKUP(AO135,'シフト記号表（勤務時間帯）'!$D$6:$Z$47,23,FALSE))</f>
        <v/>
      </c>
      <c r="AP137" s="163" t="str">
        <f>IF(AP135="","",VLOOKUP(AP135,'シフト記号表（勤務時間帯）'!$D$6:$Z$47,23,FALSE))</f>
        <v/>
      </c>
      <c r="AQ137" s="164" t="str">
        <f>IF(AQ135="","",VLOOKUP(AQ135,'シフト記号表（勤務時間帯）'!$D$6:$Z$47,23,FALSE))</f>
        <v/>
      </c>
      <c r="AR137" s="164" t="str">
        <f>IF(AR135="","",VLOOKUP(AR135,'シフト記号表（勤務時間帯）'!$D$6:$Z$47,23,FALSE))</f>
        <v/>
      </c>
      <c r="AS137" s="164" t="str">
        <f>IF(AS135="","",VLOOKUP(AS135,'シフト記号表（勤務時間帯）'!$D$6:$Z$47,23,FALSE))</f>
        <v/>
      </c>
      <c r="AT137" s="164" t="str">
        <f>IF(AT135="","",VLOOKUP(AT135,'シフト記号表（勤務時間帯）'!$D$6:$Z$47,23,FALSE))</f>
        <v/>
      </c>
      <c r="AU137" s="164" t="str">
        <f>IF(AU135="","",VLOOKUP(AU135,'シフト記号表（勤務時間帯）'!$D$6:$Z$47,23,FALSE))</f>
        <v/>
      </c>
      <c r="AV137" s="165" t="str">
        <f>IF(AV135="","",VLOOKUP(AV135,'シフト記号表（勤務時間帯）'!$D$6:$Z$47,23,FALSE))</f>
        <v/>
      </c>
      <c r="AW137" s="163" t="str">
        <f>IF(AW135="","",VLOOKUP(AW135,'シフト記号表（勤務時間帯）'!$D$6:$Z$47,23,FALSE))</f>
        <v/>
      </c>
      <c r="AX137" s="164" t="str">
        <f>IF(AX135="","",VLOOKUP(AX135,'シフト記号表（勤務時間帯）'!$D$6:$Z$47,23,FALSE))</f>
        <v/>
      </c>
      <c r="AY137" s="164" t="str">
        <f>IF(AY135="","",VLOOKUP(AY135,'シフト記号表（勤務時間帯）'!$D$6:$Z$47,23,FALSE))</f>
        <v/>
      </c>
      <c r="AZ137" s="914">
        <f>IF($BC$3="４週",SUM(U137:AV137),IF($BC$3="暦月",SUM(U137:AY137),""))</f>
        <v>0</v>
      </c>
      <c r="BA137" s="915"/>
      <c r="BB137" s="916">
        <f>IF($BC$3="４週",AZ137/4,IF($BC$3="暦月",(AZ137/($BC$8/7)),""))</f>
        <v>0</v>
      </c>
      <c r="BC137" s="915"/>
      <c r="BD137" s="908"/>
      <c r="BE137" s="909"/>
      <c r="BF137" s="909"/>
      <c r="BG137" s="909"/>
      <c r="BH137" s="910"/>
    </row>
    <row r="138" spans="2:60" ht="20.25" customHeight="1" x14ac:dyDescent="0.15">
      <c r="B138" s="166"/>
      <c r="C138" s="857"/>
      <c r="D138" s="858"/>
      <c r="E138" s="859"/>
      <c r="F138" s="167"/>
      <c r="G138" s="245"/>
      <c r="H138" s="866"/>
      <c r="I138" s="869"/>
      <c r="J138" s="870"/>
      <c r="K138" s="870"/>
      <c r="L138" s="871"/>
      <c r="M138" s="878"/>
      <c r="N138" s="879"/>
      <c r="O138" s="880"/>
      <c r="P138" s="186" t="s">
        <v>227</v>
      </c>
      <c r="Q138" s="187"/>
      <c r="R138" s="187"/>
      <c r="S138" s="188"/>
      <c r="T138" s="189"/>
      <c r="U138" s="172"/>
      <c r="V138" s="173"/>
      <c r="W138" s="173"/>
      <c r="X138" s="173"/>
      <c r="Y138" s="173"/>
      <c r="Z138" s="173"/>
      <c r="AA138" s="174"/>
      <c r="AB138" s="172"/>
      <c r="AC138" s="173"/>
      <c r="AD138" s="173"/>
      <c r="AE138" s="173"/>
      <c r="AF138" s="173"/>
      <c r="AG138" s="173"/>
      <c r="AH138" s="174"/>
      <c r="AI138" s="172"/>
      <c r="AJ138" s="173"/>
      <c r="AK138" s="173"/>
      <c r="AL138" s="173"/>
      <c r="AM138" s="173"/>
      <c r="AN138" s="173"/>
      <c r="AO138" s="174"/>
      <c r="AP138" s="172"/>
      <c r="AQ138" s="173"/>
      <c r="AR138" s="173"/>
      <c r="AS138" s="173"/>
      <c r="AT138" s="173"/>
      <c r="AU138" s="173"/>
      <c r="AV138" s="174"/>
      <c r="AW138" s="172"/>
      <c r="AX138" s="173"/>
      <c r="AY138" s="173"/>
      <c r="AZ138" s="887"/>
      <c r="BA138" s="888"/>
      <c r="BB138" s="901"/>
      <c r="BC138" s="888"/>
      <c r="BD138" s="902"/>
      <c r="BE138" s="903"/>
      <c r="BF138" s="903"/>
      <c r="BG138" s="903"/>
      <c r="BH138" s="904"/>
    </row>
    <row r="139" spans="2:60" ht="20.25" customHeight="1" x14ac:dyDescent="0.15">
      <c r="B139" s="148">
        <f>B136+1</f>
        <v>40</v>
      </c>
      <c r="C139" s="860"/>
      <c r="D139" s="861"/>
      <c r="E139" s="862"/>
      <c r="F139" s="149">
        <f>C138</f>
        <v>0</v>
      </c>
      <c r="G139" s="243"/>
      <c r="H139" s="867"/>
      <c r="I139" s="872"/>
      <c r="J139" s="873"/>
      <c r="K139" s="873"/>
      <c r="L139" s="874"/>
      <c r="M139" s="881"/>
      <c r="N139" s="882"/>
      <c r="O139" s="883"/>
      <c r="P139" s="150" t="s">
        <v>230</v>
      </c>
      <c r="Q139" s="151"/>
      <c r="R139" s="151"/>
      <c r="S139" s="152"/>
      <c r="T139" s="153"/>
      <c r="U139" s="154" t="str">
        <f>IF(U138="","",VLOOKUP(U138,'シフト記号表（勤務時間帯）'!$D$6:$X$47,21,FALSE))</f>
        <v/>
      </c>
      <c r="V139" s="155" t="str">
        <f>IF(V138="","",VLOOKUP(V138,'シフト記号表（勤務時間帯）'!$D$6:$X$47,21,FALSE))</f>
        <v/>
      </c>
      <c r="W139" s="155" t="str">
        <f>IF(W138="","",VLOOKUP(W138,'シフト記号表（勤務時間帯）'!$D$6:$X$47,21,FALSE))</f>
        <v/>
      </c>
      <c r="X139" s="155" t="str">
        <f>IF(X138="","",VLOOKUP(X138,'シフト記号表（勤務時間帯）'!$D$6:$X$47,21,FALSE))</f>
        <v/>
      </c>
      <c r="Y139" s="155" t="str">
        <f>IF(Y138="","",VLOOKUP(Y138,'シフト記号表（勤務時間帯）'!$D$6:$X$47,21,FALSE))</f>
        <v/>
      </c>
      <c r="Z139" s="155" t="str">
        <f>IF(Z138="","",VLOOKUP(Z138,'シフト記号表（勤務時間帯）'!$D$6:$X$47,21,FALSE))</f>
        <v/>
      </c>
      <c r="AA139" s="156" t="str">
        <f>IF(AA138="","",VLOOKUP(AA138,'シフト記号表（勤務時間帯）'!$D$6:$X$47,21,FALSE))</f>
        <v/>
      </c>
      <c r="AB139" s="154" t="str">
        <f>IF(AB138="","",VLOOKUP(AB138,'シフト記号表（勤務時間帯）'!$D$6:$X$47,21,FALSE))</f>
        <v/>
      </c>
      <c r="AC139" s="155" t="str">
        <f>IF(AC138="","",VLOOKUP(AC138,'シフト記号表（勤務時間帯）'!$D$6:$X$47,21,FALSE))</f>
        <v/>
      </c>
      <c r="AD139" s="155" t="str">
        <f>IF(AD138="","",VLOOKUP(AD138,'シフト記号表（勤務時間帯）'!$D$6:$X$47,21,FALSE))</f>
        <v/>
      </c>
      <c r="AE139" s="155" t="str">
        <f>IF(AE138="","",VLOOKUP(AE138,'シフト記号表（勤務時間帯）'!$D$6:$X$47,21,FALSE))</f>
        <v/>
      </c>
      <c r="AF139" s="155" t="str">
        <f>IF(AF138="","",VLOOKUP(AF138,'シフト記号表（勤務時間帯）'!$D$6:$X$47,21,FALSE))</f>
        <v/>
      </c>
      <c r="AG139" s="155" t="str">
        <f>IF(AG138="","",VLOOKUP(AG138,'シフト記号表（勤務時間帯）'!$D$6:$X$47,21,FALSE))</f>
        <v/>
      </c>
      <c r="AH139" s="156" t="str">
        <f>IF(AH138="","",VLOOKUP(AH138,'シフト記号表（勤務時間帯）'!$D$6:$X$47,21,FALSE))</f>
        <v/>
      </c>
      <c r="AI139" s="154" t="str">
        <f>IF(AI138="","",VLOOKUP(AI138,'シフト記号表（勤務時間帯）'!$D$6:$X$47,21,FALSE))</f>
        <v/>
      </c>
      <c r="AJ139" s="155" t="str">
        <f>IF(AJ138="","",VLOOKUP(AJ138,'シフト記号表（勤務時間帯）'!$D$6:$X$47,21,FALSE))</f>
        <v/>
      </c>
      <c r="AK139" s="155" t="str">
        <f>IF(AK138="","",VLOOKUP(AK138,'シフト記号表（勤務時間帯）'!$D$6:$X$47,21,FALSE))</f>
        <v/>
      </c>
      <c r="AL139" s="155" t="str">
        <f>IF(AL138="","",VLOOKUP(AL138,'シフト記号表（勤務時間帯）'!$D$6:$X$47,21,FALSE))</f>
        <v/>
      </c>
      <c r="AM139" s="155" t="str">
        <f>IF(AM138="","",VLOOKUP(AM138,'シフト記号表（勤務時間帯）'!$D$6:$X$47,21,FALSE))</f>
        <v/>
      </c>
      <c r="AN139" s="155" t="str">
        <f>IF(AN138="","",VLOOKUP(AN138,'シフト記号表（勤務時間帯）'!$D$6:$X$47,21,FALSE))</f>
        <v/>
      </c>
      <c r="AO139" s="156" t="str">
        <f>IF(AO138="","",VLOOKUP(AO138,'シフト記号表（勤務時間帯）'!$D$6:$X$47,21,FALSE))</f>
        <v/>
      </c>
      <c r="AP139" s="154" t="str">
        <f>IF(AP138="","",VLOOKUP(AP138,'シフト記号表（勤務時間帯）'!$D$6:$X$47,21,FALSE))</f>
        <v/>
      </c>
      <c r="AQ139" s="155" t="str">
        <f>IF(AQ138="","",VLOOKUP(AQ138,'シフト記号表（勤務時間帯）'!$D$6:$X$47,21,FALSE))</f>
        <v/>
      </c>
      <c r="AR139" s="155" t="str">
        <f>IF(AR138="","",VLOOKUP(AR138,'シフト記号表（勤務時間帯）'!$D$6:$X$47,21,FALSE))</f>
        <v/>
      </c>
      <c r="AS139" s="155" t="str">
        <f>IF(AS138="","",VLOOKUP(AS138,'シフト記号表（勤務時間帯）'!$D$6:$X$47,21,FALSE))</f>
        <v/>
      </c>
      <c r="AT139" s="155" t="str">
        <f>IF(AT138="","",VLOOKUP(AT138,'シフト記号表（勤務時間帯）'!$D$6:$X$47,21,FALSE))</f>
        <v/>
      </c>
      <c r="AU139" s="155" t="str">
        <f>IF(AU138="","",VLOOKUP(AU138,'シフト記号表（勤務時間帯）'!$D$6:$X$47,21,FALSE))</f>
        <v/>
      </c>
      <c r="AV139" s="156" t="str">
        <f>IF(AV138="","",VLOOKUP(AV138,'シフト記号表（勤務時間帯）'!$D$6:$X$47,21,FALSE))</f>
        <v/>
      </c>
      <c r="AW139" s="154" t="str">
        <f>IF(AW138="","",VLOOKUP(AW138,'シフト記号表（勤務時間帯）'!$D$6:$X$47,21,FALSE))</f>
        <v/>
      </c>
      <c r="AX139" s="155" t="str">
        <f>IF(AX138="","",VLOOKUP(AX138,'シフト記号表（勤務時間帯）'!$D$6:$X$47,21,FALSE))</f>
        <v/>
      </c>
      <c r="AY139" s="155" t="str">
        <f>IF(AY138="","",VLOOKUP(AY138,'シフト記号表（勤務時間帯）'!$D$6:$X$47,21,FALSE))</f>
        <v/>
      </c>
      <c r="AZ139" s="911">
        <f>IF($BC$3="４週",SUM(U139:AV139),IF($BC$3="暦月",SUM(U139:AY139),""))</f>
        <v>0</v>
      </c>
      <c r="BA139" s="912"/>
      <c r="BB139" s="913">
        <f>IF($BC$3="４週",AZ139/4,IF($BC$3="暦月",(AZ139/($BC$8/7)),""))</f>
        <v>0</v>
      </c>
      <c r="BC139" s="912"/>
      <c r="BD139" s="905"/>
      <c r="BE139" s="906"/>
      <c r="BF139" s="906"/>
      <c r="BG139" s="906"/>
      <c r="BH139" s="907"/>
    </row>
    <row r="140" spans="2:60" ht="20.25" customHeight="1" x14ac:dyDescent="0.15">
      <c r="B140" s="157"/>
      <c r="C140" s="863"/>
      <c r="D140" s="864"/>
      <c r="E140" s="865"/>
      <c r="F140" s="158"/>
      <c r="G140" s="244">
        <f>C138</f>
        <v>0</v>
      </c>
      <c r="H140" s="868"/>
      <c r="I140" s="875"/>
      <c r="J140" s="876"/>
      <c r="K140" s="876"/>
      <c r="L140" s="877"/>
      <c r="M140" s="884"/>
      <c r="N140" s="885"/>
      <c r="O140" s="886"/>
      <c r="P140" s="246" t="s">
        <v>231</v>
      </c>
      <c r="Q140" s="160"/>
      <c r="R140" s="160"/>
      <c r="S140" s="179"/>
      <c r="T140" s="180"/>
      <c r="U140" s="163" t="str">
        <f>IF(U138="","",VLOOKUP(U138,'シフト記号表（勤務時間帯）'!$D$6:$Z$47,23,FALSE))</f>
        <v/>
      </c>
      <c r="V140" s="164" t="str">
        <f>IF(V138="","",VLOOKUP(V138,'シフト記号表（勤務時間帯）'!$D$6:$Z$47,23,FALSE))</f>
        <v/>
      </c>
      <c r="W140" s="164" t="str">
        <f>IF(W138="","",VLOOKUP(W138,'シフト記号表（勤務時間帯）'!$D$6:$Z$47,23,FALSE))</f>
        <v/>
      </c>
      <c r="X140" s="164" t="str">
        <f>IF(X138="","",VLOOKUP(X138,'シフト記号表（勤務時間帯）'!$D$6:$Z$47,23,FALSE))</f>
        <v/>
      </c>
      <c r="Y140" s="164" t="str">
        <f>IF(Y138="","",VLOOKUP(Y138,'シフト記号表（勤務時間帯）'!$D$6:$Z$47,23,FALSE))</f>
        <v/>
      </c>
      <c r="Z140" s="164" t="str">
        <f>IF(Z138="","",VLOOKUP(Z138,'シフト記号表（勤務時間帯）'!$D$6:$Z$47,23,FALSE))</f>
        <v/>
      </c>
      <c r="AA140" s="165" t="str">
        <f>IF(AA138="","",VLOOKUP(AA138,'シフト記号表（勤務時間帯）'!$D$6:$Z$47,23,FALSE))</f>
        <v/>
      </c>
      <c r="AB140" s="163" t="str">
        <f>IF(AB138="","",VLOOKUP(AB138,'シフト記号表（勤務時間帯）'!$D$6:$Z$47,23,FALSE))</f>
        <v/>
      </c>
      <c r="AC140" s="164" t="str">
        <f>IF(AC138="","",VLOOKUP(AC138,'シフト記号表（勤務時間帯）'!$D$6:$Z$47,23,FALSE))</f>
        <v/>
      </c>
      <c r="AD140" s="164" t="str">
        <f>IF(AD138="","",VLOOKUP(AD138,'シフト記号表（勤務時間帯）'!$D$6:$Z$47,23,FALSE))</f>
        <v/>
      </c>
      <c r="AE140" s="164" t="str">
        <f>IF(AE138="","",VLOOKUP(AE138,'シフト記号表（勤務時間帯）'!$D$6:$Z$47,23,FALSE))</f>
        <v/>
      </c>
      <c r="AF140" s="164" t="str">
        <f>IF(AF138="","",VLOOKUP(AF138,'シフト記号表（勤務時間帯）'!$D$6:$Z$47,23,FALSE))</f>
        <v/>
      </c>
      <c r="AG140" s="164" t="str">
        <f>IF(AG138="","",VLOOKUP(AG138,'シフト記号表（勤務時間帯）'!$D$6:$Z$47,23,FALSE))</f>
        <v/>
      </c>
      <c r="AH140" s="165" t="str">
        <f>IF(AH138="","",VLOOKUP(AH138,'シフト記号表（勤務時間帯）'!$D$6:$Z$47,23,FALSE))</f>
        <v/>
      </c>
      <c r="AI140" s="163" t="str">
        <f>IF(AI138="","",VLOOKUP(AI138,'シフト記号表（勤務時間帯）'!$D$6:$Z$47,23,FALSE))</f>
        <v/>
      </c>
      <c r="AJ140" s="164" t="str">
        <f>IF(AJ138="","",VLOOKUP(AJ138,'シフト記号表（勤務時間帯）'!$D$6:$Z$47,23,FALSE))</f>
        <v/>
      </c>
      <c r="AK140" s="164" t="str">
        <f>IF(AK138="","",VLOOKUP(AK138,'シフト記号表（勤務時間帯）'!$D$6:$Z$47,23,FALSE))</f>
        <v/>
      </c>
      <c r="AL140" s="164" t="str">
        <f>IF(AL138="","",VLOOKUP(AL138,'シフト記号表（勤務時間帯）'!$D$6:$Z$47,23,FALSE))</f>
        <v/>
      </c>
      <c r="AM140" s="164" t="str">
        <f>IF(AM138="","",VLOOKUP(AM138,'シフト記号表（勤務時間帯）'!$D$6:$Z$47,23,FALSE))</f>
        <v/>
      </c>
      <c r="AN140" s="164" t="str">
        <f>IF(AN138="","",VLOOKUP(AN138,'シフト記号表（勤務時間帯）'!$D$6:$Z$47,23,FALSE))</f>
        <v/>
      </c>
      <c r="AO140" s="165" t="str">
        <f>IF(AO138="","",VLOOKUP(AO138,'シフト記号表（勤務時間帯）'!$D$6:$Z$47,23,FALSE))</f>
        <v/>
      </c>
      <c r="AP140" s="163" t="str">
        <f>IF(AP138="","",VLOOKUP(AP138,'シフト記号表（勤務時間帯）'!$D$6:$Z$47,23,FALSE))</f>
        <v/>
      </c>
      <c r="AQ140" s="164" t="str">
        <f>IF(AQ138="","",VLOOKUP(AQ138,'シフト記号表（勤務時間帯）'!$D$6:$Z$47,23,FALSE))</f>
        <v/>
      </c>
      <c r="AR140" s="164" t="str">
        <f>IF(AR138="","",VLOOKUP(AR138,'シフト記号表（勤務時間帯）'!$D$6:$Z$47,23,FALSE))</f>
        <v/>
      </c>
      <c r="AS140" s="164" t="str">
        <f>IF(AS138="","",VLOOKUP(AS138,'シフト記号表（勤務時間帯）'!$D$6:$Z$47,23,FALSE))</f>
        <v/>
      </c>
      <c r="AT140" s="164" t="str">
        <f>IF(AT138="","",VLOOKUP(AT138,'シフト記号表（勤務時間帯）'!$D$6:$Z$47,23,FALSE))</f>
        <v/>
      </c>
      <c r="AU140" s="164" t="str">
        <f>IF(AU138="","",VLOOKUP(AU138,'シフト記号表（勤務時間帯）'!$D$6:$Z$47,23,FALSE))</f>
        <v/>
      </c>
      <c r="AV140" s="165" t="str">
        <f>IF(AV138="","",VLOOKUP(AV138,'シフト記号表（勤務時間帯）'!$D$6:$Z$47,23,FALSE))</f>
        <v/>
      </c>
      <c r="AW140" s="163" t="str">
        <f>IF(AW138="","",VLOOKUP(AW138,'シフト記号表（勤務時間帯）'!$D$6:$Z$47,23,FALSE))</f>
        <v/>
      </c>
      <c r="AX140" s="164" t="str">
        <f>IF(AX138="","",VLOOKUP(AX138,'シフト記号表（勤務時間帯）'!$D$6:$Z$47,23,FALSE))</f>
        <v/>
      </c>
      <c r="AY140" s="164" t="str">
        <f>IF(AY138="","",VLOOKUP(AY138,'シフト記号表（勤務時間帯）'!$D$6:$Z$47,23,FALSE))</f>
        <v/>
      </c>
      <c r="AZ140" s="914">
        <f>IF($BC$3="４週",SUM(U140:AV140),IF($BC$3="暦月",SUM(U140:AY140),""))</f>
        <v>0</v>
      </c>
      <c r="BA140" s="915"/>
      <c r="BB140" s="916">
        <f>IF($BC$3="４週",AZ140/4,IF($BC$3="暦月",(AZ140/($BC$8/7)),""))</f>
        <v>0</v>
      </c>
      <c r="BC140" s="915"/>
      <c r="BD140" s="908"/>
      <c r="BE140" s="909"/>
      <c r="BF140" s="909"/>
      <c r="BG140" s="909"/>
      <c r="BH140" s="910"/>
    </row>
    <row r="141" spans="2:60" ht="20.25" customHeight="1" x14ac:dyDescent="0.15">
      <c r="B141" s="166"/>
      <c r="C141" s="857"/>
      <c r="D141" s="858"/>
      <c r="E141" s="859"/>
      <c r="F141" s="167"/>
      <c r="G141" s="245"/>
      <c r="H141" s="866"/>
      <c r="I141" s="869"/>
      <c r="J141" s="870"/>
      <c r="K141" s="870"/>
      <c r="L141" s="871"/>
      <c r="M141" s="878"/>
      <c r="N141" s="879"/>
      <c r="O141" s="880"/>
      <c r="P141" s="186" t="s">
        <v>227</v>
      </c>
      <c r="Q141" s="187"/>
      <c r="R141" s="187"/>
      <c r="S141" s="188"/>
      <c r="T141" s="189"/>
      <c r="U141" s="172"/>
      <c r="V141" s="173"/>
      <c r="W141" s="173"/>
      <c r="X141" s="173"/>
      <c r="Y141" s="173"/>
      <c r="Z141" s="173"/>
      <c r="AA141" s="174"/>
      <c r="AB141" s="172"/>
      <c r="AC141" s="173"/>
      <c r="AD141" s="173"/>
      <c r="AE141" s="173"/>
      <c r="AF141" s="173"/>
      <c r="AG141" s="173"/>
      <c r="AH141" s="174"/>
      <c r="AI141" s="172"/>
      <c r="AJ141" s="173"/>
      <c r="AK141" s="173"/>
      <c r="AL141" s="173"/>
      <c r="AM141" s="173"/>
      <c r="AN141" s="173"/>
      <c r="AO141" s="174"/>
      <c r="AP141" s="172"/>
      <c r="AQ141" s="173"/>
      <c r="AR141" s="173"/>
      <c r="AS141" s="173"/>
      <c r="AT141" s="173"/>
      <c r="AU141" s="173"/>
      <c r="AV141" s="174"/>
      <c r="AW141" s="172"/>
      <c r="AX141" s="173"/>
      <c r="AY141" s="173"/>
      <c r="AZ141" s="887"/>
      <c r="BA141" s="888"/>
      <c r="BB141" s="901"/>
      <c r="BC141" s="888"/>
      <c r="BD141" s="902"/>
      <c r="BE141" s="903"/>
      <c r="BF141" s="903"/>
      <c r="BG141" s="903"/>
      <c r="BH141" s="904"/>
    </row>
    <row r="142" spans="2:60" ht="20.25" customHeight="1" x14ac:dyDescent="0.15">
      <c r="B142" s="148">
        <f>B139+1</f>
        <v>41</v>
      </c>
      <c r="C142" s="860"/>
      <c r="D142" s="861"/>
      <c r="E142" s="862"/>
      <c r="F142" s="149">
        <f>C141</f>
        <v>0</v>
      </c>
      <c r="G142" s="243"/>
      <c r="H142" s="867"/>
      <c r="I142" s="872"/>
      <c r="J142" s="873"/>
      <c r="K142" s="873"/>
      <c r="L142" s="874"/>
      <c r="M142" s="881"/>
      <c r="N142" s="882"/>
      <c r="O142" s="883"/>
      <c r="P142" s="150" t="s">
        <v>230</v>
      </c>
      <c r="Q142" s="151"/>
      <c r="R142" s="151"/>
      <c r="S142" s="152"/>
      <c r="T142" s="153"/>
      <c r="U142" s="154" t="str">
        <f>IF(U141="","",VLOOKUP(U141,'シフト記号表（勤務時間帯）'!$D$6:$X$47,21,FALSE))</f>
        <v/>
      </c>
      <c r="V142" s="155" t="str">
        <f>IF(V141="","",VLOOKUP(V141,'シフト記号表（勤務時間帯）'!$D$6:$X$47,21,FALSE))</f>
        <v/>
      </c>
      <c r="W142" s="155" t="str">
        <f>IF(W141="","",VLOOKUP(W141,'シフト記号表（勤務時間帯）'!$D$6:$X$47,21,FALSE))</f>
        <v/>
      </c>
      <c r="X142" s="155" t="str">
        <f>IF(X141="","",VLOOKUP(X141,'シフト記号表（勤務時間帯）'!$D$6:$X$47,21,FALSE))</f>
        <v/>
      </c>
      <c r="Y142" s="155" t="str">
        <f>IF(Y141="","",VLOOKUP(Y141,'シフト記号表（勤務時間帯）'!$D$6:$X$47,21,FALSE))</f>
        <v/>
      </c>
      <c r="Z142" s="155" t="str">
        <f>IF(Z141="","",VLOOKUP(Z141,'シフト記号表（勤務時間帯）'!$D$6:$X$47,21,FALSE))</f>
        <v/>
      </c>
      <c r="AA142" s="156" t="str">
        <f>IF(AA141="","",VLOOKUP(AA141,'シフト記号表（勤務時間帯）'!$D$6:$X$47,21,FALSE))</f>
        <v/>
      </c>
      <c r="AB142" s="154" t="str">
        <f>IF(AB141="","",VLOOKUP(AB141,'シフト記号表（勤務時間帯）'!$D$6:$X$47,21,FALSE))</f>
        <v/>
      </c>
      <c r="AC142" s="155" t="str">
        <f>IF(AC141="","",VLOOKUP(AC141,'シフト記号表（勤務時間帯）'!$D$6:$X$47,21,FALSE))</f>
        <v/>
      </c>
      <c r="AD142" s="155" t="str">
        <f>IF(AD141="","",VLOOKUP(AD141,'シフト記号表（勤務時間帯）'!$D$6:$X$47,21,FALSE))</f>
        <v/>
      </c>
      <c r="AE142" s="155" t="str">
        <f>IF(AE141="","",VLOOKUP(AE141,'シフト記号表（勤務時間帯）'!$D$6:$X$47,21,FALSE))</f>
        <v/>
      </c>
      <c r="AF142" s="155" t="str">
        <f>IF(AF141="","",VLOOKUP(AF141,'シフト記号表（勤務時間帯）'!$D$6:$X$47,21,FALSE))</f>
        <v/>
      </c>
      <c r="AG142" s="155" t="str">
        <f>IF(AG141="","",VLOOKUP(AG141,'シフト記号表（勤務時間帯）'!$D$6:$X$47,21,FALSE))</f>
        <v/>
      </c>
      <c r="AH142" s="156" t="str">
        <f>IF(AH141="","",VLOOKUP(AH141,'シフト記号表（勤務時間帯）'!$D$6:$X$47,21,FALSE))</f>
        <v/>
      </c>
      <c r="AI142" s="154" t="str">
        <f>IF(AI141="","",VLOOKUP(AI141,'シフト記号表（勤務時間帯）'!$D$6:$X$47,21,FALSE))</f>
        <v/>
      </c>
      <c r="AJ142" s="155" t="str">
        <f>IF(AJ141="","",VLOOKUP(AJ141,'シフト記号表（勤務時間帯）'!$D$6:$X$47,21,FALSE))</f>
        <v/>
      </c>
      <c r="AK142" s="155" t="str">
        <f>IF(AK141="","",VLOOKUP(AK141,'シフト記号表（勤務時間帯）'!$D$6:$X$47,21,FALSE))</f>
        <v/>
      </c>
      <c r="AL142" s="155" t="str">
        <f>IF(AL141="","",VLOOKUP(AL141,'シフト記号表（勤務時間帯）'!$D$6:$X$47,21,FALSE))</f>
        <v/>
      </c>
      <c r="AM142" s="155" t="str">
        <f>IF(AM141="","",VLOOKUP(AM141,'シフト記号表（勤務時間帯）'!$D$6:$X$47,21,FALSE))</f>
        <v/>
      </c>
      <c r="AN142" s="155" t="str">
        <f>IF(AN141="","",VLOOKUP(AN141,'シフト記号表（勤務時間帯）'!$D$6:$X$47,21,FALSE))</f>
        <v/>
      </c>
      <c r="AO142" s="156" t="str">
        <f>IF(AO141="","",VLOOKUP(AO141,'シフト記号表（勤務時間帯）'!$D$6:$X$47,21,FALSE))</f>
        <v/>
      </c>
      <c r="AP142" s="154" t="str">
        <f>IF(AP141="","",VLOOKUP(AP141,'シフト記号表（勤務時間帯）'!$D$6:$X$47,21,FALSE))</f>
        <v/>
      </c>
      <c r="AQ142" s="155" t="str">
        <f>IF(AQ141="","",VLOOKUP(AQ141,'シフト記号表（勤務時間帯）'!$D$6:$X$47,21,FALSE))</f>
        <v/>
      </c>
      <c r="AR142" s="155" t="str">
        <f>IF(AR141="","",VLOOKUP(AR141,'シフト記号表（勤務時間帯）'!$D$6:$X$47,21,FALSE))</f>
        <v/>
      </c>
      <c r="AS142" s="155" t="str">
        <f>IF(AS141="","",VLOOKUP(AS141,'シフト記号表（勤務時間帯）'!$D$6:$X$47,21,FALSE))</f>
        <v/>
      </c>
      <c r="AT142" s="155" t="str">
        <f>IF(AT141="","",VLOOKUP(AT141,'シフト記号表（勤務時間帯）'!$D$6:$X$47,21,FALSE))</f>
        <v/>
      </c>
      <c r="AU142" s="155" t="str">
        <f>IF(AU141="","",VLOOKUP(AU141,'シフト記号表（勤務時間帯）'!$D$6:$X$47,21,FALSE))</f>
        <v/>
      </c>
      <c r="AV142" s="156" t="str">
        <f>IF(AV141="","",VLOOKUP(AV141,'シフト記号表（勤務時間帯）'!$D$6:$X$47,21,FALSE))</f>
        <v/>
      </c>
      <c r="AW142" s="154" t="str">
        <f>IF(AW141="","",VLOOKUP(AW141,'シフト記号表（勤務時間帯）'!$D$6:$X$47,21,FALSE))</f>
        <v/>
      </c>
      <c r="AX142" s="155" t="str">
        <f>IF(AX141="","",VLOOKUP(AX141,'シフト記号表（勤務時間帯）'!$D$6:$X$47,21,FALSE))</f>
        <v/>
      </c>
      <c r="AY142" s="155" t="str">
        <f>IF(AY141="","",VLOOKUP(AY141,'シフト記号表（勤務時間帯）'!$D$6:$X$47,21,FALSE))</f>
        <v/>
      </c>
      <c r="AZ142" s="911">
        <f>IF($BC$3="４週",SUM(U142:AV142),IF($BC$3="暦月",SUM(U142:AY142),""))</f>
        <v>0</v>
      </c>
      <c r="BA142" s="912"/>
      <c r="BB142" s="913">
        <f>IF($BC$3="４週",AZ142/4,IF($BC$3="暦月",(AZ142/($BC$8/7)),""))</f>
        <v>0</v>
      </c>
      <c r="BC142" s="912"/>
      <c r="BD142" s="905"/>
      <c r="BE142" s="906"/>
      <c r="BF142" s="906"/>
      <c r="BG142" s="906"/>
      <c r="BH142" s="907"/>
    </row>
    <row r="143" spans="2:60" ht="20.25" customHeight="1" x14ac:dyDescent="0.15">
      <c r="B143" s="157"/>
      <c r="C143" s="863"/>
      <c r="D143" s="864"/>
      <c r="E143" s="865"/>
      <c r="F143" s="158"/>
      <c r="G143" s="244">
        <f>C141</f>
        <v>0</v>
      </c>
      <c r="H143" s="868"/>
      <c r="I143" s="875"/>
      <c r="J143" s="876"/>
      <c r="K143" s="876"/>
      <c r="L143" s="877"/>
      <c r="M143" s="884"/>
      <c r="N143" s="885"/>
      <c r="O143" s="886"/>
      <c r="P143" s="246" t="s">
        <v>231</v>
      </c>
      <c r="Q143" s="160"/>
      <c r="R143" s="160"/>
      <c r="S143" s="179"/>
      <c r="T143" s="180"/>
      <c r="U143" s="163" t="str">
        <f>IF(U141="","",VLOOKUP(U141,'シフト記号表（勤務時間帯）'!$D$6:$Z$47,23,FALSE))</f>
        <v/>
      </c>
      <c r="V143" s="164" t="str">
        <f>IF(V141="","",VLOOKUP(V141,'シフト記号表（勤務時間帯）'!$D$6:$Z$47,23,FALSE))</f>
        <v/>
      </c>
      <c r="W143" s="164" t="str">
        <f>IF(W141="","",VLOOKUP(W141,'シフト記号表（勤務時間帯）'!$D$6:$Z$47,23,FALSE))</f>
        <v/>
      </c>
      <c r="X143" s="164" t="str">
        <f>IF(X141="","",VLOOKUP(X141,'シフト記号表（勤務時間帯）'!$D$6:$Z$47,23,FALSE))</f>
        <v/>
      </c>
      <c r="Y143" s="164" t="str">
        <f>IF(Y141="","",VLOOKUP(Y141,'シフト記号表（勤務時間帯）'!$D$6:$Z$47,23,FALSE))</f>
        <v/>
      </c>
      <c r="Z143" s="164" t="str">
        <f>IF(Z141="","",VLOOKUP(Z141,'シフト記号表（勤務時間帯）'!$D$6:$Z$47,23,FALSE))</f>
        <v/>
      </c>
      <c r="AA143" s="165" t="str">
        <f>IF(AA141="","",VLOOKUP(AA141,'シフト記号表（勤務時間帯）'!$D$6:$Z$47,23,FALSE))</f>
        <v/>
      </c>
      <c r="AB143" s="163" t="str">
        <f>IF(AB141="","",VLOOKUP(AB141,'シフト記号表（勤務時間帯）'!$D$6:$Z$47,23,FALSE))</f>
        <v/>
      </c>
      <c r="AC143" s="164" t="str">
        <f>IF(AC141="","",VLOOKUP(AC141,'シフト記号表（勤務時間帯）'!$D$6:$Z$47,23,FALSE))</f>
        <v/>
      </c>
      <c r="AD143" s="164" t="str">
        <f>IF(AD141="","",VLOOKUP(AD141,'シフト記号表（勤務時間帯）'!$D$6:$Z$47,23,FALSE))</f>
        <v/>
      </c>
      <c r="AE143" s="164" t="str">
        <f>IF(AE141="","",VLOOKUP(AE141,'シフト記号表（勤務時間帯）'!$D$6:$Z$47,23,FALSE))</f>
        <v/>
      </c>
      <c r="AF143" s="164" t="str">
        <f>IF(AF141="","",VLOOKUP(AF141,'シフト記号表（勤務時間帯）'!$D$6:$Z$47,23,FALSE))</f>
        <v/>
      </c>
      <c r="AG143" s="164" t="str">
        <f>IF(AG141="","",VLOOKUP(AG141,'シフト記号表（勤務時間帯）'!$D$6:$Z$47,23,FALSE))</f>
        <v/>
      </c>
      <c r="AH143" s="165" t="str">
        <f>IF(AH141="","",VLOOKUP(AH141,'シフト記号表（勤務時間帯）'!$D$6:$Z$47,23,FALSE))</f>
        <v/>
      </c>
      <c r="AI143" s="163" t="str">
        <f>IF(AI141="","",VLOOKUP(AI141,'シフト記号表（勤務時間帯）'!$D$6:$Z$47,23,FALSE))</f>
        <v/>
      </c>
      <c r="AJ143" s="164" t="str">
        <f>IF(AJ141="","",VLOOKUP(AJ141,'シフト記号表（勤務時間帯）'!$D$6:$Z$47,23,FALSE))</f>
        <v/>
      </c>
      <c r="AK143" s="164" t="str">
        <f>IF(AK141="","",VLOOKUP(AK141,'シフト記号表（勤務時間帯）'!$D$6:$Z$47,23,FALSE))</f>
        <v/>
      </c>
      <c r="AL143" s="164" t="str">
        <f>IF(AL141="","",VLOOKUP(AL141,'シフト記号表（勤務時間帯）'!$D$6:$Z$47,23,FALSE))</f>
        <v/>
      </c>
      <c r="AM143" s="164" t="str">
        <f>IF(AM141="","",VLOOKUP(AM141,'シフト記号表（勤務時間帯）'!$D$6:$Z$47,23,FALSE))</f>
        <v/>
      </c>
      <c r="AN143" s="164" t="str">
        <f>IF(AN141="","",VLOOKUP(AN141,'シフト記号表（勤務時間帯）'!$D$6:$Z$47,23,FALSE))</f>
        <v/>
      </c>
      <c r="AO143" s="165" t="str">
        <f>IF(AO141="","",VLOOKUP(AO141,'シフト記号表（勤務時間帯）'!$D$6:$Z$47,23,FALSE))</f>
        <v/>
      </c>
      <c r="AP143" s="163" t="str">
        <f>IF(AP141="","",VLOOKUP(AP141,'シフト記号表（勤務時間帯）'!$D$6:$Z$47,23,FALSE))</f>
        <v/>
      </c>
      <c r="AQ143" s="164" t="str">
        <f>IF(AQ141="","",VLOOKUP(AQ141,'シフト記号表（勤務時間帯）'!$D$6:$Z$47,23,FALSE))</f>
        <v/>
      </c>
      <c r="AR143" s="164" t="str">
        <f>IF(AR141="","",VLOOKUP(AR141,'シフト記号表（勤務時間帯）'!$D$6:$Z$47,23,FALSE))</f>
        <v/>
      </c>
      <c r="AS143" s="164" t="str">
        <f>IF(AS141="","",VLOOKUP(AS141,'シフト記号表（勤務時間帯）'!$D$6:$Z$47,23,FALSE))</f>
        <v/>
      </c>
      <c r="AT143" s="164" t="str">
        <f>IF(AT141="","",VLOOKUP(AT141,'シフト記号表（勤務時間帯）'!$D$6:$Z$47,23,FALSE))</f>
        <v/>
      </c>
      <c r="AU143" s="164" t="str">
        <f>IF(AU141="","",VLOOKUP(AU141,'シフト記号表（勤務時間帯）'!$D$6:$Z$47,23,FALSE))</f>
        <v/>
      </c>
      <c r="AV143" s="165" t="str">
        <f>IF(AV141="","",VLOOKUP(AV141,'シフト記号表（勤務時間帯）'!$D$6:$Z$47,23,FALSE))</f>
        <v/>
      </c>
      <c r="AW143" s="163" t="str">
        <f>IF(AW141="","",VLOOKUP(AW141,'シフト記号表（勤務時間帯）'!$D$6:$Z$47,23,FALSE))</f>
        <v/>
      </c>
      <c r="AX143" s="164" t="str">
        <f>IF(AX141="","",VLOOKUP(AX141,'シフト記号表（勤務時間帯）'!$D$6:$Z$47,23,FALSE))</f>
        <v/>
      </c>
      <c r="AY143" s="164" t="str">
        <f>IF(AY141="","",VLOOKUP(AY141,'シフト記号表（勤務時間帯）'!$D$6:$Z$47,23,FALSE))</f>
        <v/>
      </c>
      <c r="AZ143" s="914">
        <f>IF($BC$3="４週",SUM(U143:AV143),IF($BC$3="暦月",SUM(U143:AY143),""))</f>
        <v>0</v>
      </c>
      <c r="BA143" s="915"/>
      <c r="BB143" s="916">
        <f>IF($BC$3="４週",AZ143/4,IF($BC$3="暦月",(AZ143/($BC$8/7)),""))</f>
        <v>0</v>
      </c>
      <c r="BC143" s="915"/>
      <c r="BD143" s="908"/>
      <c r="BE143" s="909"/>
      <c r="BF143" s="909"/>
      <c r="BG143" s="909"/>
      <c r="BH143" s="910"/>
    </row>
    <row r="144" spans="2:60" ht="20.25" customHeight="1" x14ac:dyDescent="0.15">
      <c r="B144" s="166"/>
      <c r="C144" s="857"/>
      <c r="D144" s="858"/>
      <c r="E144" s="859"/>
      <c r="F144" s="167"/>
      <c r="G144" s="245"/>
      <c r="H144" s="866"/>
      <c r="I144" s="869"/>
      <c r="J144" s="870"/>
      <c r="K144" s="870"/>
      <c r="L144" s="871"/>
      <c r="M144" s="878"/>
      <c r="N144" s="879"/>
      <c r="O144" s="880"/>
      <c r="P144" s="186" t="s">
        <v>227</v>
      </c>
      <c r="Q144" s="187"/>
      <c r="R144" s="187"/>
      <c r="S144" s="188"/>
      <c r="T144" s="189"/>
      <c r="U144" s="172"/>
      <c r="V144" s="173"/>
      <c r="W144" s="173"/>
      <c r="X144" s="173"/>
      <c r="Y144" s="173"/>
      <c r="Z144" s="173"/>
      <c r="AA144" s="174"/>
      <c r="AB144" s="172"/>
      <c r="AC144" s="173"/>
      <c r="AD144" s="173"/>
      <c r="AE144" s="173"/>
      <c r="AF144" s="173"/>
      <c r="AG144" s="173"/>
      <c r="AH144" s="174"/>
      <c r="AI144" s="172"/>
      <c r="AJ144" s="173"/>
      <c r="AK144" s="173"/>
      <c r="AL144" s="173"/>
      <c r="AM144" s="173"/>
      <c r="AN144" s="173"/>
      <c r="AO144" s="174"/>
      <c r="AP144" s="172"/>
      <c r="AQ144" s="173"/>
      <c r="AR144" s="173"/>
      <c r="AS144" s="173"/>
      <c r="AT144" s="173"/>
      <c r="AU144" s="173"/>
      <c r="AV144" s="174"/>
      <c r="AW144" s="172"/>
      <c r="AX144" s="173"/>
      <c r="AY144" s="173"/>
      <c r="AZ144" s="887"/>
      <c r="BA144" s="888"/>
      <c r="BB144" s="901"/>
      <c r="BC144" s="888"/>
      <c r="BD144" s="902"/>
      <c r="BE144" s="903"/>
      <c r="BF144" s="903"/>
      <c r="BG144" s="903"/>
      <c r="BH144" s="904"/>
    </row>
    <row r="145" spans="2:60" ht="20.25" customHeight="1" x14ac:dyDescent="0.15">
      <c r="B145" s="148">
        <f>B142+1</f>
        <v>42</v>
      </c>
      <c r="C145" s="860"/>
      <c r="D145" s="861"/>
      <c r="E145" s="862"/>
      <c r="F145" s="149">
        <f>C144</f>
        <v>0</v>
      </c>
      <c r="G145" s="243"/>
      <c r="H145" s="867"/>
      <c r="I145" s="872"/>
      <c r="J145" s="873"/>
      <c r="K145" s="873"/>
      <c r="L145" s="874"/>
      <c r="M145" s="881"/>
      <c r="N145" s="882"/>
      <c r="O145" s="883"/>
      <c r="P145" s="150" t="s">
        <v>230</v>
      </c>
      <c r="Q145" s="151"/>
      <c r="R145" s="151"/>
      <c r="S145" s="152"/>
      <c r="T145" s="153"/>
      <c r="U145" s="154" t="str">
        <f>IF(U144="","",VLOOKUP(U144,'シフト記号表（勤務時間帯）'!$D$6:$X$47,21,FALSE))</f>
        <v/>
      </c>
      <c r="V145" s="155" t="str">
        <f>IF(V144="","",VLOOKUP(V144,'シフト記号表（勤務時間帯）'!$D$6:$X$47,21,FALSE))</f>
        <v/>
      </c>
      <c r="W145" s="155" t="str">
        <f>IF(W144="","",VLOOKUP(W144,'シフト記号表（勤務時間帯）'!$D$6:$X$47,21,FALSE))</f>
        <v/>
      </c>
      <c r="X145" s="155" t="str">
        <f>IF(X144="","",VLOOKUP(X144,'シフト記号表（勤務時間帯）'!$D$6:$X$47,21,FALSE))</f>
        <v/>
      </c>
      <c r="Y145" s="155" t="str">
        <f>IF(Y144="","",VLOOKUP(Y144,'シフト記号表（勤務時間帯）'!$D$6:$X$47,21,FALSE))</f>
        <v/>
      </c>
      <c r="Z145" s="155" t="str">
        <f>IF(Z144="","",VLOOKUP(Z144,'シフト記号表（勤務時間帯）'!$D$6:$X$47,21,FALSE))</f>
        <v/>
      </c>
      <c r="AA145" s="156" t="str">
        <f>IF(AA144="","",VLOOKUP(AA144,'シフト記号表（勤務時間帯）'!$D$6:$X$47,21,FALSE))</f>
        <v/>
      </c>
      <c r="AB145" s="154" t="str">
        <f>IF(AB144="","",VLOOKUP(AB144,'シフト記号表（勤務時間帯）'!$D$6:$X$47,21,FALSE))</f>
        <v/>
      </c>
      <c r="AC145" s="155" t="str">
        <f>IF(AC144="","",VLOOKUP(AC144,'シフト記号表（勤務時間帯）'!$D$6:$X$47,21,FALSE))</f>
        <v/>
      </c>
      <c r="AD145" s="155" t="str">
        <f>IF(AD144="","",VLOOKUP(AD144,'シフト記号表（勤務時間帯）'!$D$6:$X$47,21,FALSE))</f>
        <v/>
      </c>
      <c r="AE145" s="155" t="str">
        <f>IF(AE144="","",VLOOKUP(AE144,'シフト記号表（勤務時間帯）'!$D$6:$X$47,21,FALSE))</f>
        <v/>
      </c>
      <c r="AF145" s="155" t="str">
        <f>IF(AF144="","",VLOOKUP(AF144,'シフト記号表（勤務時間帯）'!$D$6:$X$47,21,FALSE))</f>
        <v/>
      </c>
      <c r="AG145" s="155" t="str">
        <f>IF(AG144="","",VLOOKUP(AG144,'シフト記号表（勤務時間帯）'!$D$6:$X$47,21,FALSE))</f>
        <v/>
      </c>
      <c r="AH145" s="156" t="str">
        <f>IF(AH144="","",VLOOKUP(AH144,'シフト記号表（勤務時間帯）'!$D$6:$X$47,21,FALSE))</f>
        <v/>
      </c>
      <c r="AI145" s="154" t="str">
        <f>IF(AI144="","",VLOOKUP(AI144,'シフト記号表（勤務時間帯）'!$D$6:$X$47,21,FALSE))</f>
        <v/>
      </c>
      <c r="AJ145" s="155" t="str">
        <f>IF(AJ144="","",VLOOKUP(AJ144,'シフト記号表（勤務時間帯）'!$D$6:$X$47,21,FALSE))</f>
        <v/>
      </c>
      <c r="AK145" s="155" t="str">
        <f>IF(AK144="","",VLOOKUP(AK144,'シフト記号表（勤務時間帯）'!$D$6:$X$47,21,FALSE))</f>
        <v/>
      </c>
      <c r="AL145" s="155" t="str">
        <f>IF(AL144="","",VLOOKUP(AL144,'シフト記号表（勤務時間帯）'!$D$6:$X$47,21,FALSE))</f>
        <v/>
      </c>
      <c r="AM145" s="155" t="str">
        <f>IF(AM144="","",VLOOKUP(AM144,'シフト記号表（勤務時間帯）'!$D$6:$X$47,21,FALSE))</f>
        <v/>
      </c>
      <c r="AN145" s="155" t="str">
        <f>IF(AN144="","",VLOOKUP(AN144,'シフト記号表（勤務時間帯）'!$D$6:$X$47,21,FALSE))</f>
        <v/>
      </c>
      <c r="AO145" s="156" t="str">
        <f>IF(AO144="","",VLOOKUP(AO144,'シフト記号表（勤務時間帯）'!$D$6:$X$47,21,FALSE))</f>
        <v/>
      </c>
      <c r="AP145" s="154" t="str">
        <f>IF(AP144="","",VLOOKUP(AP144,'シフト記号表（勤務時間帯）'!$D$6:$X$47,21,FALSE))</f>
        <v/>
      </c>
      <c r="AQ145" s="155" t="str">
        <f>IF(AQ144="","",VLOOKUP(AQ144,'シフト記号表（勤務時間帯）'!$D$6:$X$47,21,FALSE))</f>
        <v/>
      </c>
      <c r="AR145" s="155" t="str">
        <f>IF(AR144="","",VLOOKUP(AR144,'シフト記号表（勤務時間帯）'!$D$6:$X$47,21,FALSE))</f>
        <v/>
      </c>
      <c r="AS145" s="155" t="str">
        <f>IF(AS144="","",VLOOKUP(AS144,'シフト記号表（勤務時間帯）'!$D$6:$X$47,21,FALSE))</f>
        <v/>
      </c>
      <c r="AT145" s="155" t="str">
        <f>IF(AT144="","",VLOOKUP(AT144,'シフト記号表（勤務時間帯）'!$D$6:$X$47,21,FALSE))</f>
        <v/>
      </c>
      <c r="AU145" s="155" t="str">
        <f>IF(AU144="","",VLOOKUP(AU144,'シフト記号表（勤務時間帯）'!$D$6:$X$47,21,FALSE))</f>
        <v/>
      </c>
      <c r="AV145" s="156" t="str">
        <f>IF(AV144="","",VLOOKUP(AV144,'シフト記号表（勤務時間帯）'!$D$6:$X$47,21,FALSE))</f>
        <v/>
      </c>
      <c r="AW145" s="154" t="str">
        <f>IF(AW144="","",VLOOKUP(AW144,'シフト記号表（勤務時間帯）'!$D$6:$X$47,21,FALSE))</f>
        <v/>
      </c>
      <c r="AX145" s="155" t="str">
        <f>IF(AX144="","",VLOOKUP(AX144,'シフト記号表（勤務時間帯）'!$D$6:$X$47,21,FALSE))</f>
        <v/>
      </c>
      <c r="AY145" s="155" t="str">
        <f>IF(AY144="","",VLOOKUP(AY144,'シフト記号表（勤務時間帯）'!$D$6:$X$47,21,FALSE))</f>
        <v/>
      </c>
      <c r="AZ145" s="911">
        <f>IF($BC$3="４週",SUM(U145:AV145),IF($BC$3="暦月",SUM(U145:AY145),""))</f>
        <v>0</v>
      </c>
      <c r="BA145" s="912"/>
      <c r="BB145" s="913">
        <f>IF($BC$3="４週",AZ145/4,IF($BC$3="暦月",(AZ145/($BC$8/7)),""))</f>
        <v>0</v>
      </c>
      <c r="BC145" s="912"/>
      <c r="BD145" s="905"/>
      <c r="BE145" s="906"/>
      <c r="BF145" s="906"/>
      <c r="BG145" s="906"/>
      <c r="BH145" s="907"/>
    </row>
    <row r="146" spans="2:60" ht="20.25" customHeight="1" x14ac:dyDescent="0.15">
      <c r="B146" s="157"/>
      <c r="C146" s="863"/>
      <c r="D146" s="864"/>
      <c r="E146" s="865"/>
      <c r="F146" s="158"/>
      <c r="G146" s="244">
        <f>C144</f>
        <v>0</v>
      </c>
      <c r="H146" s="868"/>
      <c r="I146" s="875"/>
      <c r="J146" s="876"/>
      <c r="K146" s="876"/>
      <c r="L146" s="877"/>
      <c r="M146" s="884"/>
      <c r="N146" s="885"/>
      <c r="O146" s="886"/>
      <c r="P146" s="246" t="s">
        <v>231</v>
      </c>
      <c r="Q146" s="160"/>
      <c r="R146" s="160"/>
      <c r="S146" s="179"/>
      <c r="T146" s="180"/>
      <c r="U146" s="163" t="str">
        <f>IF(U144="","",VLOOKUP(U144,'シフト記号表（勤務時間帯）'!$D$6:$Z$47,23,FALSE))</f>
        <v/>
      </c>
      <c r="V146" s="164" t="str">
        <f>IF(V144="","",VLOOKUP(V144,'シフト記号表（勤務時間帯）'!$D$6:$Z$47,23,FALSE))</f>
        <v/>
      </c>
      <c r="W146" s="164" t="str">
        <f>IF(W144="","",VLOOKUP(W144,'シフト記号表（勤務時間帯）'!$D$6:$Z$47,23,FALSE))</f>
        <v/>
      </c>
      <c r="X146" s="164" t="str">
        <f>IF(X144="","",VLOOKUP(X144,'シフト記号表（勤務時間帯）'!$D$6:$Z$47,23,FALSE))</f>
        <v/>
      </c>
      <c r="Y146" s="164" t="str">
        <f>IF(Y144="","",VLOOKUP(Y144,'シフト記号表（勤務時間帯）'!$D$6:$Z$47,23,FALSE))</f>
        <v/>
      </c>
      <c r="Z146" s="164" t="str">
        <f>IF(Z144="","",VLOOKUP(Z144,'シフト記号表（勤務時間帯）'!$D$6:$Z$47,23,FALSE))</f>
        <v/>
      </c>
      <c r="AA146" s="165" t="str">
        <f>IF(AA144="","",VLOOKUP(AA144,'シフト記号表（勤務時間帯）'!$D$6:$Z$47,23,FALSE))</f>
        <v/>
      </c>
      <c r="AB146" s="163" t="str">
        <f>IF(AB144="","",VLOOKUP(AB144,'シフト記号表（勤務時間帯）'!$D$6:$Z$47,23,FALSE))</f>
        <v/>
      </c>
      <c r="AC146" s="164" t="str">
        <f>IF(AC144="","",VLOOKUP(AC144,'シフト記号表（勤務時間帯）'!$D$6:$Z$47,23,FALSE))</f>
        <v/>
      </c>
      <c r="AD146" s="164" t="str">
        <f>IF(AD144="","",VLOOKUP(AD144,'シフト記号表（勤務時間帯）'!$D$6:$Z$47,23,FALSE))</f>
        <v/>
      </c>
      <c r="AE146" s="164" t="str">
        <f>IF(AE144="","",VLOOKUP(AE144,'シフト記号表（勤務時間帯）'!$D$6:$Z$47,23,FALSE))</f>
        <v/>
      </c>
      <c r="AF146" s="164" t="str">
        <f>IF(AF144="","",VLOOKUP(AF144,'シフト記号表（勤務時間帯）'!$D$6:$Z$47,23,FALSE))</f>
        <v/>
      </c>
      <c r="AG146" s="164" t="str">
        <f>IF(AG144="","",VLOOKUP(AG144,'シフト記号表（勤務時間帯）'!$D$6:$Z$47,23,FALSE))</f>
        <v/>
      </c>
      <c r="AH146" s="165" t="str">
        <f>IF(AH144="","",VLOOKUP(AH144,'シフト記号表（勤務時間帯）'!$D$6:$Z$47,23,FALSE))</f>
        <v/>
      </c>
      <c r="AI146" s="163" t="str">
        <f>IF(AI144="","",VLOOKUP(AI144,'シフト記号表（勤務時間帯）'!$D$6:$Z$47,23,FALSE))</f>
        <v/>
      </c>
      <c r="AJ146" s="164" t="str">
        <f>IF(AJ144="","",VLOOKUP(AJ144,'シフト記号表（勤務時間帯）'!$D$6:$Z$47,23,FALSE))</f>
        <v/>
      </c>
      <c r="AK146" s="164" t="str">
        <f>IF(AK144="","",VLOOKUP(AK144,'シフト記号表（勤務時間帯）'!$D$6:$Z$47,23,FALSE))</f>
        <v/>
      </c>
      <c r="AL146" s="164" t="str">
        <f>IF(AL144="","",VLOOKUP(AL144,'シフト記号表（勤務時間帯）'!$D$6:$Z$47,23,FALSE))</f>
        <v/>
      </c>
      <c r="AM146" s="164" t="str">
        <f>IF(AM144="","",VLOOKUP(AM144,'シフト記号表（勤務時間帯）'!$D$6:$Z$47,23,FALSE))</f>
        <v/>
      </c>
      <c r="AN146" s="164" t="str">
        <f>IF(AN144="","",VLOOKUP(AN144,'シフト記号表（勤務時間帯）'!$D$6:$Z$47,23,FALSE))</f>
        <v/>
      </c>
      <c r="AO146" s="165" t="str">
        <f>IF(AO144="","",VLOOKUP(AO144,'シフト記号表（勤務時間帯）'!$D$6:$Z$47,23,FALSE))</f>
        <v/>
      </c>
      <c r="AP146" s="163" t="str">
        <f>IF(AP144="","",VLOOKUP(AP144,'シフト記号表（勤務時間帯）'!$D$6:$Z$47,23,FALSE))</f>
        <v/>
      </c>
      <c r="AQ146" s="164" t="str">
        <f>IF(AQ144="","",VLOOKUP(AQ144,'シフト記号表（勤務時間帯）'!$D$6:$Z$47,23,FALSE))</f>
        <v/>
      </c>
      <c r="AR146" s="164" t="str">
        <f>IF(AR144="","",VLOOKUP(AR144,'シフト記号表（勤務時間帯）'!$D$6:$Z$47,23,FALSE))</f>
        <v/>
      </c>
      <c r="AS146" s="164" t="str">
        <f>IF(AS144="","",VLOOKUP(AS144,'シフト記号表（勤務時間帯）'!$D$6:$Z$47,23,FALSE))</f>
        <v/>
      </c>
      <c r="AT146" s="164" t="str">
        <f>IF(AT144="","",VLOOKUP(AT144,'シフト記号表（勤務時間帯）'!$D$6:$Z$47,23,FALSE))</f>
        <v/>
      </c>
      <c r="AU146" s="164" t="str">
        <f>IF(AU144="","",VLOOKUP(AU144,'シフト記号表（勤務時間帯）'!$D$6:$Z$47,23,FALSE))</f>
        <v/>
      </c>
      <c r="AV146" s="165" t="str">
        <f>IF(AV144="","",VLOOKUP(AV144,'シフト記号表（勤務時間帯）'!$D$6:$Z$47,23,FALSE))</f>
        <v/>
      </c>
      <c r="AW146" s="163" t="str">
        <f>IF(AW144="","",VLOOKUP(AW144,'シフト記号表（勤務時間帯）'!$D$6:$Z$47,23,FALSE))</f>
        <v/>
      </c>
      <c r="AX146" s="164" t="str">
        <f>IF(AX144="","",VLOOKUP(AX144,'シフト記号表（勤務時間帯）'!$D$6:$Z$47,23,FALSE))</f>
        <v/>
      </c>
      <c r="AY146" s="164" t="str">
        <f>IF(AY144="","",VLOOKUP(AY144,'シフト記号表（勤務時間帯）'!$D$6:$Z$47,23,FALSE))</f>
        <v/>
      </c>
      <c r="AZ146" s="914">
        <f>IF($BC$3="４週",SUM(U146:AV146),IF($BC$3="暦月",SUM(U146:AY146),""))</f>
        <v>0</v>
      </c>
      <c r="BA146" s="915"/>
      <c r="BB146" s="916">
        <f>IF($BC$3="４週",AZ146/4,IF($BC$3="暦月",(AZ146/($BC$8/7)),""))</f>
        <v>0</v>
      </c>
      <c r="BC146" s="915"/>
      <c r="BD146" s="908"/>
      <c r="BE146" s="909"/>
      <c r="BF146" s="909"/>
      <c r="BG146" s="909"/>
      <c r="BH146" s="910"/>
    </row>
    <row r="147" spans="2:60" ht="20.25" customHeight="1" x14ac:dyDescent="0.15">
      <c r="B147" s="166"/>
      <c r="C147" s="857"/>
      <c r="D147" s="858"/>
      <c r="E147" s="859"/>
      <c r="F147" s="167"/>
      <c r="G147" s="245"/>
      <c r="H147" s="866"/>
      <c r="I147" s="869"/>
      <c r="J147" s="870"/>
      <c r="K147" s="870"/>
      <c r="L147" s="871"/>
      <c r="M147" s="878"/>
      <c r="N147" s="879"/>
      <c r="O147" s="880"/>
      <c r="P147" s="186" t="s">
        <v>227</v>
      </c>
      <c r="Q147" s="187"/>
      <c r="R147" s="187"/>
      <c r="S147" s="188"/>
      <c r="T147" s="189"/>
      <c r="U147" s="172"/>
      <c r="V147" s="173"/>
      <c r="W147" s="173"/>
      <c r="X147" s="173"/>
      <c r="Y147" s="173"/>
      <c r="Z147" s="173"/>
      <c r="AA147" s="174"/>
      <c r="AB147" s="172"/>
      <c r="AC147" s="173"/>
      <c r="AD147" s="173"/>
      <c r="AE147" s="173"/>
      <c r="AF147" s="173"/>
      <c r="AG147" s="173"/>
      <c r="AH147" s="174"/>
      <c r="AI147" s="172"/>
      <c r="AJ147" s="173"/>
      <c r="AK147" s="173"/>
      <c r="AL147" s="173"/>
      <c r="AM147" s="173"/>
      <c r="AN147" s="173"/>
      <c r="AO147" s="174"/>
      <c r="AP147" s="172"/>
      <c r="AQ147" s="173"/>
      <c r="AR147" s="173"/>
      <c r="AS147" s="173"/>
      <c r="AT147" s="173"/>
      <c r="AU147" s="173"/>
      <c r="AV147" s="174"/>
      <c r="AW147" s="172"/>
      <c r="AX147" s="173"/>
      <c r="AY147" s="173"/>
      <c r="AZ147" s="887"/>
      <c r="BA147" s="888"/>
      <c r="BB147" s="901"/>
      <c r="BC147" s="888"/>
      <c r="BD147" s="902"/>
      <c r="BE147" s="903"/>
      <c r="BF147" s="903"/>
      <c r="BG147" s="903"/>
      <c r="BH147" s="904"/>
    </row>
    <row r="148" spans="2:60" ht="20.25" customHeight="1" x14ac:dyDescent="0.15">
      <c r="B148" s="148">
        <f>B145+1</f>
        <v>43</v>
      </c>
      <c r="C148" s="860"/>
      <c r="D148" s="861"/>
      <c r="E148" s="862"/>
      <c r="F148" s="149">
        <f>C147</f>
        <v>0</v>
      </c>
      <c r="G148" s="243"/>
      <c r="H148" s="867"/>
      <c r="I148" s="872"/>
      <c r="J148" s="873"/>
      <c r="K148" s="873"/>
      <c r="L148" s="874"/>
      <c r="M148" s="881"/>
      <c r="N148" s="882"/>
      <c r="O148" s="883"/>
      <c r="P148" s="150" t="s">
        <v>230</v>
      </c>
      <c r="Q148" s="151"/>
      <c r="R148" s="151"/>
      <c r="S148" s="152"/>
      <c r="T148" s="153"/>
      <c r="U148" s="154" t="str">
        <f>IF(U147="","",VLOOKUP(U147,'シフト記号表（勤務時間帯）'!$D$6:$X$47,21,FALSE))</f>
        <v/>
      </c>
      <c r="V148" s="155" t="str">
        <f>IF(V147="","",VLOOKUP(V147,'シフト記号表（勤務時間帯）'!$D$6:$X$47,21,FALSE))</f>
        <v/>
      </c>
      <c r="W148" s="155" t="str">
        <f>IF(W147="","",VLOOKUP(W147,'シフト記号表（勤務時間帯）'!$D$6:$X$47,21,FALSE))</f>
        <v/>
      </c>
      <c r="X148" s="155" t="str">
        <f>IF(X147="","",VLOOKUP(X147,'シフト記号表（勤務時間帯）'!$D$6:$X$47,21,FALSE))</f>
        <v/>
      </c>
      <c r="Y148" s="155" t="str">
        <f>IF(Y147="","",VLOOKUP(Y147,'シフト記号表（勤務時間帯）'!$D$6:$X$47,21,FALSE))</f>
        <v/>
      </c>
      <c r="Z148" s="155" t="str">
        <f>IF(Z147="","",VLOOKUP(Z147,'シフト記号表（勤務時間帯）'!$D$6:$X$47,21,FALSE))</f>
        <v/>
      </c>
      <c r="AA148" s="156" t="str">
        <f>IF(AA147="","",VLOOKUP(AA147,'シフト記号表（勤務時間帯）'!$D$6:$X$47,21,FALSE))</f>
        <v/>
      </c>
      <c r="AB148" s="154" t="str">
        <f>IF(AB147="","",VLOOKUP(AB147,'シフト記号表（勤務時間帯）'!$D$6:$X$47,21,FALSE))</f>
        <v/>
      </c>
      <c r="AC148" s="155" t="str">
        <f>IF(AC147="","",VLOOKUP(AC147,'シフト記号表（勤務時間帯）'!$D$6:$X$47,21,FALSE))</f>
        <v/>
      </c>
      <c r="AD148" s="155" t="str">
        <f>IF(AD147="","",VLOOKUP(AD147,'シフト記号表（勤務時間帯）'!$D$6:$X$47,21,FALSE))</f>
        <v/>
      </c>
      <c r="AE148" s="155" t="str">
        <f>IF(AE147="","",VLOOKUP(AE147,'シフト記号表（勤務時間帯）'!$D$6:$X$47,21,FALSE))</f>
        <v/>
      </c>
      <c r="AF148" s="155" t="str">
        <f>IF(AF147="","",VLOOKUP(AF147,'シフト記号表（勤務時間帯）'!$D$6:$X$47,21,FALSE))</f>
        <v/>
      </c>
      <c r="AG148" s="155" t="str">
        <f>IF(AG147="","",VLOOKUP(AG147,'シフト記号表（勤務時間帯）'!$D$6:$X$47,21,FALSE))</f>
        <v/>
      </c>
      <c r="AH148" s="156" t="str">
        <f>IF(AH147="","",VLOOKUP(AH147,'シフト記号表（勤務時間帯）'!$D$6:$X$47,21,FALSE))</f>
        <v/>
      </c>
      <c r="AI148" s="154" t="str">
        <f>IF(AI147="","",VLOOKUP(AI147,'シフト記号表（勤務時間帯）'!$D$6:$X$47,21,FALSE))</f>
        <v/>
      </c>
      <c r="AJ148" s="155" t="str">
        <f>IF(AJ147="","",VLOOKUP(AJ147,'シフト記号表（勤務時間帯）'!$D$6:$X$47,21,FALSE))</f>
        <v/>
      </c>
      <c r="AK148" s="155" t="str">
        <f>IF(AK147="","",VLOOKUP(AK147,'シフト記号表（勤務時間帯）'!$D$6:$X$47,21,FALSE))</f>
        <v/>
      </c>
      <c r="AL148" s="155" t="str">
        <f>IF(AL147="","",VLOOKUP(AL147,'シフト記号表（勤務時間帯）'!$D$6:$X$47,21,FALSE))</f>
        <v/>
      </c>
      <c r="AM148" s="155" t="str">
        <f>IF(AM147="","",VLOOKUP(AM147,'シフト記号表（勤務時間帯）'!$D$6:$X$47,21,FALSE))</f>
        <v/>
      </c>
      <c r="AN148" s="155" t="str">
        <f>IF(AN147="","",VLOOKUP(AN147,'シフト記号表（勤務時間帯）'!$D$6:$X$47,21,FALSE))</f>
        <v/>
      </c>
      <c r="AO148" s="156" t="str">
        <f>IF(AO147="","",VLOOKUP(AO147,'シフト記号表（勤務時間帯）'!$D$6:$X$47,21,FALSE))</f>
        <v/>
      </c>
      <c r="AP148" s="154" t="str">
        <f>IF(AP147="","",VLOOKUP(AP147,'シフト記号表（勤務時間帯）'!$D$6:$X$47,21,FALSE))</f>
        <v/>
      </c>
      <c r="AQ148" s="155" t="str">
        <f>IF(AQ147="","",VLOOKUP(AQ147,'シフト記号表（勤務時間帯）'!$D$6:$X$47,21,FALSE))</f>
        <v/>
      </c>
      <c r="AR148" s="155" t="str">
        <f>IF(AR147="","",VLOOKUP(AR147,'シフト記号表（勤務時間帯）'!$D$6:$X$47,21,FALSE))</f>
        <v/>
      </c>
      <c r="AS148" s="155" t="str">
        <f>IF(AS147="","",VLOOKUP(AS147,'シフト記号表（勤務時間帯）'!$D$6:$X$47,21,FALSE))</f>
        <v/>
      </c>
      <c r="AT148" s="155" t="str">
        <f>IF(AT147="","",VLOOKUP(AT147,'シフト記号表（勤務時間帯）'!$D$6:$X$47,21,FALSE))</f>
        <v/>
      </c>
      <c r="AU148" s="155" t="str">
        <f>IF(AU147="","",VLOOKUP(AU147,'シフト記号表（勤務時間帯）'!$D$6:$X$47,21,FALSE))</f>
        <v/>
      </c>
      <c r="AV148" s="156" t="str">
        <f>IF(AV147="","",VLOOKUP(AV147,'シフト記号表（勤務時間帯）'!$D$6:$X$47,21,FALSE))</f>
        <v/>
      </c>
      <c r="AW148" s="154" t="str">
        <f>IF(AW147="","",VLOOKUP(AW147,'シフト記号表（勤務時間帯）'!$D$6:$X$47,21,FALSE))</f>
        <v/>
      </c>
      <c r="AX148" s="155" t="str">
        <f>IF(AX147="","",VLOOKUP(AX147,'シフト記号表（勤務時間帯）'!$D$6:$X$47,21,FALSE))</f>
        <v/>
      </c>
      <c r="AY148" s="155" t="str">
        <f>IF(AY147="","",VLOOKUP(AY147,'シフト記号表（勤務時間帯）'!$D$6:$X$47,21,FALSE))</f>
        <v/>
      </c>
      <c r="AZ148" s="911">
        <f>IF($BC$3="４週",SUM(U148:AV148),IF($BC$3="暦月",SUM(U148:AY148),""))</f>
        <v>0</v>
      </c>
      <c r="BA148" s="912"/>
      <c r="BB148" s="913">
        <f>IF($BC$3="４週",AZ148/4,IF($BC$3="暦月",(AZ148/($BC$8/7)),""))</f>
        <v>0</v>
      </c>
      <c r="BC148" s="912"/>
      <c r="BD148" s="905"/>
      <c r="BE148" s="906"/>
      <c r="BF148" s="906"/>
      <c r="BG148" s="906"/>
      <c r="BH148" s="907"/>
    </row>
    <row r="149" spans="2:60" ht="20.25" customHeight="1" x14ac:dyDescent="0.15">
      <c r="B149" s="157"/>
      <c r="C149" s="863"/>
      <c r="D149" s="864"/>
      <c r="E149" s="865"/>
      <c r="F149" s="158"/>
      <c r="G149" s="244">
        <f>C147</f>
        <v>0</v>
      </c>
      <c r="H149" s="868"/>
      <c r="I149" s="875"/>
      <c r="J149" s="876"/>
      <c r="K149" s="876"/>
      <c r="L149" s="877"/>
      <c r="M149" s="884"/>
      <c r="N149" s="885"/>
      <c r="O149" s="886"/>
      <c r="P149" s="246" t="s">
        <v>231</v>
      </c>
      <c r="Q149" s="160"/>
      <c r="R149" s="160"/>
      <c r="S149" s="179"/>
      <c r="T149" s="180"/>
      <c r="U149" s="163" t="str">
        <f>IF(U147="","",VLOOKUP(U147,'シフト記号表（勤務時間帯）'!$D$6:$Z$47,23,FALSE))</f>
        <v/>
      </c>
      <c r="V149" s="164" t="str">
        <f>IF(V147="","",VLOOKUP(V147,'シフト記号表（勤務時間帯）'!$D$6:$Z$47,23,FALSE))</f>
        <v/>
      </c>
      <c r="W149" s="164" t="str">
        <f>IF(W147="","",VLOOKUP(W147,'シフト記号表（勤務時間帯）'!$D$6:$Z$47,23,FALSE))</f>
        <v/>
      </c>
      <c r="X149" s="164" t="str">
        <f>IF(X147="","",VLOOKUP(X147,'シフト記号表（勤務時間帯）'!$D$6:$Z$47,23,FALSE))</f>
        <v/>
      </c>
      <c r="Y149" s="164" t="str">
        <f>IF(Y147="","",VLOOKUP(Y147,'シフト記号表（勤務時間帯）'!$D$6:$Z$47,23,FALSE))</f>
        <v/>
      </c>
      <c r="Z149" s="164" t="str">
        <f>IF(Z147="","",VLOOKUP(Z147,'シフト記号表（勤務時間帯）'!$D$6:$Z$47,23,FALSE))</f>
        <v/>
      </c>
      <c r="AA149" s="165" t="str">
        <f>IF(AA147="","",VLOOKUP(AA147,'シフト記号表（勤務時間帯）'!$D$6:$Z$47,23,FALSE))</f>
        <v/>
      </c>
      <c r="AB149" s="163" t="str">
        <f>IF(AB147="","",VLOOKUP(AB147,'シフト記号表（勤務時間帯）'!$D$6:$Z$47,23,FALSE))</f>
        <v/>
      </c>
      <c r="AC149" s="164" t="str">
        <f>IF(AC147="","",VLOOKUP(AC147,'シフト記号表（勤務時間帯）'!$D$6:$Z$47,23,FALSE))</f>
        <v/>
      </c>
      <c r="AD149" s="164" t="str">
        <f>IF(AD147="","",VLOOKUP(AD147,'シフト記号表（勤務時間帯）'!$D$6:$Z$47,23,FALSE))</f>
        <v/>
      </c>
      <c r="AE149" s="164" t="str">
        <f>IF(AE147="","",VLOOKUP(AE147,'シフト記号表（勤務時間帯）'!$D$6:$Z$47,23,FALSE))</f>
        <v/>
      </c>
      <c r="AF149" s="164" t="str">
        <f>IF(AF147="","",VLOOKUP(AF147,'シフト記号表（勤務時間帯）'!$D$6:$Z$47,23,FALSE))</f>
        <v/>
      </c>
      <c r="AG149" s="164" t="str">
        <f>IF(AG147="","",VLOOKUP(AG147,'シフト記号表（勤務時間帯）'!$D$6:$Z$47,23,FALSE))</f>
        <v/>
      </c>
      <c r="AH149" s="165" t="str">
        <f>IF(AH147="","",VLOOKUP(AH147,'シフト記号表（勤務時間帯）'!$D$6:$Z$47,23,FALSE))</f>
        <v/>
      </c>
      <c r="AI149" s="163" t="str">
        <f>IF(AI147="","",VLOOKUP(AI147,'シフト記号表（勤務時間帯）'!$D$6:$Z$47,23,FALSE))</f>
        <v/>
      </c>
      <c r="AJ149" s="164" t="str">
        <f>IF(AJ147="","",VLOOKUP(AJ147,'シフト記号表（勤務時間帯）'!$D$6:$Z$47,23,FALSE))</f>
        <v/>
      </c>
      <c r="AK149" s="164" t="str">
        <f>IF(AK147="","",VLOOKUP(AK147,'シフト記号表（勤務時間帯）'!$D$6:$Z$47,23,FALSE))</f>
        <v/>
      </c>
      <c r="AL149" s="164" t="str">
        <f>IF(AL147="","",VLOOKUP(AL147,'シフト記号表（勤務時間帯）'!$D$6:$Z$47,23,FALSE))</f>
        <v/>
      </c>
      <c r="AM149" s="164" t="str">
        <f>IF(AM147="","",VLOOKUP(AM147,'シフト記号表（勤務時間帯）'!$D$6:$Z$47,23,FALSE))</f>
        <v/>
      </c>
      <c r="AN149" s="164" t="str">
        <f>IF(AN147="","",VLOOKUP(AN147,'シフト記号表（勤務時間帯）'!$D$6:$Z$47,23,FALSE))</f>
        <v/>
      </c>
      <c r="AO149" s="165" t="str">
        <f>IF(AO147="","",VLOOKUP(AO147,'シフト記号表（勤務時間帯）'!$D$6:$Z$47,23,FALSE))</f>
        <v/>
      </c>
      <c r="AP149" s="163" t="str">
        <f>IF(AP147="","",VLOOKUP(AP147,'シフト記号表（勤務時間帯）'!$D$6:$Z$47,23,FALSE))</f>
        <v/>
      </c>
      <c r="AQ149" s="164" t="str">
        <f>IF(AQ147="","",VLOOKUP(AQ147,'シフト記号表（勤務時間帯）'!$D$6:$Z$47,23,FALSE))</f>
        <v/>
      </c>
      <c r="AR149" s="164" t="str">
        <f>IF(AR147="","",VLOOKUP(AR147,'シフト記号表（勤務時間帯）'!$D$6:$Z$47,23,FALSE))</f>
        <v/>
      </c>
      <c r="AS149" s="164" t="str">
        <f>IF(AS147="","",VLOOKUP(AS147,'シフト記号表（勤務時間帯）'!$D$6:$Z$47,23,FALSE))</f>
        <v/>
      </c>
      <c r="AT149" s="164" t="str">
        <f>IF(AT147="","",VLOOKUP(AT147,'シフト記号表（勤務時間帯）'!$D$6:$Z$47,23,FALSE))</f>
        <v/>
      </c>
      <c r="AU149" s="164" t="str">
        <f>IF(AU147="","",VLOOKUP(AU147,'シフト記号表（勤務時間帯）'!$D$6:$Z$47,23,FALSE))</f>
        <v/>
      </c>
      <c r="AV149" s="165" t="str">
        <f>IF(AV147="","",VLOOKUP(AV147,'シフト記号表（勤務時間帯）'!$D$6:$Z$47,23,FALSE))</f>
        <v/>
      </c>
      <c r="AW149" s="163" t="str">
        <f>IF(AW147="","",VLOOKUP(AW147,'シフト記号表（勤務時間帯）'!$D$6:$Z$47,23,FALSE))</f>
        <v/>
      </c>
      <c r="AX149" s="164" t="str">
        <f>IF(AX147="","",VLOOKUP(AX147,'シフト記号表（勤務時間帯）'!$D$6:$Z$47,23,FALSE))</f>
        <v/>
      </c>
      <c r="AY149" s="164" t="str">
        <f>IF(AY147="","",VLOOKUP(AY147,'シフト記号表（勤務時間帯）'!$D$6:$Z$47,23,FALSE))</f>
        <v/>
      </c>
      <c r="AZ149" s="914">
        <f>IF($BC$3="４週",SUM(U149:AV149),IF($BC$3="暦月",SUM(U149:AY149),""))</f>
        <v>0</v>
      </c>
      <c r="BA149" s="915"/>
      <c r="BB149" s="916">
        <f>IF($BC$3="４週",AZ149/4,IF($BC$3="暦月",(AZ149/($BC$8/7)),""))</f>
        <v>0</v>
      </c>
      <c r="BC149" s="915"/>
      <c r="BD149" s="908"/>
      <c r="BE149" s="909"/>
      <c r="BF149" s="909"/>
      <c r="BG149" s="909"/>
      <c r="BH149" s="910"/>
    </row>
    <row r="150" spans="2:60" ht="20.25" customHeight="1" x14ac:dyDescent="0.15">
      <c r="B150" s="166"/>
      <c r="C150" s="857"/>
      <c r="D150" s="858"/>
      <c r="E150" s="859"/>
      <c r="F150" s="167"/>
      <c r="G150" s="245"/>
      <c r="H150" s="866"/>
      <c r="I150" s="869"/>
      <c r="J150" s="870"/>
      <c r="K150" s="870"/>
      <c r="L150" s="871"/>
      <c r="M150" s="878"/>
      <c r="N150" s="879"/>
      <c r="O150" s="880"/>
      <c r="P150" s="186" t="s">
        <v>227</v>
      </c>
      <c r="Q150" s="187"/>
      <c r="R150" s="187"/>
      <c r="S150" s="188"/>
      <c r="T150" s="189"/>
      <c r="U150" s="172"/>
      <c r="V150" s="173"/>
      <c r="W150" s="173"/>
      <c r="X150" s="173"/>
      <c r="Y150" s="173"/>
      <c r="Z150" s="173"/>
      <c r="AA150" s="174"/>
      <c r="AB150" s="172"/>
      <c r="AC150" s="173"/>
      <c r="AD150" s="173"/>
      <c r="AE150" s="173"/>
      <c r="AF150" s="173"/>
      <c r="AG150" s="173"/>
      <c r="AH150" s="174"/>
      <c r="AI150" s="172"/>
      <c r="AJ150" s="173"/>
      <c r="AK150" s="173"/>
      <c r="AL150" s="173"/>
      <c r="AM150" s="173"/>
      <c r="AN150" s="173"/>
      <c r="AO150" s="174"/>
      <c r="AP150" s="172"/>
      <c r="AQ150" s="173"/>
      <c r="AR150" s="173"/>
      <c r="AS150" s="173"/>
      <c r="AT150" s="173"/>
      <c r="AU150" s="173"/>
      <c r="AV150" s="174"/>
      <c r="AW150" s="172"/>
      <c r="AX150" s="173"/>
      <c r="AY150" s="173"/>
      <c r="AZ150" s="887"/>
      <c r="BA150" s="888"/>
      <c r="BB150" s="901"/>
      <c r="BC150" s="888"/>
      <c r="BD150" s="902"/>
      <c r="BE150" s="903"/>
      <c r="BF150" s="903"/>
      <c r="BG150" s="903"/>
      <c r="BH150" s="904"/>
    </row>
    <row r="151" spans="2:60" ht="20.25" customHeight="1" x14ac:dyDescent="0.15">
      <c r="B151" s="148">
        <f>B148+1</f>
        <v>44</v>
      </c>
      <c r="C151" s="860"/>
      <c r="D151" s="861"/>
      <c r="E151" s="862"/>
      <c r="F151" s="149">
        <f>C150</f>
        <v>0</v>
      </c>
      <c r="G151" s="243"/>
      <c r="H151" s="867"/>
      <c r="I151" s="872"/>
      <c r="J151" s="873"/>
      <c r="K151" s="873"/>
      <c r="L151" s="874"/>
      <c r="M151" s="881"/>
      <c r="N151" s="882"/>
      <c r="O151" s="883"/>
      <c r="P151" s="150" t="s">
        <v>230</v>
      </c>
      <c r="Q151" s="151"/>
      <c r="R151" s="151"/>
      <c r="S151" s="152"/>
      <c r="T151" s="153"/>
      <c r="U151" s="154" t="str">
        <f>IF(U150="","",VLOOKUP(U150,'シフト記号表（勤務時間帯）'!$D$6:$X$47,21,FALSE))</f>
        <v/>
      </c>
      <c r="V151" s="155" t="str">
        <f>IF(V150="","",VLOOKUP(V150,'シフト記号表（勤務時間帯）'!$D$6:$X$47,21,FALSE))</f>
        <v/>
      </c>
      <c r="W151" s="155" t="str">
        <f>IF(W150="","",VLOOKUP(W150,'シフト記号表（勤務時間帯）'!$D$6:$X$47,21,FALSE))</f>
        <v/>
      </c>
      <c r="X151" s="155" t="str">
        <f>IF(X150="","",VLOOKUP(X150,'シフト記号表（勤務時間帯）'!$D$6:$X$47,21,FALSE))</f>
        <v/>
      </c>
      <c r="Y151" s="155" t="str">
        <f>IF(Y150="","",VLOOKUP(Y150,'シフト記号表（勤務時間帯）'!$D$6:$X$47,21,FALSE))</f>
        <v/>
      </c>
      <c r="Z151" s="155" t="str">
        <f>IF(Z150="","",VLOOKUP(Z150,'シフト記号表（勤務時間帯）'!$D$6:$X$47,21,FALSE))</f>
        <v/>
      </c>
      <c r="AA151" s="156" t="str">
        <f>IF(AA150="","",VLOOKUP(AA150,'シフト記号表（勤務時間帯）'!$D$6:$X$47,21,FALSE))</f>
        <v/>
      </c>
      <c r="AB151" s="154" t="str">
        <f>IF(AB150="","",VLOOKUP(AB150,'シフト記号表（勤務時間帯）'!$D$6:$X$47,21,FALSE))</f>
        <v/>
      </c>
      <c r="AC151" s="155" t="str">
        <f>IF(AC150="","",VLOOKUP(AC150,'シフト記号表（勤務時間帯）'!$D$6:$X$47,21,FALSE))</f>
        <v/>
      </c>
      <c r="AD151" s="155" t="str">
        <f>IF(AD150="","",VLOOKUP(AD150,'シフト記号表（勤務時間帯）'!$D$6:$X$47,21,FALSE))</f>
        <v/>
      </c>
      <c r="AE151" s="155" t="str">
        <f>IF(AE150="","",VLOOKUP(AE150,'シフト記号表（勤務時間帯）'!$D$6:$X$47,21,FALSE))</f>
        <v/>
      </c>
      <c r="AF151" s="155" t="str">
        <f>IF(AF150="","",VLOOKUP(AF150,'シフト記号表（勤務時間帯）'!$D$6:$X$47,21,FALSE))</f>
        <v/>
      </c>
      <c r="AG151" s="155" t="str">
        <f>IF(AG150="","",VLOOKUP(AG150,'シフト記号表（勤務時間帯）'!$D$6:$X$47,21,FALSE))</f>
        <v/>
      </c>
      <c r="AH151" s="156" t="str">
        <f>IF(AH150="","",VLOOKUP(AH150,'シフト記号表（勤務時間帯）'!$D$6:$X$47,21,FALSE))</f>
        <v/>
      </c>
      <c r="AI151" s="154" t="str">
        <f>IF(AI150="","",VLOOKUP(AI150,'シフト記号表（勤務時間帯）'!$D$6:$X$47,21,FALSE))</f>
        <v/>
      </c>
      <c r="AJ151" s="155" t="str">
        <f>IF(AJ150="","",VLOOKUP(AJ150,'シフト記号表（勤務時間帯）'!$D$6:$X$47,21,FALSE))</f>
        <v/>
      </c>
      <c r="AK151" s="155" t="str">
        <f>IF(AK150="","",VLOOKUP(AK150,'シフト記号表（勤務時間帯）'!$D$6:$X$47,21,FALSE))</f>
        <v/>
      </c>
      <c r="AL151" s="155" t="str">
        <f>IF(AL150="","",VLOOKUP(AL150,'シフト記号表（勤務時間帯）'!$D$6:$X$47,21,FALSE))</f>
        <v/>
      </c>
      <c r="AM151" s="155" t="str">
        <f>IF(AM150="","",VLOOKUP(AM150,'シフト記号表（勤務時間帯）'!$D$6:$X$47,21,FALSE))</f>
        <v/>
      </c>
      <c r="AN151" s="155" t="str">
        <f>IF(AN150="","",VLOOKUP(AN150,'シフト記号表（勤務時間帯）'!$D$6:$X$47,21,FALSE))</f>
        <v/>
      </c>
      <c r="AO151" s="156" t="str">
        <f>IF(AO150="","",VLOOKUP(AO150,'シフト記号表（勤務時間帯）'!$D$6:$X$47,21,FALSE))</f>
        <v/>
      </c>
      <c r="AP151" s="154" t="str">
        <f>IF(AP150="","",VLOOKUP(AP150,'シフト記号表（勤務時間帯）'!$D$6:$X$47,21,FALSE))</f>
        <v/>
      </c>
      <c r="AQ151" s="155" t="str">
        <f>IF(AQ150="","",VLOOKUP(AQ150,'シフト記号表（勤務時間帯）'!$D$6:$X$47,21,FALSE))</f>
        <v/>
      </c>
      <c r="AR151" s="155" t="str">
        <f>IF(AR150="","",VLOOKUP(AR150,'シフト記号表（勤務時間帯）'!$D$6:$X$47,21,FALSE))</f>
        <v/>
      </c>
      <c r="AS151" s="155" t="str">
        <f>IF(AS150="","",VLOOKUP(AS150,'シフト記号表（勤務時間帯）'!$D$6:$X$47,21,FALSE))</f>
        <v/>
      </c>
      <c r="AT151" s="155" t="str">
        <f>IF(AT150="","",VLOOKUP(AT150,'シフト記号表（勤務時間帯）'!$D$6:$X$47,21,FALSE))</f>
        <v/>
      </c>
      <c r="AU151" s="155" t="str">
        <f>IF(AU150="","",VLOOKUP(AU150,'シフト記号表（勤務時間帯）'!$D$6:$X$47,21,FALSE))</f>
        <v/>
      </c>
      <c r="AV151" s="156" t="str">
        <f>IF(AV150="","",VLOOKUP(AV150,'シフト記号表（勤務時間帯）'!$D$6:$X$47,21,FALSE))</f>
        <v/>
      </c>
      <c r="AW151" s="154" t="str">
        <f>IF(AW150="","",VLOOKUP(AW150,'シフト記号表（勤務時間帯）'!$D$6:$X$47,21,FALSE))</f>
        <v/>
      </c>
      <c r="AX151" s="155" t="str">
        <f>IF(AX150="","",VLOOKUP(AX150,'シフト記号表（勤務時間帯）'!$D$6:$X$47,21,FALSE))</f>
        <v/>
      </c>
      <c r="AY151" s="155" t="str">
        <f>IF(AY150="","",VLOOKUP(AY150,'シフト記号表（勤務時間帯）'!$D$6:$X$47,21,FALSE))</f>
        <v/>
      </c>
      <c r="AZ151" s="911">
        <f>IF($BC$3="４週",SUM(U151:AV151),IF($BC$3="暦月",SUM(U151:AY151),""))</f>
        <v>0</v>
      </c>
      <c r="BA151" s="912"/>
      <c r="BB151" s="913">
        <f>IF($BC$3="４週",AZ151/4,IF($BC$3="暦月",(AZ151/($BC$8/7)),""))</f>
        <v>0</v>
      </c>
      <c r="BC151" s="912"/>
      <c r="BD151" s="905"/>
      <c r="BE151" s="906"/>
      <c r="BF151" s="906"/>
      <c r="BG151" s="906"/>
      <c r="BH151" s="907"/>
    </row>
    <row r="152" spans="2:60" ht="20.25" customHeight="1" x14ac:dyDescent="0.15">
      <c r="B152" s="157"/>
      <c r="C152" s="863"/>
      <c r="D152" s="864"/>
      <c r="E152" s="865"/>
      <c r="F152" s="158"/>
      <c r="G152" s="244">
        <f>C150</f>
        <v>0</v>
      </c>
      <c r="H152" s="868"/>
      <c r="I152" s="875"/>
      <c r="J152" s="876"/>
      <c r="K152" s="876"/>
      <c r="L152" s="877"/>
      <c r="M152" s="884"/>
      <c r="N152" s="885"/>
      <c r="O152" s="886"/>
      <c r="P152" s="246" t="s">
        <v>231</v>
      </c>
      <c r="Q152" s="160"/>
      <c r="R152" s="160"/>
      <c r="S152" s="179"/>
      <c r="T152" s="180"/>
      <c r="U152" s="163" t="str">
        <f>IF(U150="","",VLOOKUP(U150,'シフト記号表（勤務時間帯）'!$D$6:$Z$47,23,FALSE))</f>
        <v/>
      </c>
      <c r="V152" s="164" t="str">
        <f>IF(V150="","",VLOOKUP(V150,'シフト記号表（勤務時間帯）'!$D$6:$Z$47,23,FALSE))</f>
        <v/>
      </c>
      <c r="W152" s="164" t="str">
        <f>IF(W150="","",VLOOKUP(W150,'シフト記号表（勤務時間帯）'!$D$6:$Z$47,23,FALSE))</f>
        <v/>
      </c>
      <c r="X152" s="164" t="str">
        <f>IF(X150="","",VLOOKUP(X150,'シフト記号表（勤務時間帯）'!$D$6:$Z$47,23,FALSE))</f>
        <v/>
      </c>
      <c r="Y152" s="164" t="str">
        <f>IF(Y150="","",VLOOKUP(Y150,'シフト記号表（勤務時間帯）'!$D$6:$Z$47,23,FALSE))</f>
        <v/>
      </c>
      <c r="Z152" s="164" t="str">
        <f>IF(Z150="","",VLOOKUP(Z150,'シフト記号表（勤務時間帯）'!$D$6:$Z$47,23,FALSE))</f>
        <v/>
      </c>
      <c r="AA152" s="165" t="str">
        <f>IF(AA150="","",VLOOKUP(AA150,'シフト記号表（勤務時間帯）'!$D$6:$Z$47,23,FALSE))</f>
        <v/>
      </c>
      <c r="AB152" s="163" t="str">
        <f>IF(AB150="","",VLOOKUP(AB150,'シフト記号表（勤務時間帯）'!$D$6:$Z$47,23,FALSE))</f>
        <v/>
      </c>
      <c r="AC152" s="164" t="str">
        <f>IF(AC150="","",VLOOKUP(AC150,'シフト記号表（勤務時間帯）'!$D$6:$Z$47,23,FALSE))</f>
        <v/>
      </c>
      <c r="AD152" s="164" t="str">
        <f>IF(AD150="","",VLOOKUP(AD150,'シフト記号表（勤務時間帯）'!$D$6:$Z$47,23,FALSE))</f>
        <v/>
      </c>
      <c r="AE152" s="164" t="str">
        <f>IF(AE150="","",VLOOKUP(AE150,'シフト記号表（勤務時間帯）'!$D$6:$Z$47,23,FALSE))</f>
        <v/>
      </c>
      <c r="AF152" s="164" t="str">
        <f>IF(AF150="","",VLOOKUP(AF150,'シフト記号表（勤務時間帯）'!$D$6:$Z$47,23,FALSE))</f>
        <v/>
      </c>
      <c r="AG152" s="164" t="str">
        <f>IF(AG150="","",VLOOKUP(AG150,'シフト記号表（勤務時間帯）'!$D$6:$Z$47,23,FALSE))</f>
        <v/>
      </c>
      <c r="AH152" s="165" t="str">
        <f>IF(AH150="","",VLOOKUP(AH150,'シフト記号表（勤務時間帯）'!$D$6:$Z$47,23,FALSE))</f>
        <v/>
      </c>
      <c r="AI152" s="163" t="str">
        <f>IF(AI150="","",VLOOKUP(AI150,'シフト記号表（勤務時間帯）'!$D$6:$Z$47,23,FALSE))</f>
        <v/>
      </c>
      <c r="AJ152" s="164" t="str">
        <f>IF(AJ150="","",VLOOKUP(AJ150,'シフト記号表（勤務時間帯）'!$D$6:$Z$47,23,FALSE))</f>
        <v/>
      </c>
      <c r="AK152" s="164" t="str">
        <f>IF(AK150="","",VLOOKUP(AK150,'シフト記号表（勤務時間帯）'!$D$6:$Z$47,23,FALSE))</f>
        <v/>
      </c>
      <c r="AL152" s="164" t="str">
        <f>IF(AL150="","",VLOOKUP(AL150,'シフト記号表（勤務時間帯）'!$D$6:$Z$47,23,FALSE))</f>
        <v/>
      </c>
      <c r="AM152" s="164" t="str">
        <f>IF(AM150="","",VLOOKUP(AM150,'シフト記号表（勤務時間帯）'!$D$6:$Z$47,23,FALSE))</f>
        <v/>
      </c>
      <c r="AN152" s="164" t="str">
        <f>IF(AN150="","",VLOOKUP(AN150,'シフト記号表（勤務時間帯）'!$D$6:$Z$47,23,FALSE))</f>
        <v/>
      </c>
      <c r="AO152" s="165" t="str">
        <f>IF(AO150="","",VLOOKUP(AO150,'シフト記号表（勤務時間帯）'!$D$6:$Z$47,23,FALSE))</f>
        <v/>
      </c>
      <c r="AP152" s="163" t="str">
        <f>IF(AP150="","",VLOOKUP(AP150,'シフト記号表（勤務時間帯）'!$D$6:$Z$47,23,FALSE))</f>
        <v/>
      </c>
      <c r="AQ152" s="164" t="str">
        <f>IF(AQ150="","",VLOOKUP(AQ150,'シフト記号表（勤務時間帯）'!$D$6:$Z$47,23,FALSE))</f>
        <v/>
      </c>
      <c r="AR152" s="164" t="str">
        <f>IF(AR150="","",VLOOKUP(AR150,'シフト記号表（勤務時間帯）'!$D$6:$Z$47,23,FALSE))</f>
        <v/>
      </c>
      <c r="AS152" s="164" t="str">
        <f>IF(AS150="","",VLOOKUP(AS150,'シフト記号表（勤務時間帯）'!$D$6:$Z$47,23,FALSE))</f>
        <v/>
      </c>
      <c r="AT152" s="164" t="str">
        <f>IF(AT150="","",VLOOKUP(AT150,'シフト記号表（勤務時間帯）'!$D$6:$Z$47,23,FALSE))</f>
        <v/>
      </c>
      <c r="AU152" s="164" t="str">
        <f>IF(AU150="","",VLOOKUP(AU150,'シフト記号表（勤務時間帯）'!$D$6:$Z$47,23,FALSE))</f>
        <v/>
      </c>
      <c r="AV152" s="165" t="str">
        <f>IF(AV150="","",VLOOKUP(AV150,'シフト記号表（勤務時間帯）'!$D$6:$Z$47,23,FALSE))</f>
        <v/>
      </c>
      <c r="AW152" s="163" t="str">
        <f>IF(AW150="","",VLOOKUP(AW150,'シフト記号表（勤務時間帯）'!$D$6:$Z$47,23,FALSE))</f>
        <v/>
      </c>
      <c r="AX152" s="164" t="str">
        <f>IF(AX150="","",VLOOKUP(AX150,'シフト記号表（勤務時間帯）'!$D$6:$Z$47,23,FALSE))</f>
        <v/>
      </c>
      <c r="AY152" s="164" t="str">
        <f>IF(AY150="","",VLOOKUP(AY150,'シフト記号表（勤務時間帯）'!$D$6:$Z$47,23,FALSE))</f>
        <v/>
      </c>
      <c r="AZ152" s="914">
        <f>IF($BC$3="４週",SUM(U152:AV152),IF($BC$3="暦月",SUM(U152:AY152),""))</f>
        <v>0</v>
      </c>
      <c r="BA152" s="915"/>
      <c r="BB152" s="916">
        <f>IF($BC$3="４週",AZ152/4,IF($BC$3="暦月",(AZ152/($BC$8/7)),""))</f>
        <v>0</v>
      </c>
      <c r="BC152" s="915"/>
      <c r="BD152" s="908"/>
      <c r="BE152" s="909"/>
      <c r="BF152" s="909"/>
      <c r="BG152" s="909"/>
      <c r="BH152" s="910"/>
    </row>
    <row r="153" spans="2:60" ht="20.25" customHeight="1" x14ac:dyDescent="0.15">
      <c r="B153" s="166"/>
      <c r="C153" s="857"/>
      <c r="D153" s="858"/>
      <c r="E153" s="859"/>
      <c r="F153" s="167"/>
      <c r="G153" s="245"/>
      <c r="H153" s="866"/>
      <c r="I153" s="869"/>
      <c r="J153" s="870"/>
      <c r="K153" s="870"/>
      <c r="L153" s="871"/>
      <c r="M153" s="878"/>
      <c r="N153" s="879"/>
      <c r="O153" s="880"/>
      <c r="P153" s="186" t="s">
        <v>227</v>
      </c>
      <c r="Q153" s="187"/>
      <c r="R153" s="187"/>
      <c r="S153" s="188"/>
      <c r="T153" s="189"/>
      <c r="U153" s="172"/>
      <c r="V153" s="173"/>
      <c r="W153" s="173"/>
      <c r="X153" s="173"/>
      <c r="Y153" s="173"/>
      <c r="Z153" s="173"/>
      <c r="AA153" s="174"/>
      <c r="AB153" s="172"/>
      <c r="AC153" s="173"/>
      <c r="AD153" s="173"/>
      <c r="AE153" s="173"/>
      <c r="AF153" s="173"/>
      <c r="AG153" s="173"/>
      <c r="AH153" s="174"/>
      <c r="AI153" s="172"/>
      <c r="AJ153" s="173"/>
      <c r="AK153" s="173"/>
      <c r="AL153" s="173"/>
      <c r="AM153" s="173"/>
      <c r="AN153" s="173"/>
      <c r="AO153" s="174"/>
      <c r="AP153" s="172"/>
      <c r="AQ153" s="173"/>
      <c r="AR153" s="173"/>
      <c r="AS153" s="173"/>
      <c r="AT153" s="173"/>
      <c r="AU153" s="173"/>
      <c r="AV153" s="174"/>
      <c r="AW153" s="172"/>
      <c r="AX153" s="173"/>
      <c r="AY153" s="173"/>
      <c r="AZ153" s="887"/>
      <c r="BA153" s="888"/>
      <c r="BB153" s="901"/>
      <c r="BC153" s="888"/>
      <c r="BD153" s="902"/>
      <c r="BE153" s="903"/>
      <c r="BF153" s="903"/>
      <c r="BG153" s="903"/>
      <c r="BH153" s="904"/>
    </row>
    <row r="154" spans="2:60" ht="20.25" customHeight="1" x14ac:dyDescent="0.15">
      <c r="B154" s="148">
        <f>B151+1</f>
        <v>45</v>
      </c>
      <c r="C154" s="860"/>
      <c r="D154" s="861"/>
      <c r="E154" s="862"/>
      <c r="F154" s="149">
        <f>C153</f>
        <v>0</v>
      </c>
      <c r="G154" s="243"/>
      <c r="H154" s="867"/>
      <c r="I154" s="872"/>
      <c r="J154" s="873"/>
      <c r="K154" s="873"/>
      <c r="L154" s="874"/>
      <c r="M154" s="881"/>
      <c r="N154" s="882"/>
      <c r="O154" s="883"/>
      <c r="P154" s="150" t="s">
        <v>230</v>
      </c>
      <c r="Q154" s="151"/>
      <c r="R154" s="151"/>
      <c r="S154" s="152"/>
      <c r="T154" s="153"/>
      <c r="U154" s="154" t="str">
        <f>IF(U153="","",VLOOKUP(U153,'シフト記号表（勤務時間帯）'!$D$6:$X$47,21,FALSE))</f>
        <v/>
      </c>
      <c r="V154" s="155" t="str">
        <f>IF(V153="","",VLOOKUP(V153,'シフト記号表（勤務時間帯）'!$D$6:$X$47,21,FALSE))</f>
        <v/>
      </c>
      <c r="W154" s="155" t="str">
        <f>IF(W153="","",VLOOKUP(W153,'シフト記号表（勤務時間帯）'!$D$6:$X$47,21,FALSE))</f>
        <v/>
      </c>
      <c r="X154" s="155" t="str">
        <f>IF(X153="","",VLOOKUP(X153,'シフト記号表（勤務時間帯）'!$D$6:$X$47,21,FALSE))</f>
        <v/>
      </c>
      <c r="Y154" s="155" t="str">
        <f>IF(Y153="","",VLOOKUP(Y153,'シフト記号表（勤務時間帯）'!$D$6:$X$47,21,FALSE))</f>
        <v/>
      </c>
      <c r="Z154" s="155" t="str">
        <f>IF(Z153="","",VLOOKUP(Z153,'シフト記号表（勤務時間帯）'!$D$6:$X$47,21,FALSE))</f>
        <v/>
      </c>
      <c r="AA154" s="156" t="str">
        <f>IF(AA153="","",VLOOKUP(AA153,'シフト記号表（勤務時間帯）'!$D$6:$X$47,21,FALSE))</f>
        <v/>
      </c>
      <c r="AB154" s="154" t="str">
        <f>IF(AB153="","",VLOOKUP(AB153,'シフト記号表（勤務時間帯）'!$D$6:$X$47,21,FALSE))</f>
        <v/>
      </c>
      <c r="AC154" s="155" t="str">
        <f>IF(AC153="","",VLOOKUP(AC153,'シフト記号表（勤務時間帯）'!$D$6:$X$47,21,FALSE))</f>
        <v/>
      </c>
      <c r="AD154" s="155" t="str">
        <f>IF(AD153="","",VLOOKUP(AD153,'シフト記号表（勤務時間帯）'!$D$6:$X$47,21,FALSE))</f>
        <v/>
      </c>
      <c r="AE154" s="155" t="str">
        <f>IF(AE153="","",VLOOKUP(AE153,'シフト記号表（勤務時間帯）'!$D$6:$X$47,21,FALSE))</f>
        <v/>
      </c>
      <c r="AF154" s="155" t="str">
        <f>IF(AF153="","",VLOOKUP(AF153,'シフト記号表（勤務時間帯）'!$D$6:$X$47,21,FALSE))</f>
        <v/>
      </c>
      <c r="AG154" s="155" t="str">
        <f>IF(AG153="","",VLOOKUP(AG153,'シフト記号表（勤務時間帯）'!$D$6:$X$47,21,FALSE))</f>
        <v/>
      </c>
      <c r="AH154" s="156" t="str">
        <f>IF(AH153="","",VLOOKUP(AH153,'シフト記号表（勤務時間帯）'!$D$6:$X$47,21,FALSE))</f>
        <v/>
      </c>
      <c r="AI154" s="154" t="str">
        <f>IF(AI153="","",VLOOKUP(AI153,'シフト記号表（勤務時間帯）'!$D$6:$X$47,21,FALSE))</f>
        <v/>
      </c>
      <c r="AJ154" s="155" t="str">
        <f>IF(AJ153="","",VLOOKUP(AJ153,'シフト記号表（勤務時間帯）'!$D$6:$X$47,21,FALSE))</f>
        <v/>
      </c>
      <c r="AK154" s="155" t="str">
        <f>IF(AK153="","",VLOOKUP(AK153,'シフト記号表（勤務時間帯）'!$D$6:$X$47,21,FALSE))</f>
        <v/>
      </c>
      <c r="AL154" s="155" t="str">
        <f>IF(AL153="","",VLOOKUP(AL153,'シフト記号表（勤務時間帯）'!$D$6:$X$47,21,FALSE))</f>
        <v/>
      </c>
      <c r="AM154" s="155" t="str">
        <f>IF(AM153="","",VLOOKUP(AM153,'シフト記号表（勤務時間帯）'!$D$6:$X$47,21,FALSE))</f>
        <v/>
      </c>
      <c r="AN154" s="155" t="str">
        <f>IF(AN153="","",VLOOKUP(AN153,'シフト記号表（勤務時間帯）'!$D$6:$X$47,21,FALSE))</f>
        <v/>
      </c>
      <c r="AO154" s="156" t="str">
        <f>IF(AO153="","",VLOOKUP(AO153,'シフト記号表（勤務時間帯）'!$D$6:$X$47,21,FALSE))</f>
        <v/>
      </c>
      <c r="AP154" s="154" t="str">
        <f>IF(AP153="","",VLOOKUP(AP153,'シフト記号表（勤務時間帯）'!$D$6:$X$47,21,FALSE))</f>
        <v/>
      </c>
      <c r="AQ154" s="155" t="str">
        <f>IF(AQ153="","",VLOOKUP(AQ153,'シフト記号表（勤務時間帯）'!$D$6:$X$47,21,FALSE))</f>
        <v/>
      </c>
      <c r="AR154" s="155" t="str">
        <f>IF(AR153="","",VLOOKUP(AR153,'シフト記号表（勤務時間帯）'!$D$6:$X$47,21,FALSE))</f>
        <v/>
      </c>
      <c r="AS154" s="155" t="str">
        <f>IF(AS153="","",VLOOKUP(AS153,'シフト記号表（勤務時間帯）'!$D$6:$X$47,21,FALSE))</f>
        <v/>
      </c>
      <c r="AT154" s="155" t="str">
        <f>IF(AT153="","",VLOOKUP(AT153,'シフト記号表（勤務時間帯）'!$D$6:$X$47,21,FALSE))</f>
        <v/>
      </c>
      <c r="AU154" s="155" t="str">
        <f>IF(AU153="","",VLOOKUP(AU153,'シフト記号表（勤務時間帯）'!$D$6:$X$47,21,FALSE))</f>
        <v/>
      </c>
      <c r="AV154" s="156" t="str">
        <f>IF(AV153="","",VLOOKUP(AV153,'シフト記号表（勤務時間帯）'!$D$6:$X$47,21,FALSE))</f>
        <v/>
      </c>
      <c r="AW154" s="154" t="str">
        <f>IF(AW153="","",VLOOKUP(AW153,'シフト記号表（勤務時間帯）'!$D$6:$X$47,21,FALSE))</f>
        <v/>
      </c>
      <c r="AX154" s="155" t="str">
        <f>IF(AX153="","",VLOOKUP(AX153,'シフト記号表（勤務時間帯）'!$D$6:$X$47,21,FALSE))</f>
        <v/>
      </c>
      <c r="AY154" s="155" t="str">
        <f>IF(AY153="","",VLOOKUP(AY153,'シフト記号表（勤務時間帯）'!$D$6:$X$47,21,FALSE))</f>
        <v/>
      </c>
      <c r="AZ154" s="911">
        <f>IF($BC$3="４週",SUM(U154:AV154),IF($BC$3="暦月",SUM(U154:AY154),""))</f>
        <v>0</v>
      </c>
      <c r="BA154" s="912"/>
      <c r="BB154" s="913">
        <f>IF($BC$3="４週",AZ154/4,IF($BC$3="暦月",(AZ154/($BC$8/7)),""))</f>
        <v>0</v>
      </c>
      <c r="BC154" s="912"/>
      <c r="BD154" s="905"/>
      <c r="BE154" s="906"/>
      <c r="BF154" s="906"/>
      <c r="BG154" s="906"/>
      <c r="BH154" s="907"/>
    </row>
    <row r="155" spans="2:60" ht="20.25" customHeight="1" x14ac:dyDescent="0.15">
      <c r="B155" s="157"/>
      <c r="C155" s="863"/>
      <c r="D155" s="864"/>
      <c r="E155" s="865"/>
      <c r="F155" s="158"/>
      <c r="G155" s="244">
        <f>C153</f>
        <v>0</v>
      </c>
      <c r="H155" s="868"/>
      <c r="I155" s="875"/>
      <c r="J155" s="876"/>
      <c r="K155" s="876"/>
      <c r="L155" s="877"/>
      <c r="M155" s="884"/>
      <c r="N155" s="885"/>
      <c r="O155" s="886"/>
      <c r="P155" s="246" t="s">
        <v>231</v>
      </c>
      <c r="Q155" s="160"/>
      <c r="R155" s="160"/>
      <c r="S155" s="179"/>
      <c r="T155" s="180"/>
      <c r="U155" s="163" t="str">
        <f>IF(U153="","",VLOOKUP(U153,'シフト記号表（勤務時間帯）'!$D$6:$Z$47,23,FALSE))</f>
        <v/>
      </c>
      <c r="V155" s="164" t="str">
        <f>IF(V153="","",VLOOKUP(V153,'シフト記号表（勤務時間帯）'!$D$6:$Z$47,23,FALSE))</f>
        <v/>
      </c>
      <c r="W155" s="164" t="str">
        <f>IF(W153="","",VLOOKUP(W153,'シフト記号表（勤務時間帯）'!$D$6:$Z$47,23,FALSE))</f>
        <v/>
      </c>
      <c r="X155" s="164" t="str">
        <f>IF(X153="","",VLOOKUP(X153,'シフト記号表（勤務時間帯）'!$D$6:$Z$47,23,FALSE))</f>
        <v/>
      </c>
      <c r="Y155" s="164" t="str">
        <f>IF(Y153="","",VLOOKUP(Y153,'シフト記号表（勤務時間帯）'!$D$6:$Z$47,23,FALSE))</f>
        <v/>
      </c>
      <c r="Z155" s="164" t="str">
        <f>IF(Z153="","",VLOOKUP(Z153,'シフト記号表（勤務時間帯）'!$D$6:$Z$47,23,FALSE))</f>
        <v/>
      </c>
      <c r="AA155" s="165" t="str">
        <f>IF(AA153="","",VLOOKUP(AA153,'シフト記号表（勤務時間帯）'!$D$6:$Z$47,23,FALSE))</f>
        <v/>
      </c>
      <c r="AB155" s="163" t="str">
        <f>IF(AB153="","",VLOOKUP(AB153,'シフト記号表（勤務時間帯）'!$D$6:$Z$47,23,FALSE))</f>
        <v/>
      </c>
      <c r="AC155" s="164" t="str">
        <f>IF(AC153="","",VLOOKUP(AC153,'シフト記号表（勤務時間帯）'!$D$6:$Z$47,23,FALSE))</f>
        <v/>
      </c>
      <c r="AD155" s="164" t="str">
        <f>IF(AD153="","",VLOOKUP(AD153,'シフト記号表（勤務時間帯）'!$D$6:$Z$47,23,FALSE))</f>
        <v/>
      </c>
      <c r="AE155" s="164" t="str">
        <f>IF(AE153="","",VLOOKUP(AE153,'シフト記号表（勤務時間帯）'!$D$6:$Z$47,23,FALSE))</f>
        <v/>
      </c>
      <c r="AF155" s="164" t="str">
        <f>IF(AF153="","",VLOOKUP(AF153,'シフト記号表（勤務時間帯）'!$D$6:$Z$47,23,FALSE))</f>
        <v/>
      </c>
      <c r="AG155" s="164" t="str">
        <f>IF(AG153="","",VLOOKUP(AG153,'シフト記号表（勤務時間帯）'!$D$6:$Z$47,23,FALSE))</f>
        <v/>
      </c>
      <c r="AH155" s="165" t="str">
        <f>IF(AH153="","",VLOOKUP(AH153,'シフト記号表（勤務時間帯）'!$D$6:$Z$47,23,FALSE))</f>
        <v/>
      </c>
      <c r="AI155" s="163" t="str">
        <f>IF(AI153="","",VLOOKUP(AI153,'シフト記号表（勤務時間帯）'!$D$6:$Z$47,23,FALSE))</f>
        <v/>
      </c>
      <c r="AJ155" s="164" t="str">
        <f>IF(AJ153="","",VLOOKUP(AJ153,'シフト記号表（勤務時間帯）'!$D$6:$Z$47,23,FALSE))</f>
        <v/>
      </c>
      <c r="AK155" s="164" t="str">
        <f>IF(AK153="","",VLOOKUP(AK153,'シフト記号表（勤務時間帯）'!$D$6:$Z$47,23,FALSE))</f>
        <v/>
      </c>
      <c r="AL155" s="164" t="str">
        <f>IF(AL153="","",VLOOKUP(AL153,'シフト記号表（勤務時間帯）'!$D$6:$Z$47,23,FALSE))</f>
        <v/>
      </c>
      <c r="AM155" s="164" t="str">
        <f>IF(AM153="","",VLOOKUP(AM153,'シフト記号表（勤務時間帯）'!$D$6:$Z$47,23,FALSE))</f>
        <v/>
      </c>
      <c r="AN155" s="164" t="str">
        <f>IF(AN153="","",VLOOKUP(AN153,'シフト記号表（勤務時間帯）'!$D$6:$Z$47,23,FALSE))</f>
        <v/>
      </c>
      <c r="AO155" s="165" t="str">
        <f>IF(AO153="","",VLOOKUP(AO153,'シフト記号表（勤務時間帯）'!$D$6:$Z$47,23,FALSE))</f>
        <v/>
      </c>
      <c r="AP155" s="163" t="str">
        <f>IF(AP153="","",VLOOKUP(AP153,'シフト記号表（勤務時間帯）'!$D$6:$Z$47,23,FALSE))</f>
        <v/>
      </c>
      <c r="AQ155" s="164" t="str">
        <f>IF(AQ153="","",VLOOKUP(AQ153,'シフト記号表（勤務時間帯）'!$D$6:$Z$47,23,FALSE))</f>
        <v/>
      </c>
      <c r="AR155" s="164" t="str">
        <f>IF(AR153="","",VLOOKUP(AR153,'シフト記号表（勤務時間帯）'!$D$6:$Z$47,23,FALSE))</f>
        <v/>
      </c>
      <c r="AS155" s="164" t="str">
        <f>IF(AS153="","",VLOOKUP(AS153,'シフト記号表（勤務時間帯）'!$D$6:$Z$47,23,FALSE))</f>
        <v/>
      </c>
      <c r="AT155" s="164" t="str">
        <f>IF(AT153="","",VLOOKUP(AT153,'シフト記号表（勤務時間帯）'!$D$6:$Z$47,23,FALSE))</f>
        <v/>
      </c>
      <c r="AU155" s="164" t="str">
        <f>IF(AU153="","",VLOOKUP(AU153,'シフト記号表（勤務時間帯）'!$D$6:$Z$47,23,FALSE))</f>
        <v/>
      </c>
      <c r="AV155" s="165" t="str">
        <f>IF(AV153="","",VLOOKUP(AV153,'シフト記号表（勤務時間帯）'!$D$6:$Z$47,23,FALSE))</f>
        <v/>
      </c>
      <c r="AW155" s="163" t="str">
        <f>IF(AW153="","",VLOOKUP(AW153,'シフト記号表（勤務時間帯）'!$D$6:$Z$47,23,FALSE))</f>
        <v/>
      </c>
      <c r="AX155" s="164" t="str">
        <f>IF(AX153="","",VLOOKUP(AX153,'シフト記号表（勤務時間帯）'!$D$6:$Z$47,23,FALSE))</f>
        <v/>
      </c>
      <c r="AY155" s="164" t="str">
        <f>IF(AY153="","",VLOOKUP(AY153,'シフト記号表（勤務時間帯）'!$D$6:$Z$47,23,FALSE))</f>
        <v/>
      </c>
      <c r="AZ155" s="914">
        <f>IF($BC$3="４週",SUM(U155:AV155),IF($BC$3="暦月",SUM(U155:AY155),""))</f>
        <v>0</v>
      </c>
      <c r="BA155" s="915"/>
      <c r="BB155" s="916">
        <f>IF($BC$3="４週",AZ155/4,IF($BC$3="暦月",(AZ155/($BC$8/7)),""))</f>
        <v>0</v>
      </c>
      <c r="BC155" s="915"/>
      <c r="BD155" s="908"/>
      <c r="BE155" s="909"/>
      <c r="BF155" s="909"/>
      <c r="BG155" s="909"/>
      <c r="BH155" s="910"/>
    </row>
    <row r="156" spans="2:60" ht="20.25" customHeight="1" x14ac:dyDescent="0.15">
      <c r="B156" s="166"/>
      <c r="C156" s="857"/>
      <c r="D156" s="858"/>
      <c r="E156" s="859"/>
      <c r="F156" s="167"/>
      <c r="G156" s="245"/>
      <c r="H156" s="866"/>
      <c r="I156" s="869"/>
      <c r="J156" s="870"/>
      <c r="K156" s="870"/>
      <c r="L156" s="871"/>
      <c r="M156" s="878"/>
      <c r="N156" s="879"/>
      <c r="O156" s="880"/>
      <c r="P156" s="186" t="s">
        <v>227</v>
      </c>
      <c r="Q156" s="187"/>
      <c r="R156" s="187"/>
      <c r="S156" s="188"/>
      <c r="T156" s="189"/>
      <c r="U156" s="172"/>
      <c r="V156" s="173"/>
      <c r="W156" s="173"/>
      <c r="X156" s="173"/>
      <c r="Y156" s="173"/>
      <c r="Z156" s="173"/>
      <c r="AA156" s="174"/>
      <c r="AB156" s="172"/>
      <c r="AC156" s="173"/>
      <c r="AD156" s="173"/>
      <c r="AE156" s="173"/>
      <c r="AF156" s="173"/>
      <c r="AG156" s="173"/>
      <c r="AH156" s="174"/>
      <c r="AI156" s="172"/>
      <c r="AJ156" s="173"/>
      <c r="AK156" s="173"/>
      <c r="AL156" s="173"/>
      <c r="AM156" s="173"/>
      <c r="AN156" s="173"/>
      <c r="AO156" s="174"/>
      <c r="AP156" s="172"/>
      <c r="AQ156" s="173"/>
      <c r="AR156" s="173"/>
      <c r="AS156" s="173"/>
      <c r="AT156" s="173"/>
      <c r="AU156" s="173"/>
      <c r="AV156" s="174"/>
      <c r="AW156" s="172"/>
      <c r="AX156" s="173"/>
      <c r="AY156" s="173"/>
      <c r="AZ156" s="887"/>
      <c r="BA156" s="888"/>
      <c r="BB156" s="901"/>
      <c r="BC156" s="888"/>
      <c r="BD156" s="902"/>
      <c r="BE156" s="903"/>
      <c r="BF156" s="903"/>
      <c r="BG156" s="903"/>
      <c r="BH156" s="904"/>
    </row>
    <row r="157" spans="2:60" ht="20.25" customHeight="1" x14ac:dyDescent="0.15">
      <c r="B157" s="148">
        <f>B154+1</f>
        <v>46</v>
      </c>
      <c r="C157" s="860"/>
      <c r="D157" s="861"/>
      <c r="E157" s="862"/>
      <c r="F157" s="149">
        <f>C156</f>
        <v>0</v>
      </c>
      <c r="G157" s="243"/>
      <c r="H157" s="867"/>
      <c r="I157" s="872"/>
      <c r="J157" s="873"/>
      <c r="K157" s="873"/>
      <c r="L157" s="874"/>
      <c r="M157" s="881"/>
      <c r="N157" s="882"/>
      <c r="O157" s="883"/>
      <c r="P157" s="150" t="s">
        <v>230</v>
      </c>
      <c r="Q157" s="151"/>
      <c r="R157" s="151"/>
      <c r="S157" s="152"/>
      <c r="T157" s="153"/>
      <c r="U157" s="154" t="str">
        <f>IF(U156="","",VLOOKUP(U156,'シフト記号表（勤務時間帯）'!$D$6:$X$47,21,FALSE))</f>
        <v/>
      </c>
      <c r="V157" s="155" t="str">
        <f>IF(V156="","",VLOOKUP(V156,'シフト記号表（勤務時間帯）'!$D$6:$X$47,21,FALSE))</f>
        <v/>
      </c>
      <c r="W157" s="155" t="str">
        <f>IF(W156="","",VLOOKUP(W156,'シフト記号表（勤務時間帯）'!$D$6:$X$47,21,FALSE))</f>
        <v/>
      </c>
      <c r="X157" s="155" t="str">
        <f>IF(X156="","",VLOOKUP(X156,'シフト記号表（勤務時間帯）'!$D$6:$X$47,21,FALSE))</f>
        <v/>
      </c>
      <c r="Y157" s="155" t="str">
        <f>IF(Y156="","",VLOOKUP(Y156,'シフト記号表（勤務時間帯）'!$D$6:$X$47,21,FALSE))</f>
        <v/>
      </c>
      <c r="Z157" s="155" t="str">
        <f>IF(Z156="","",VLOOKUP(Z156,'シフト記号表（勤務時間帯）'!$D$6:$X$47,21,FALSE))</f>
        <v/>
      </c>
      <c r="AA157" s="156" t="str">
        <f>IF(AA156="","",VLOOKUP(AA156,'シフト記号表（勤務時間帯）'!$D$6:$X$47,21,FALSE))</f>
        <v/>
      </c>
      <c r="AB157" s="154" t="str">
        <f>IF(AB156="","",VLOOKUP(AB156,'シフト記号表（勤務時間帯）'!$D$6:$X$47,21,FALSE))</f>
        <v/>
      </c>
      <c r="AC157" s="155" t="str">
        <f>IF(AC156="","",VLOOKUP(AC156,'シフト記号表（勤務時間帯）'!$D$6:$X$47,21,FALSE))</f>
        <v/>
      </c>
      <c r="AD157" s="155" t="str">
        <f>IF(AD156="","",VLOOKUP(AD156,'シフト記号表（勤務時間帯）'!$D$6:$X$47,21,FALSE))</f>
        <v/>
      </c>
      <c r="AE157" s="155" t="str">
        <f>IF(AE156="","",VLOOKUP(AE156,'シフト記号表（勤務時間帯）'!$D$6:$X$47,21,FALSE))</f>
        <v/>
      </c>
      <c r="AF157" s="155" t="str">
        <f>IF(AF156="","",VLOOKUP(AF156,'シフト記号表（勤務時間帯）'!$D$6:$X$47,21,FALSE))</f>
        <v/>
      </c>
      <c r="AG157" s="155" t="str">
        <f>IF(AG156="","",VLOOKUP(AG156,'シフト記号表（勤務時間帯）'!$D$6:$X$47,21,FALSE))</f>
        <v/>
      </c>
      <c r="AH157" s="156" t="str">
        <f>IF(AH156="","",VLOOKUP(AH156,'シフト記号表（勤務時間帯）'!$D$6:$X$47,21,FALSE))</f>
        <v/>
      </c>
      <c r="AI157" s="154" t="str">
        <f>IF(AI156="","",VLOOKUP(AI156,'シフト記号表（勤務時間帯）'!$D$6:$X$47,21,FALSE))</f>
        <v/>
      </c>
      <c r="AJ157" s="155" t="str">
        <f>IF(AJ156="","",VLOOKUP(AJ156,'シフト記号表（勤務時間帯）'!$D$6:$X$47,21,FALSE))</f>
        <v/>
      </c>
      <c r="AK157" s="155" t="str">
        <f>IF(AK156="","",VLOOKUP(AK156,'シフト記号表（勤務時間帯）'!$D$6:$X$47,21,FALSE))</f>
        <v/>
      </c>
      <c r="AL157" s="155" t="str">
        <f>IF(AL156="","",VLOOKUP(AL156,'シフト記号表（勤務時間帯）'!$D$6:$X$47,21,FALSE))</f>
        <v/>
      </c>
      <c r="AM157" s="155" t="str">
        <f>IF(AM156="","",VLOOKUP(AM156,'シフト記号表（勤務時間帯）'!$D$6:$X$47,21,FALSE))</f>
        <v/>
      </c>
      <c r="AN157" s="155" t="str">
        <f>IF(AN156="","",VLOOKUP(AN156,'シフト記号表（勤務時間帯）'!$D$6:$X$47,21,FALSE))</f>
        <v/>
      </c>
      <c r="AO157" s="156" t="str">
        <f>IF(AO156="","",VLOOKUP(AO156,'シフト記号表（勤務時間帯）'!$D$6:$X$47,21,FALSE))</f>
        <v/>
      </c>
      <c r="AP157" s="154" t="str">
        <f>IF(AP156="","",VLOOKUP(AP156,'シフト記号表（勤務時間帯）'!$D$6:$X$47,21,FALSE))</f>
        <v/>
      </c>
      <c r="AQ157" s="155" t="str">
        <f>IF(AQ156="","",VLOOKUP(AQ156,'シフト記号表（勤務時間帯）'!$D$6:$X$47,21,FALSE))</f>
        <v/>
      </c>
      <c r="AR157" s="155" t="str">
        <f>IF(AR156="","",VLOOKUP(AR156,'シフト記号表（勤務時間帯）'!$D$6:$X$47,21,FALSE))</f>
        <v/>
      </c>
      <c r="AS157" s="155" t="str">
        <f>IF(AS156="","",VLOOKUP(AS156,'シフト記号表（勤務時間帯）'!$D$6:$X$47,21,FALSE))</f>
        <v/>
      </c>
      <c r="AT157" s="155" t="str">
        <f>IF(AT156="","",VLOOKUP(AT156,'シフト記号表（勤務時間帯）'!$D$6:$X$47,21,FALSE))</f>
        <v/>
      </c>
      <c r="AU157" s="155" t="str">
        <f>IF(AU156="","",VLOOKUP(AU156,'シフト記号表（勤務時間帯）'!$D$6:$X$47,21,FALSE))</f>
        <v/>
      </c>
      <c r="AV157" s="156" t="str">
        <f>IF(AV156="","",VLOOKUP(AV156,'シフト記号表（勤務時間帯）'!$D$6:$X$47,21,FALSE))</f>
        <v/>
      </c>
      <c r="AW157" s="154" t="str">
        <f>IF(AW156="","",VLOOKUP(AW156,'シフト記号表（勤務時間帯）'!$D$6:$X$47,21,FALSE))</f>
        <v/>
      </c>
      <c r="AX157" s="155" t="str">
        <f>IF(AX156="","",VLOOKUP(AX156,'シフト記号表（勤務時間帯）'!$D$6:$X$47,21,FALSE))</f>
        <v/>
      </c>
      <c r="AY157" s="155" t="str">
        <f>IF(AY156="","",VLOOKUP(AY156,'シフト記号表（勤務時間帯）'!$D$6:$X$47,21,FALSE))</f>
        <v/>
      </c>
      <c r="AZ157" s="911">
        <f>IF($BC$3="４週",SUM(U157:AV157),IF($BC$3="暦月",SUM(U157:AY157),""))</f>
        <v>0</v>
      </c>
      <c r="BA157" s="912"/>
      <c r="BB157" s="913">
        <f>IF($BC$3="４週",AZ157/4,IF($BC$3="暦月",(AZ157/($BC$8/7)),""))</f>
        <v>0</v>
      </c>
      <c r="BC157" s="912"/>
      <c r="BD157" s="905"/>
      <c r="BE157" s="906"/>
      <c r="BF157" s="906"/>
      <c r="BG157" s="906"/>
      <c r="BH157" s="907"/>
    </row>
    <row r="158" spans="2:60" ht="20.25" customHeight="1" x14ac:dyDescent="0.15">
      <c r="B158" s="157"/>
      <c r="C158" s="863"/>
      <c r="D158" s="864"/>
      <c r="E158" s="865"/>
      <c r="F158" s="158"/>
      <c r="G158" s="244">
        <f>C156</f>
        <v>0</v>
      </c>
      <c r="H158" s="868"/>
      <c r="I158" s="875"/>
      <c r="J158" s="876"/>
      <c r="K158" s="876"/>
      <c r="L158" s="877"/>
      <c r="M158" s="884"/>
      <c r="N158" s="885"/>
      <c r="O158" s="886"/>
      <c r="P158" s="246" t="s">
        <v>231</v>
      </c>
      <c r="Q158" s="160"/>
      <c r="R158" s="160"/>
      <c r="S158" s="179"/>
      <c r="T158" s="180"/>
      <c r="U158" s="163" t="str">
        <f>IF(U156="","",VLOOKUP(U156,'シフト記号表（勤務時間帯）'!$D$6:$Z$47,23,FALSE))</f>
        <v/>
      </c>
      <c r="V158" s="164" t="str">
        <f>IF(V156="","",VLOOKUP(V156,'シフト記号表（勤務時間帯）'!$D$6:$Z$47,23,FALSE))</f>
        <v/>
      </c>
      <c r="W158" s="164" t="str">
        <f>IF(W156="","",VLOOKUP(W156,'シフト記号表（勤務時間帯）'!$D$6:$Z$47,23,FALSE))</f>
        <v/>
      </c>
      <c r="X158" s="164" t="str">
        <f>IF(X156="","",VLOOKUP(X156,'シフト記号表（勤務時間帯）'!$D$6:$Z$47,23,FALSE))</f>
        <v/>
      </c>
      <c r="Y158" s="164" t="str">
        <f>IF(Y156="","",VLOOKUP(Y156,'シフト記号表（勤務時間帯）'!$D$6:$Z$47,23,FALSE))</f>
        <v/>
      </c>
      <c r="Z158" s="164" t="str">
        <f>IF(Z156="","",VLOOKUP(Z156,'シフト記号表（勤務時間帯）'!$D$6:$Z$47,23,FALSE))</f>
        <v/>
      </c>
      <c r="AA158" s="165" t="str">
        <f>IF(AA156="","",VLOOKUP(AA156,'シフト記号表（勤務時間帯）'!$D$6:$Z$47,23,FALSE))</f>
        <v/>
      </c>
      <c r="AB158" s="163" t="str">
        <f>IF(AB156="","",VLOOKUP(AB156,'シフト記号表（勤務時間帯）'!$D$6:$Z$47,23,FALSE))</f>
        <v/>
      </c>
      <c r="AC158" s="164" t="str">
        <f>IF(AC156="","",VLOOKUP(AC156,'シフト記号表（勤務時間帯）'!$D$6:$Z$47,23,FALSE))</f>
        <v/>
      </c>
      <c r="AD158" s="164" t="str">
        <f>IF(AD156="","",VLOOKUP(AD156,'シフト記号表（勤務時間帯）'!$D$6:$Z$47,23,FALSE))</f>
        <v/>
      </c>
      <c r="AE158" s="164" t="str">
        <f>IF(AE156="","",VLOOKUP(AE156,'シフト記号表（勤務時間帯）'!$D$6:$Z$47,23,FALSE))</f>
        <v/>
      </c>
      <c r="AF158" s="164" t="str">
        <f>IF(AF156="","",VLOOKUP(AF156,'シフト記号表（勤務時間帯）'!$D$6:$Z$47,23,FALSE))</f>
        <v/>
      </c>
      <c r="AG158" s="164" t="str">
        <f>IF(AG156="","",VLOOKUP(AG156,'シフト記号表（勤務時間帯）'!$D$6:$Z$47,23,FALSE))</f>
        <v/>
      </c>
      <c r="AH158" s="165" t="str">
        <f>IF(AH156="","",VLOOKUP(AH156,'シフト記号表（勤務時間帯）'!$D$6:$Z$47,23,FALSE))</f>
        <v/>
      </c>
      <c r="AI158" s="163" t="str">
        <f>IF(AI156="","",VLOOKUP(AI156,'シフト記号表（勤務時間帯）'!$D$6:$Z$47,23,FALSE))</f>
        <v/>
      </c>
      <c r="AJ158" s="164" t="str">
        <f>IF(AJ156="","",VLOOKUP(AJ156,'シフト記号表（勤務時間帯）'!$D$6:$Z$47,23,FALSE))</f>
        <v/>
      </c>
      <c r="AK158" s="164" t="str">
        <f>IF(AK156="","",VLOOKUP(AK156,'シフト記号表（勤務時間帯）'!$D$6:$Z$47,23,FALSE))</f>
        <v/>
      </c>
      <c r="AL158" s="164" t="str">
        <f>IF(AL156="","",VLOOKUP(AL156,'シフト記号表（勤務時間帯）'!$D$6:$Z$47,23,FALSE))</f>
        <v/>
      </c>
      <c r="AM158" s="164" t="str">
        <f>IF(AM156="","",VLOOKUP(AM156,'シフト記号表（勤務時間帯）'!$D$6:$Z$47,23,FALSE))</f>
        <v/>
      </c>
      <c r="AN158" s="164" t="str">
        <f>IF(AN156="","",VLOOKUP(AN156,'シフト記号表（勤務時間帯）'!$D$6:$Z$47,23,FALSE))</f>
        <v/>
      </c>
      <c r="AO158" s="165" t="str">
        <f>IF(AO156="","",VLOOKUP(AO156,'シフト記号表（勤務時間帯）'!$D$6:$Z$47,23,FALSE))</f>
        <v/>
      </c>
      <c r="AP158" s="163" t="str">
        <f>IF(AP156="","",VLOOKUP(AP156,'シフト記号表（勤務時間帯）'!$D$6:$Z$47,23,FALSE))</f>
        <v/>
      </c>
      <c r="AQ158" s="164" t="str">
        <f>IF(AQ156="","",VLOOKUP(AQ156,'シフト記号表（勤務時間帯）'!$D$6:$Z$47,23,FALSE))</f>
        <v/>
      </c>
      <c r="AR158" s="164" t="str">
        <f>IF(AR156="","",VLOOKUP(AR156,'シフト記号表（勤務時間帯）'!$D$6:$Z$47,23,FALSE))</f>
        <v/>
      </c>
      <c r="AS158" s="164" t="str">
        <f>IF(AS156="","",VLOOKUP(AS156,'シフト記号表（勤務時間帯）'!$D$6:$Z$47,23,FALSE))</f>
        <v/>
      </c>
      <c r="AT158" s="164" t="str">
        <f>IF(AT156="","",VLOOKUP(AT156,'シフト記号表（勤務時間帯）'!$D$6:$Z$47,23,FALSE))</f>
        <v/>
      </c>
      <c r="AU158" s="164" t="str">
        <f>IF(AU156="","",VLOOKUP(AU156,'シフト記号表（勤務時間帯）'!$D$6:$Z$47,23,FALSE))</f>
        <v/>
      </c>
      <c r="AV158" s="165" t="str">
        <f>IF(AV156="","",VLOOKUP(AV156,'シフト記号表（勤務時間帯）'!$D$6:$Z$47,23,FALSE))</f>
        <v/>
      </c>
      <c r="AW158" s="163" t="str">
        <f>IF(AW156="","",VLOOKUP(AW156,'シフト記号表（勤務時間帯）'!$D$6:$Z$47,23,FALSE))</f>
        <v/>
      </c>
      <c r="AX158" s="164" t="str">
        <f>IF(AX156="","",VLOOKUP(AX156,'シフト記号表（勤務時間帯）'!$D$6:$Z$47,23,FALSE))</f>
        <v/>
      </c>
      <c r="AY158" s="164" t="str">
        <f>IF(AY156="","",VLOOKUP(AY156,'シフト記号表（勤務時間帯）'!$D$6:$Z$47,23,FALSE))</f>
        <v/>
      </c>
      <c r="AZ158" s="914">
        <f>IF($BC$3="４週",SUM(U158:AV158),IF($BC$3="暦月",SUM(U158:AY158),""))</f>
        <v>0</v>
      </c>
      <c r="BA158" s="915"/>
      <c r="BB158" s="916">
        <f>IF($BC$3="４週",AZ158/4,IF($BC$3="暦月",(AZ158/($BC$8/7)),""))</f>
        <v>0</v>
      </c>
      <c r="BC158" s="915"/>
      <c r="BD158" s="908"/>
      <c r="BE158" s="909"/>
      <c r="BF158" s="909"/>
      <c r="BG158" s="909"/>
      <c r="BH158" s="910"/>
    </row>
    <row r="159" spans="2:60" ht="20.25" customHeight="1" x14ac:dyDescent="0.15">
      <c r="B159" s="166"/>
      <c r="C159" s="857"/>
      <c r="D159" s="858"/>
      <c r="E159" s="859"/>
      <c r="F159" s="167"/>
      <c r="G159" s="245"/>
      <c r="H159" s="866"/>
      <c r="I159" s="869"/>
      <c r="J159" s="870"/>
      <c r="K159" s="870"/>
      <c r="L159" s="871"/>
      <c r="M159" s="878"/>
      <c r="N159" s="879"/>
      <c r="O159" s="880"/>
      <c r="P159" s="186" t="s">
        <v>227</v>
      </c>
      <c r="Q159" s="187"/>
      <c r="R159" s="187"/>
      <c r="S159" s="188"/>
      <c r="T159" s="189"/>
      <c r="U159" s="172"/>
      <c r="V159" s="173"/>
      <c r="W159" s="173"/>
      <c r="X159" s="173"/>
      <c r="Y159" s="173"/>
      <c r="Z159" s="173"/>
      <c r="AA159" s="174"/>
      <c r="AB159" s="172"/>
      <c r="AC159" s="173"/>
      <c r="AD159" s="173"/>
      <c r="AE159" s="173"/>
      <c r="AF159" s="173"/>
      <c r="AG159" s="173"/>
      <c r="AH159" s="174"/>
      <c r="AI159" s="172"/>
      <c r="AJ159" s="173"/>
      <c r="AK159" s="173"/>
      <c r="AL159" s="173"/>
      <c r="AM159" s="173"/>
      <c r="AN159" s="173"/>
      <c r="AO159" s="174"/>
      <c r="AP159" s="172"/>
      <c r="AQ159" s="173"/>
      <c r="AR159" s="173"/>
      <c r="AS159" s="173"/>
      <c r="AT159" s="173"/>
      <c r="AU159" s="173"/>
      <c r="AV159" s="174"/>
      <c r="AW159" s="172"/>
      <c r="AX159" s="173"/>
      <c r="AY159" s="173"/>
      <c r="AZ159" s="887"/>
      <c r="BA159" s="888"/>
      <c r="BB159" s="901"/>
      <c r="BC159" s="888"/>
      <c r="BD159" s="902"/>
      <c r="BE159" s="903"/>
      <c r="BF159" s="903"/>
      <c r="BG159" s="903"/>
      <c r="BH159" s="904"/>
    </row>
    <row r="160" spans="2:60" ht="20.25" customHeight="1" x14ac:dyDescent="0.15">
      <c r="B160" s="148">
        <f>B157+1</f>
        <v>47</v>
      </c>
      <c r="C160" s="860"/>
      <c r="D160" s="861"/>
      <c r="E160" s="862"/>
      <c r="F160" s="149">
        <f>C159</f>
        <v>0</v>
      </c>
      <c r="G160" s="243"/>
      <c r="H160" s="867"/>
      <c r="I160" s="872"/>
      <c r="J160" s="873"/>
      <c r="K160" s="873"/>
      <c r="L160" s="874"/>
      <c r="M160" s="881"/>
      <c r="N160" s="882"/>
      <c r="O160" s="883"/>
      <c r="P160" s="150" t="s">
        <v>230</v>
      </c>
      <c r="Q160" s="151"/>
      <c r="R160" s="151"/>
      <c r="S160" s="152"/>
      <c r="T160" s="153"/>
      <c r="U160" s="154" t="str">
        <f>IF(U159="","",VLOOKUP(U159,'シフト記号表（勤務時間帯）'!$D$6:$X$47,21,FALSE))</f>
        <v/>
      </c>
      <c r="V160" s="155" t="str">
        <f>IF(V159="","",VLOOKUP(V159,'シフト記号表（勤務時間帯）'!$D$6:$X$47,21,FALSE))</f>
        <v/>
      </c>
      <c r="W160" s="155" t="str">
        <f>IF(W159="","",VLOOKUP(W159,'シフト記号表（勤務時間帯）'!$D$6:$X$47,21,FALSE))</f>
        <v/>
      </c>
      <c r="X160" s="155" t="str">
        <f>IF(X159="","",VLOOKUP(X159,'シフト記号表（勤務時間帯）'!$D$6:$X$47,21,FALSE))</f>
        <v/>
      </c>
      <c r="Y160" s="155" t="str">
        <f>IF(Y159="","",VLOOKUP(Y159,'シフト記号表（勤務時間帯）'!$D$6:$X$47,21,FALSE))</f>
        <v/>
      </c>
      <c r="Z160" s="155" t="str">
        <f>IF(Z159="","",VLOOKUP(Z159,'シフト記号表（勤務時間帯）'!$D$6:$X$47,21,FALSE))</f>
        <v/>
      </c>
      <c r="AA160" s="156" t="str">
        <f>IF(AA159="","",VLOOKUP(AA159,'シフト記号表（勤務時間帯）'!$D$6:$X$47,21,FALSE))</f>
        <v/>
      </c>
      <c r="AB160" s="154" t="str">
        <f>IF(AB159="","",VLOOKUP(AB159,'シフト記号表（勤務時間帯）'!$D$6:$X$47,21,FALSE))</f>
        <v/>
      </c>
      <c r="AC160" s="155" t="str">
        <f>IF(AC159="","",VLOOKUP(AC159,'シフト記号表（勤務時間帯）'!$D$6:$X$47,21,FALSE))</f>
        <v/>
      </c>
      <c r="AD160" s="155" t="str">
        <f>IF(AD159="","",VLOOKUP(AD159,'シフト記号表（勤務時間帯）'!$D$6:$X$47,21,FALSE))</f>
        <v/>
      </c>
      <c r="AE160" s="155" t="str">
        <f>IF(AE159="","",VLOOKUP(AE159,'シフト記号表（勤務時間帯）'!$D$6:$X$47,21,FALSE))</f>
        <v/>
      </c>
      <c r="AF160" s="155" t="str">
        <f>IF(AF159="","",VLOOKUP(AF159,'シフト記号表（勤務時間帯）'!$D$6:$X$47,21,FALSE))</f>
        <v/>
      </c>
      <c r="AG160" s="155" t="str">
        <f>IF(AG159="","",VLOOKUP(AG159,'シフト記号表（勤務時間帯）'!$D$6:$X$47,21,FALSE))</f>
        <v/>
      </c>
      <c r="AH160" s="156" t="str">
        <f>IF(AH159="","",VLOOKUP(AH159,'シフト記号表（勤務時間帯）'!$D$6:$X$47,21,FALSE))</f>
        <v/>
      </c>
      <c r="AI160" s="154" t="str">
        <f>IF(AI159="","",VLOOKUP(AI159,'シフト記号表（勤務時間帯）'!$D$6:$X$47,21,FALSE))</f>
        <v/>
      </c>
      <c r="AJ160" s="155" t="str">
        <f>IF(AJ159="","",VLOOKUP(AJ159,'シフト記号表（勤務時間帯）'!$D$6:$X$47,21,FALSE))</f>
        <v/>
      </c>
      <c r="AK160" s="155" t="str">
        <f>IF(AK159="","",VLOOKUP(AK159,'シフト記号表（勤務時間帯）'!$D$6:$X$47,21,FALSE))</f>
        <v/>
      </c>
      <c r="AL160" s="155" t="str">
        <f>IF(AL159="","",VLOOKUP(AL159,'シフト記号表（勤務時間帯）'!$D$6:$X$47,21,FALSE))</f>
        <v/>
      </c>
      <c r="AM160" s="155" t="str">
        <f>IF(AM159="","",VLOOKUP(AM159,'シフト記号表（勤務時間帯）'!$D$6:$X$47,21,FALSE))</f>
        <v/>
      </c>
      <c r="AN160" s="155" t="str">
        <f>IF(AN159="","",VLOOKUP(AN159,'シフト記号表（勤務時間帯）'!$D$6:$X$47,21,FALSE))</f>
        <v/>
      </c>
      <c r="AO160" s="156" t="str">
        <f>IF(AO159="","",VLOOKUP(AO159,'シフト記号表（勤務時間帯）'!$D$6:$X$47,21,FALSE))</f>
        <v/>
      </c>
      <c r="AP160" s="154" t="str">
        <f>IF(AP159="","",VLOOKUP(AP159,'シフト記号表（勤務時間帯）'!$D$6:$X$47,21,FALSE))</f>
        <v/>
      </c>
      <c r="AQ160" s="155" t="str">
        <f>IF(AQ159="","",VLOOKUP(AQ159,'シフト記号表（勤務時間帯）'!$D$6:$X$47,21,FALSE))</f>
        <v/>
      </c>
      <c r="AR160" s="155" t="str">
        <f>IF(AR159="","",VLOOKUP(AR159,'シフト記号表（勤務時間帯）'!$D$6:$X$47,21,FALSE))</f>
        <v/>
      </c>
      <c r="AS160" s="155" t="str">
        <f>IF(AS159="","",VLOOKUP(AS159,'シフト記号表（勤務時間帯）'!$D$6:$X$47,21,FALSE))</f>
        <v/>
      </c>
      <c r="AT160" s="155" t="str">
        <f>IF(AT159="","",VLOOKUP(AT159,'シフト記号表（勤務時間帯）'!$D$6:$X$47,21,FALSE))</f>
        <v/>
      </c>
      <c r="AU160" s="155" t="str">
        <f>IF(AU159="","",VLOOKUP(AU159,'シフト記号表（勤務時間帯）'!$D$6:$X$47,21,FALSE))</f>
        <v/>
      </c>
      <c r="AV160" s="156" t="str">
        <f>IF(AV159="","",VLOOKUP(AV159,'シフト記号表（勤務時間帯）'!$D$6:$X$47,21,FALSE))</f>
        <v/>
      </c>
      <c r="AW160" s="154" t="str">
        <f>IF(AW159="","",VLOOKUP(AW159,'シフト記号表（勤務時間帯）'!$D$6:$X$47,21,FALSE))</f>
        <v/>
      </c>
      <c r="AX160" s="155" t="str">
        <f>IF(AX159="","",VLOOKUP(AX159,'シフト記号表（勤務時間帯）'!$D$6:$X$47,21,FALSE))</f>
        <v/>
      </c>
      <c r="AY160" s="155" t="str">
        <f>IF(AY159="","",VLOOKUP(AY159,'シフト記号表（勤務時間帯）'!$D$6:$X$47,21,FALSE))</f>
        <v/>
      </c>
      <c r="AZ160" s="911">
        <f>IF($BC$3="４週",SUM(U160:AV160),IF($BC$3="暦月",SUM(U160:AY160),""))</f>
        <v>0</v>
      </c>
      <c r="BA160" s="912"/>
      <c r="BB160" s="913">
        <f>IF($BC$3="４週",AZ160/4,IF($BC$3="暦月",(AZ160/($BC$8/7)),""))</f>
        <v>0</v>
      </c>
      <c r="BC160" s="912"/>
      <c r="BD160" s="905"/>
      <c r="BE160" s="906"/>
      <c r="BF160" s="906"/>
      <c r="BG160" s="906"/>
      <c r="BH160" s="907"/>
    </row>
    <row r="161" spans="2:60" ht="20.25" customHeight="1" x14ac:dyDescent="0.15">
      <c r="B161" s="157"/>
      <c r="C161" s="863"/>
      <c r="D161" s="864"/>
      <c r="E161" s="865"/>
      <c r="F161" s="158"/>
      <c r="G161" s="244">
        <f>C159</f>
        <v>0</v>
      </c>
      <c r="H161" s="868"/>
      <c r="I161" s="875"/>
      <c r="J161" s="876"/>
      <c r="K161" s="876"/>
      <c r="L161" s="877"/>
      <c r="M161" s="884"/>
      <c r="N161" s="885"/>
      <c r="O161" s="886"/>
      <c r="P161" s="246" t="s">
        <v>231</v>
      </c>
      <c r="Q161" s="160"/>
      <c r="R161" s="160"/>
      <c r="S161" s="179"/>
      <c r="T161" s="180"/>
      <c r="U161" s="163" t="str">
        <f>IF(U159="","",VLOOKUP(U159,'シフト記号表（勤務時間帯）'!$D$6:$Z$47,23,FALSE))</f>
        <v/>
      </c>
      <c r="V161" s="164" t="str">
        <f>IF(V159="","",VLOOKUP(V159,'シフト記号表（勤務時間帯）'!$D$6:$Z$47,23,FALSE))</f>
        <v/>
      </c>
      <c r="W161" s="164" t="str">
        <f>IF(W159="","",VLOOKUP(W159,'シフト記号表（勤務時間帯）'!$D$6:$Z$47,23,FALSE))</f>
        <v/>
      </c>
      <c r="X161" s="164" t="str">
        <f>IF(X159="","",VLOOKUP(X159,'シフト記号表（勤務時間帯）'!$D$6:$Z$47,23,FALSE))</f>
        <v/>
      </c>
      <c r="Y161" s="164" t="str">
        <f>IF(Y159="","",VLOOKUP(Y159,'シフト記号表（勤務時間帯）'!$D$6:$Z$47,23,FALSE))</f>
        <v/>
      </c>
      <c r="Z161" s="164" t="str">
        <f>IF(Z159="","",VLOOKUP(Z159,'シフト記号表（勤務時間帯）'!$D$6:$Z$47,23,FALSE))</f>
        <v/>
      </c>
      <c r="AA161" s="165" t="str">
        <f>IF(AA159="","",VLOOKUP(AA159,'シフト記号表（勤務時間帯）'!$D$6:$Z$47,23,FALSE))</f>
        <v/>
      </c>
      <c r="AB161" s="163" t="str">
        <f>IF(AB159="","",VLOOKUP(AB159,'シフト記号表（勤務時間帯）'!$D$6:$Z$47,23,FALSE))</f>
        <v/>
      </c>
      <c r="AC161" s="164" t="str">
        <f>IF(AC159="","",VLOOKUP(AC159,'シフト記号表（勤務時間帯）'!$D$6:$Z$47,23,FALSE))</f>
        <v/>
      </c>
      <c r="AD161" s="164" t="str">
        <f>IF(AD159="","",VLOOKUP(AD159,'シフト記号表（勤務時間帯）'!$D$6:$Z$47,23,FALSE))</f>
        <v/>
      </c>
      <c r="AE161" s="164" t="str">
        <f>IF(AE159="","",VLOOKUP(AE159,'シフト記号表（勤務時間帯）'!$D$6:$Z$47,23,FALSE))</f>
        <v/>
      </c>
      <c r="AF161" s="164" t="str">
        <f>IF(AF159="","",VLOOKUP(AF159,'シフト記号表（勤務時間帯）'!$D$6:$Z$47,23,FALSE))</f>
        <v/>
      </c>
      <c r="AG161" s="164" t="str">
        <f>IF(AG159="","",VLOOKUP(AG159,'シフト記号表（勤務時間帯）'!$D$6:$Z$47,23,FALSE))</f>
        <v/>
      </c>
      <c r="AH161" s="165" t="str">
        <f>IF(AH159="","",VLOOKUP(AH159,'シフト記号表（勤務時間帯）'!$D$6:$Z$47,23,FALSE))</f>
        <v/>
      </c>
      <c r="AI161" s="163" t="str">
        <f>IF(AI159="","",VLOOKUP(AI159,'シフト記号表（勤務時間帯）'!$D$6:$Z$47,23,FALSE))</f>
        <v/>
      </c>
      <c r="AJ161" s="164" t="str">
        <f>IF(AJ159="","",VLOOKUP(AJ159,'シフト記号表（勤務時間帯）'!$D$6:$Z$47,23,FALSE))</f>
        <v/>
      </c>
      <c r="AK161" s="164" t="str">
        <f>IF(AK159="","",VLOOKUP(AK159,'シフト記号表（勤務時間帯）'!$D$6:$Z$47,23,FALSE))</f>
        <v/>
      </c>
      <c r="AL161" s="164" t="str">
        <f>IF(AL159="","",VLOOKUP(AL159,'シフト記号表（勤務時間帯）'!$D$6:$Z$47,23,FALSE))</f>
        <v/>
      </c>
      <c r="AM161" s="164" t="str">
        <f>IF(AM159="","",VLOOKUP(AM159,'シフト記号表（勤務時間帯）'!$D$6:$Z$47,23,FALSE))</f>
        <v/>
      </c>
      <c r="AN161" s="164" t="str">
        <f>IF(AN159="","",VLOOKUP(AN159,'シフト記号表（勤務時間帯）'!$D$6:$Z$47,23,FALSE))</f>
        <v/>
      </c>
      <c r="AO161" s="165" t="str">
        <f>IF(AO159="","",VLOOKUP(AO159,'シフト記号表（勤務時間帯）'!$D$6:$Z$47,23,FALSE))</f>
        <v/>
      </c>
      <c r="AP161" s="163" t="str">
        <f>IF(AP159="","",VLOOKUP(AP159,'シフト記号表（勤務時間帯）'!$D$6:$Z$47,23,FALSE))</f>
        <v/>
      </c>
      <c r="AQ161" s="164" t="str">
        <f>IF(AQ159="","",VLOOKUP(AQ159,'シフト記号表（勤務時間帯）'!$D$6:$Z$47,23,FALSE))</f>
        <v/>
      </c>
      <c r="AR161" s="164" t="str">
        <f>IF(AR159="","",VLOOKUP(AR159,'シフト記号表（勤務時間帯）'!$D$6:$Z$47,23,FALSE))</f>
        <v/>
      </c>
      <c r="AS161" s="164" t="str">
        <f>IF(AS159="","",VLOOKUP(AS159,'シフト記号表（勤務時間帯）'!$D$6:$Z$47,23,FALSE))</f>
        <v/>
      </c>
      <c r="AT161" s="164" t="str">
        <f>IF(AT159="","",VLOOKUP(AT159,'シフト記号表（勤務時間帯）'!$D$6:$Z$47,23,FALSE))</f>
        <v/>
      </c>
      <c r="AU161" s="164" t="str">
        <f>IF(AU159="","",VLOOKUP(AU159,'シフト記号表（勤務時間帯）'!$D$6:$Z$47,23,FALSE))</f>
        <v/>
      </c>
      <c r="AV161" s="165" t="str">
        <f>IF(AV159="","",VLOOKUP(AV159,'シフト記号表（勤務時間帯）'!$D$6:$Z$47,23,FALSE))</f>
        <v/>
      </c>
      <c r="AW161" s="163" t="str">
        <f>IF(AW159="","",VLOOKUP(AW159,'シフト記号表（勤務時間帯）'!$D$6:$Z$47,23,FALSE))</f>
        <v/>
      </c>
      <c r="AX161" s="164" t="str">
        <f>IF(AX159="","",VLOOKUP(AX159,'シフト記号表（勤務時間帯）'!$D$6:$Z$47,23,FALSE))</f>
        <v/>
      </c>
      <c r="AY161" s="164" t="str">
        <f>IF(AY159="","",VLOOKUP(AY159,'シフト記号表（勤務時間帯）'!$D$6:$Z$47,23,FALSE))</f>
        <v/>
      </c>
      <c r="AZ161" s="914">
        <f>IF($BC$3="４週",SUM(U161:AV161),IF($BC$3="暦月",SUM(U161:AY161),""))</f>
        <v>0</v>
      </c>
      <c r="BA161" s="915"/>
      <c r="BB161" s="916">
        <f>IF($BC$3="４週",AZ161/4,IF($BC$3="暦月",(AZ161/($BC$8/7)),""))</f>
        <v>0</v>
      </c>
      <c r="BC161" s="915"/>
      <c r="BD161" s="908"/>
      <c r="BE161" s="909"/>
      <c r="BF161" s="909"/>
      <c r="BG161" s="909"/>
      <c r="BH161" s="910"/>
    </row>
    <row r="162" spans="2:60" ht="20.25" customHeight="1" x14ac:dyDescent="0.15">
      <c r="B162" s="166"/>
      <c r="C162" s="857"/>
      <c r="D162" s="858"/>
      <c r="E162" s="859"/>
      <c r="F162" s="167"/>
      <c r="G162" s="245"/>
      <c r="H162" s="866"/>
      <c r="I162" s="869"/>
      <c r="J162" s="870"/>
      <c r="K162" s="870"/>
      <c r="L162" s="871"/>
      <c r="M162" s="878"/>
      <c r="N162" s="879"/>
      <c r="O162" s="880"/>
      <c r="P162" s="186" t="s">
        <v>227</v>
      </c>
      <c r="Q162" s="187"/>
      <c r="R162" s="187"/>
      <c r="S162" s="188"/>
      <c r="T162" s="189"/>
      <c r="U162" s="172"/>
      <c r="V162" s="173"/>
      <c r="W162" s="173"/>
      <c r="X162" s="173"/>
      <c r="Y162" s="173"/>
      <c r="Z162" s="173"/>
      <c r="AA162" s="174"/>
      <c r="AB162" s="172"/>
      <c r="AC162" s="173"/>
      <c r="AD162" s="173"/>
      <c r="AE162" s="173"/>
      <c r="AF162" s="173"/>
      <c r="AG162" s="173"/>
      <c r="AH162" s="174"/>
      <c r="AI162" s="172"/>
      <c r="AJ162" s="173"/>
      <c r="AK162" s="173"/>
      <c r="AL162" s="173"/>
      <c r="AM162" s="173"/>
      <c r="AN162" s="173"/>
      <c r="AO162" s="174"/>
      <c r="AP162" s="172"/>
      <c r="AQ162" s="173"/>
      <c r="AR162" s="173"/>
      <c r="AS162" s="173"/>
      <c r="AT162" s="173"/>
      <c r="AU162" s="173"/>
      <c r="AV162" s="174"/>
      <c r="AW162" s="172"/>
      <c r="AX162" s="173"/>
      <c r="AY162" s="173"/>
      <c r="AZ162" s="887"/>
      <c r="BA162" s="888"/>
      <c r="BB162" s="901"/>
      <c r="BC162" s="888"/>
      <c r="BD162" s="902"/>
      <c r="BE162" s="903"/>
      <c r="BF162" s="903"/>
      <c r="BG162" s="903"/>
      <c r="BH162" s="904"/>
    </row>
    <row r="163" spans="2:60" ht="20.25" customHeight="1" x14ac:dyDescent="0.15">
      <c r="B163" s="148">
        <f>B160+1</f>
        <v>48</v>
      </c>
      <c r="C163" s="860"/>
      <c r="D163" s="861"/>
      <c r="E163" s="862"/>
      <c r="F163" s="149">
        <f>C162</f>
        <v>0</v>
      </c>
      <c r="G163" s="243"/>
      <c r="H163" s="867"/>
      <c r="I163" s="872"/>
      <c r="J163" s="873"/>
      <c r="K163" s="873"/>
      <c r="L163" s="874"/>
      <c r="M163" s="881"/>
      <c r="N163" s="882"/>
      <c r="O163" s="883"/>
      <c r="P163" s="150" t="s">
        <v>230</v>
      </c>
      <c r="Q163" s="151"/>
      <c r="R163" s="151"/>
      <c r="S163" s="152"/>
      <c r="T163" s="153"/>
      <c r="U163" s="154" t="str">
        <f>IF(U162="","",VLOOKUP(U162,'シフト記号表（勤務時間帯）'!$D$6:$X$47,21,FALSE))</f>
        <v/>
      </c>
      <c r="V163" s="155" t="str">
        <f>IF(V162="","",VLOOKUP(V162,'シフト記号表（勤務時間帯）'!$D$6:$X$47,21,FALSE))</f>
        <v/>
      </c>
      <c r="W163" s="155" t="str">
        <f>IF(W162="","",VLOOKUP(W162,'シフト記号表（勤務時間帯）'!$D$6:$X$47,21,FALSE))</f>
        <v/>
      </c>
      <c r="X163" s="155" t="str">
        <f>IF(X162="","",VLOOKUP(X162,'シフト記号表（勤務時間帯）'!$D$6:$X$47,21,FALSE))</f>
        <v/>
      </c>
      <c r="Y163" s="155" t="str">
        <f>IF(Y162="","",VLOOKUP(Y162,'シフト記号表（勤務時間帯）'!$D$6:$X$47,21,FALSE))</f>
        <v/>
      </c>
      <c r="Z163" s="155" t="str">
        <f>IF(Z162="","",VLOOKUP(Z162,'シフト記号表（勤務時間帯）'!$D$6:$X$47,21,FALSE))</f>
        <v/>
      </c>
      <c r="AA163" s="156" t="str">
        <f>IF(AA162="","",VLOOKUP(AA162,'シフト記号表（勤務時間帯）'!$D$6:$X$47,21,FALSE))</f>
        <v/>
      </c>
      <c r="AB163" s="154" t="str">
        <f>IF(AB162="","",VLOOKUP(AB162,'シフト記号表（勤務時間帯）'!$D$6:$X$47,21,FALSE))</f>
        <v/>
      </c>
      <c r="AC163" s="155" t="str">
        <f>IF(AC162="","",VLOOKUP(AC162,'シフト記号表（勤務時間帯）'!$D$6:$X$47,21,FALSE))</f>
        <v/>
      </c>
      <c r="AD163" s="155" t="str">
        <f>IF(AD162="","",VLOOKUP(AD162,'シフト記号表（勤務時間帯）'!$D$6:$X$47,21,FALSE))</f>
        <v/>
      </c>
      <c r="AE163" s="155" t="str">
        <f>IF(AE162="","",VLOOKUP(AE162,'シフト記号表（勤務時間帯）'!$D$6:$X$47,21,FALSE))</f>
        <v/>
      </c>
      <c r="AF163" s="155" t="str">
        <f>IF(AF162="","",VLOOKUP(AF162,'シフト記号表（勤務時間帯）'!$D$6:$X$47,21,FALSE))</f>
        <v/>
      </c>
      <c r="AG163" s="155" t="str">
        <f>IF(AG162="","",VLOOKUP(AG162,'シフト記号表（勤務時間帯）'!$D$6:$X$47,21,FALSE))</f>
        <v/>
      </c>
      <c r="AH163" s="156" t="str">
        <f>IF(AH162="","",VLOOKUP(AH162,'シフト記号表（勤務時間帯）'!$D$6:$X$47,21,FALSE))</f>
        <v/>
      </c>
      <c r="AI163" s="154" t="str">
        <f>IF(AI162="","",VLOOKUP(AI162,'シフト記号表（勤務時間帯）'!$D$6:$X$47,21,FALSE))</f>
        <v/>
      </c>
      <c r="AJ163" s="155" t="str">
        <f>IF(AJ162="","",VLOOKUP(AJ162,'シフト記号表（勤務時間帯）'!$D$6:$X$47,21,FALSE))</f>
        <v/>
      </c>
      <c r="AK163" s="155" t="str">
        <f>IF(AK162="","",VLOOKUP(AK162,'シフト記号表（勤務時間帯）'!$D$6:$X$47,21,FALSE))</f>
        <v/>
      </c>
      <c r="AL163" s="155" t="str">
        <f>IF(AL162="","",VLOOKUP(AL162,'シフト記号表（勤務時間帯）'!$D$6:$X$47,21,FALSE))</f>
        <v/>
      </c>
      <c r="AM163" s="155" t="str">
        <f>IF(AM162="","",VLOOKUP(AM162,'シフト記号表（勤務時間帯）'!$D$6:$X$47,21,FALSE))</f>
        <v/>
      </c>
      <c r="AN163" s="155" t="str">
        <f>IF(AN162="","",VLOOKUP(AN162,'シフト記号表（勤務時間帯）'!$D$6:$X$47,21,FALSE))</f>
        <v/>
      </c>
      <c r="AO163" s="156" t="str">
        <f>IF(AO162="","",VLOOKUP(AO162,'シフト記号表（勤務時間帯）'!$D$6:$X$47,21,FALSE))</f>
        <v/>
      </c>
      <c r="AP163" s="154" t="str">
        <f>IF(AP162="","",VLOOKUP(AP162,'シフト記号表（勤務時間帯）'!$D$6:$X$47,21,FALSE))</f>
        <v/>
      </c>
      <c r="AQ163" s="155" t="str">
        <f>IF(AQ162="","",VLOOKUP(AQ162,'シフト記号表（勤務時間帯）'!$D$6:$X$47,21,FALSE))</f>
        <v/>
      </c>
      <c r="AR163" s="155" t="str">
        <f>IF(AR162="","",VLOOKUP(AR162,'シフト記号表（勤務時間帯）'!$D$6:$X$47,21,FALSE))</f>
        <v/>
      </c>
      <c r="AS163" s="155" t="str">
        <f>IF(AS162="","",VLOOKUP(AS162,'シフト記号表（勤務時間帯）'!$D$6:$X$47,21,FALSE))</f>
        <v/>
      </c>
      <c r="AT163" s="155" t="str">
        <f>IF(AT162="","",VLOOKUP(AT162,'シフト記号表（勤務時間帯）'!$D$6:$X$47,21,FALSE))</f>
        <v/>
      </c>
      <c r="AU163" s="155" t="str">
        <f>IF(AU162="","",VLOOKUP(AU162,'シフト記号表（勤務時間帯）'!$D$6:$X$47,21,FALSE))</f>
        <v/>
      </c>
      <c r="AV163" s="156" t="str">
        <f>IF(AV162="","",VLOOKUP(AV162,'シフト記号表（勤務時間帯）'!$D$6:$X$47,21,FALSE))</f>
        <v/>
      </c>
      <c r="AW163" s="154" t="str">
        <f>IF(AW162="","",VLOOKUP(AW162,'シフト記号表（勤務時間帯）'!$D$6:$X$47,21,FALSE))</f>
        <v/>
      </c>
      <c r="AX163" s="155" t="str">
        <f>IF(AX162="","",VLOOKUP(AX162,'シフト記号表（勤務時間帯）'!$D$6:$X$47,21,FALSE))</f>
        <v/>
      </c>
      <c r="AY163" s="155" t="str">
        <f>IF(AY162="","",VLOOKUP(AY162,'シフト記号表（勤務時間帯）'!$D$6:$X$47,21,FALSE))</f>
        <v/>
      </c>
      <c r="AZ163" s="911">
        <f>IF($BC$3="４週",SUM(U163:AV163),IF($BC$3="暦月",SUM(U163:AY163),""))</f>
        <v>0</v>
      </c>
      <c r="BA163" s="912"/>
      <c r="BB163" s="913">
        <f>IF($BC$3="４週",AZ163/4,IF($BC$3="暦月",(AZ163/($BC$8/7)),""))</f>
        <v>0</v>
      </c>
      <c r="BC163" s="912"/>
      <c r="BD163" s="905"/>
      <c r="BE163" s="906"/>
      <c r="BF163" s="906"/>
      <c r="BG163" s="906"/>
      <c r="BH163" s="907"/>
    </row>
    <row r="164" spans="2:60" ht="20.25" customHeight="1" x14ac:dyDescent="0.15">
      <c r="B164" s="157"/>
      <c r="C164" s="863"/>
      <c r="D164" s="864"/>
      <c r="E164" s="865"/>
      <c r="F164" s="158"/>
      <c r="G164" s="244">
        <f>C162</f>
        <v>0</v>
      </c>
      <c r="H164" s="868"/>
      <c r="I164" s="875"/>
      <c r="J164" s="876"/>
      <c r="K164" s="876"/>
      <c r="L164" s="877"/>
      <c r="M164" s="884"/>
      <c r="N164" s="885"/>
      <c r="O164" s="886"/>
      <c r="P164" s="246" t="s">
        <v>231</v>
      </c>
      <c r="Q164" s="160"/>
      <c r="R164" s="160"/>
      <c r="S164" s="179"/>
      <c r="T164" s="180"/>
      <c r="U164" s="163" t="str">
        <f>IF(U162="","",VLOOKUP(U162,'シフト記号表（勤務時間帯）'!$D$6:$Z$47,23,FALSE))</f>
        <v/>
      </c>
      <c r="V164" s="164" t="str">
        <f>IF(V162="","",VLOOKUP(V162,'シフト記号表（勤務時間帯）'!$D$6:$Z$47,23,FALSE))</f>
        <v/>
      </c>
      <c r="W164" s="164" t="str">
        <f>IF(W162="","",VLOOKUP(W162,'シフト記号表（勤務時間帯）'!$D$6:$Z$47,23,FALSE))</f>
        <v/>
      </c>
      <c r="X164" s="164" t="str">
        <f>IF(X162="","",VLOOKUP(X162,'シフト記号表（勤務時間帯）'!$D$6:$Z$47,23,FALSE))</f>
        <v/>
      </c>
      <c r="Y164" s="164" t="str">
        <f>IF(Y162="","",VLOOKUP(Y162,'シフト記号表（勤務時間帯）'!$D$6:$Z$47,23,FALSE))</f>
        <v/>
      </c>
      <c r="Z164" s="164" t="str">
        <f>IF(Z162="","",VLOOKUP(Z162,'シフト記号表（勤務時間帯）'!$D$6:$Z$47,23,FALSE))</f>
        <v/>
      </c>
      <c r="AA164" s="165" t="str">
        <f>IF(AA162="","",VLOOKUP(AA162,'シフト記号表（勤務時間帯）'!$D$6:$Z$47,23,FALSE))</f>
        <v/>
      </c>
      <c r="AB164" s="163" t="str">
        <f>IF(AB162="","",VLOOKUP(AB162,'シフト記号表（勤務時間帯）'!$D$6:$Z$47,23,FALSE))</f>
        <v/>
      </c>
      <c r="AC164" s="164" t="str">
        <f>IF(AC162="","",VLOOKUP(AC162,'シフト記号表（勤務時間帯）'!$D$6:$Z$47,23,FALSE))</f>
        <v/>
      </c>
      <c r="AD164" s="164" t="str">
        <f>IF(AD162="","",VLOOKUP(AD162,'シフト記号表（勤務時間帯）'!$D$6:$Z$47,23,FALSE))</f>
        <v/>
      </c>
      <c r="AE164" s="164" t="str">
        <f>IF(AE162="","",VLOOKUP(AE162,'シフト記号表（勤務時間帯）'!$D$6:$Z$47,23,FALSE))</f>
        <v/>
      </c>
      <c r="AF164" s="164" t="str">
        <f>IF(AF162="","",VLOOKUP(AF162,'シフト記号表（勤務時間帯）'!$D$6:$Z$47,23,FALSE))</f>
        <v/>
      </c>
      <c r="AG164" s="164" t="str">
        <f>IF(AG162="","",VLOOKUP(AG162,'シフト記号表（勤務時間帯）'!$D$6:$Z$47,23,FALSE))</f>
        <v/>
      </c>
      <c r="AH164" s="165" t="str">
        <f>IF(AH162="","",VLOOKUP(AH162,'シフト記号表（勤務時間帯）'!$D$6:$Z$47,23,FALSE))</f>
        <v/>
      </c>
      <c r="AI164" s="163" t="str">
        <f>IF(AI162="","",VLOOKUP(AI162,'シフト記号表（勤務時間帯）'!$D$6:$Z$47,23,FALSE))</f>
        <v/>
      </c>
      <c r="AJ164" s="164" t="str">
        <f>IF(AJ162="","",VLOOKUP(AJ162,'シフト記号表（勤務時間帯）'!$D$6:$Z$47,23,FALSE))</f>
        <v/>
      </c>
      <c r="AK164" s="164" t="str">
        <f>IF(AK162="","",VLOOKUP(AK162,'シフト記号表（勤務時間帯）'!$D$6:$Z$47,23,FALSE))</f>
        <v/>
      </c>
      <c r="AL164" s="164" t="str">
        <f>IF(AL162="","",VLOOKUP(AL162,'シフト記号表（勤務時間帯）'!$D$6:$Z$47,23,FALSE))</f>
        <v/>
      </c>
      <c r="AM164" s="164" t="str">
        <f>IF(AM162="","",VLOOKUP(AM162,'シフト記号表（勤務時間帯）'!$D$6:$Z$47,23,FALSE))</f>
        <v/>
      </c>
      <c r="AN164" s="164" t="str">
        <f>IF(AN162="","",VLOOKUP(AN162,'シフト記号表（勤務時間帯）'!$D$6:$Z$47,23,FALSE))</f>
        <v/>
      </c>
      <c r="AO164" s="165" t="str">
        <f>IF(AO162="","",VLOOKUP(AO162,'シフト記号表（勤務時間帯）'!$D$6:$Z$47,23,FALSE))</f>
        <v/>
      </c>
      <c r="AP164" s="163" t="str">
        <f>IF(AP162="","",VLOOKUP(AP162,'シフト記号表（勤務時間帯）'!$D$6:$Z$47,23,FALSE))</f>
        <v/>
      </c>
      <c r="AQ164" s="164" t="str">
        <f>IF(AQ162="","",VLOOKUP(AQ162,'シフト記号表（勤務時間帯）'!$D$6:$Z$47,23,FALSE))</f>
        <v/>
      </c>
      <c r="AR164" s="164" t="str">
        <f>IF(AR162="","",VLOOKUP(AR162,'シフト記号表（勤務時間帯）'!$D$6:$Z$47,23,FALSE))</f>
        <v/>
      </c>
      <c r="AS164" s="164" t="str">
        <f>IF(AS162="","",VLOOKUP(AS162,'シフト記号表（勤務時間帯）'!$D$6:$Z$47,23,FALSE))</f>
        <v/>
      </c>
      <c r="AT164" s="164" t="str">
        <f>IF(AT162="","",VLOOKUP(AT162,'シフト記号表（勤務時間帯）'!$D$6:$Z$47,23,FALSE))</f>
        <v/>
      </c>
      <c r="AU164" s="164" t="str">
        <f>IF(AU162="","",VLOOKUP(AU162,'シフト記号表（勤務時間帯）'!$D$6:$Z$47,23,FALSE))</f>
        <v/>
      </c>
      <c r="AV164" s="165" t="str">
        <f>IF(AV162="","",VLOOKUP(AV162,'シフト記号表（勤務時間帯）'!$D$6:$Z$47,23,FALSE))</f>
        <v/>
      </c>
      <c r="AW164" s="163" t="str">
        <f>IF(AW162="","",VLOOKUP(AW162,'シフト記号表（勤務時間帯）'!$D$6:$Z$47,23,FALSE))</f>
        <v/>
      </c>
      <c r="AX164" s="164" t="str">
        <f>IF(AX162="","",VLOOKUP(AX162,'シフト記号表（勤務時間帯）'!$D$6:$Z$47,23,FALSE))</f>
        <v/>
      </c>
      <c r="AY164" s="164" t="str">
        <f>IF(AY162="","",VLOOKUP(AY162,'シフト記号表（勤務時間帯）'!$D$6:$Z$47,23,FALSE))</f>
        <v/>
      </c>
      <c r="AZ164" s="914">
        <f>IF($BC$3="４週",SUM(U164:AV164),IF($BC$3="暦月",SUM(U164:AY164),""))</f>
        <v>0</v>
      </c>
      <c r="BA164" s="915"/>
      <c r="BB164" s="916">
        <f>IF($BC$3="４週",AZ164/4,IF($BC$3="暦月",(AZ164/($BC$8/7)),""))</f>
        <v>0</v>
      </c>
      <c r="BC164" s="915"/>
      <c r="BD164" s="908"/>
      <c r="BE164" s="909"/>
      <c r="BF164" s="909"/>
      <c r="BG164" s="909"/>
      <c r="BH164" s="910"/>
    </row>
    <row r="165" spans="2:60" ht="20.25" customHeight="1" x14ac:dyDescent="0.15">
      <c r="B165" s="166"/>
      <c r="C165" s="857"/>
      <c r="D165" s="858"/>
      <c r="E165" s="859"/>
      <c r="F165" s="167"/>
      <c r="G165" s="245"/>
      <c r="H165" s="866"/>
      <c r="I165" s="869"/>
      <c r="J165" s="870"/>
      <c r="K165" s="870"/>
      <c r="L165" s="871"/>
      <c r="M165" s="878"/>
      <c r="N165" s="879"/>
      <c r="O165" s="880"/>
      <c r="P165" s="186" t="s">
        <v>227</v>
      </c>
      <c r="Q165" s="187"/>
      <c r="R165" s="187"/>
      <c r="S165" s="188"/>
      <c r="T165" s="189"/>
      <c r="U165" s="172"/>
      <c r="V165" s="173"/>
      <c r="W165" s="173"/>
      <c r="X165" s="173"/>
      <c r="Y165" s="173"/>
      <c r="Z165" s="173"/>
      <c r="AA165" s="174"/>
      <c r="AB165" s="172"/>
      <c r="AC165" s="173"/>
      <c r="AD165" s="173"/>
      <c r="AE165" s="173"/>
      <c r="AF165" s="173"/>
      <c r="AG165" s="173"/>
      <c r="AH165" s="174"/>
      <c r="AI165" s="172"/>
      <c r="AJ165" s="173"/>
      <c r="AK165" s="173"/>
      <c r="AL165" s="173"/>
      <c r="AM165" s="173"/>
      <c r="AN165" s="173"/>
      <c r="AO165" s="174"/>
      <c r="AP165" s="172"/>
      <c r="AQ165" s="173"/>
      <c r="AR165" s="173"/>
      <c r="AS165" s="173"/>
      <c r="AT165" s="173"/>
      <c r="AU165" s="173"/>
      <c r="AV165" s="174"/>
      <c r="AW165" s="172"/>
      <c r="AX165" s="173"/>
      <c r="AY165" s="173"/>
      <c r="AZ165" s="887"/>
      <c r="BA165" s="888"/>
      <c r="BB165" s="901"/>
      <c r="BC165" s="888"/>
      <c r="BD165" s="902"/>
      <c r="BE165" s="903"/>
      <c r="BF165" s="903"/>
      <c r="BG165" s="903"/>
      <c r="BH165" s="904"/>
    </row>
    <row r="166" spans="2:60" ht="20.25" customHeight="1" x14ac:dyDescent="0.15">
      <c r="B166" s="148">
        <f>B163+1</f>
        <v>49</v>
      </c>
      <c r="C166" s="860"/>
      <c r="D166" s="861"/>
      <c r="E166" s="862"/>
      <c r="F166" s="149">
        <f>C165</f>
        <v>0</v>
      </c>
      <c r="G166" s="243"/>
      <c r="H166" s="867"/>
      <c r="I166" s="872"/>
      <c r="J166" s="873"/>
      <c r="K166" s="873"/>
      <c r="L166" s="874"/>
      <c r="M166" s="881"/>
      <c r="N166" s="882"/>
      <c r="O166" s="883"/>
      <c r="P166" s="150" t="s">
        <v>230</v>
      </c>
      <c r="Q166" s="151"/>
      <c r="R166" s="151"/>
      <c r="S166" s="152"/>
      <c r="T166" s="153"/>
      <c r="U166" s="154" t="str">
        <f>IF(U165="","",VLOOKUP(U165,'シフト記号表（勤務時間帯）'!$D$6:$X$47,21,FALSE))</f>
        <v/>
      </c>
      <c r="V166" s="155" t="str">
        <f>IF(V165="","",VLOOKUP(V165,'シフト記号表（勤務時間帯）'!$D$6:$X$47,21,FALSE))</f>
        <v/>
      </c>
      <c r="W166" s="155" t="str">
        <f>IF(W165="","",VLOOKUP(W165,'シフト記号表（勤務時間帯）'!$D$6:$X$47,21,FALSE))</f>
        <v/>
      </c>
      <c r="X166" s="155" t="str">
        <f>IF(X165="","",VLOOKUP(X165,'シフト記号表（勤務時間帯）'!$D$6:$X$47,21,FALSE))</f>
        <v/>
      </c>
      <c r="Y166" s="155" t="str">
        <f>IF(Y165="","",VLOOKUP(Y165,'シフト記号表（勤務時間帯）'!$D$6:$X$47,21,FALSE))</f>
        <v/>
      </c>
      <c r="Z166" s="155" t="str">
        <f>IF(Z165="","",VLOOKUP(Z165,'シフト記号表（勤務時間帯）'!$D$6:$X$47,21,FALSE))</f>
        <v/>
      </c>
      <c r="AA166" s="156" t="str">
        <f>IF(AA165="","",VLOOKUP(AA165,'シフト記号表（勤務時間帯）'!$D$6:$X$47,21,FALSE))</f>
        <v/>
      </c>
      <c r="AB166" s="154" t="str">
        <f>IF(AB165="","",VLOOKUP(AB165,'シフト記号表（勤務時間帯）'!$D$6:$X$47,21,FALSE))</f>
        <v/>
      </c>
      <c r="AC166" s="155" t="str">
        <f>IF(AC165="","",VLOOKUP(AC165,'シフト記号表（勤務時間帯）'!$D$6:$X$47,21,FALSE))</f>
        <v/>
      </c>
      <c r="AD166" s="155" t="str">
        <f>IF(AD165="","",VLOOKUP(AD165,'シフト記号表（勤務時間帯）'!$D$6:$X$47,21,FALSE))</f>
        <v/>
      </c>
      <c r="AE166" s="155" t="str">
        <f>IF(AE165="","",VLOOKUP(AE165,'シフト記号表（勤務時間帯）'!$D$6:$X$47,21,FALSE))</f>
        <v/>
      </c>
      <c r="AF166" s="155" t="str">
        <f>IF(AF165="","",VLOOKUP(AF165,'シフト記号表（勤務時間帯）'!$D$6:$X$47,21,FALSE))</f>
        <v/>
      </c>
      <c r="AG166" s="155" t="str">
        <f>IF(AG165="","",VLOOKUP(AG165,'シフト記号表（勤務時間帯）'!$D$6:$X$47,21,FALSE))</f>
        <v/>
      </c>
      <c r="AH166" s="156" t="str">
        <f>IF(AH165="","",VLOOKUP(AH165,'シフト記号表（勤務時間帯）'!$D$6:$X$47,21,FALSE))</f>
        <v/>
      </c>
      <c r="AI166" s="154" t="str">
        <f>IF(AI165="","",VLOOKUP(AI165,'シフト記号表（勤務時間帯）'!$D$6:$X$47,21,FALSE))</f>
        <v/>
      </c>
      <c r="AJ166" s="155" t="str">
        <f>IF(AJ165="","",VLOOKUP(AJ165,'シフト記号表（勤務時間帯）'!$D$6:$X$47,21,FALSE))</f>
        <v/>
      </c>
      <c r="AK166" s="155" t="str">
        <f>IF(AK165="","",VLOOKUP(AK165,'シフト記号表（勤務時間帯）'!$D$6:$X$47,21,FALSE))</f>
        <v/>
      </c>
      <c r="AL166" s="155" t="str">
        <f>IF(AL165="","",VLOOKUP(AL165,'シフト記号表（勤務時間帯）'!$D$6:$X$47,21,FALSE))</f>
        <v/>
      </c>
      <c r="AM166" s="155" t="str">
        <f>IF(AM165="","",VLOOKUP(AM165,'シフト記号表（勤務時間帯）'!$D$6:$X$47,21,FALSE))</f>
        <v/>
      </c>
      <c r="AN166" s="155" t="str">
        <f>IF(AN165="","",VLOOKUP(AN165,'シフト記号表（勤務時間帯）'!$D$6:$X$47,21,FALSE))</f>
        <v/>
      </c>
      <c r="AO166" s="156" t="str">
        <f>IF(AO165="","",VLOOKUP(AO165,'シフト記号表（勤務時間帯）'!$D$6:$X$47,21,FALSE))</f>
        <v/>
      </c>
      <c r="AP166" s="154" t="str">
        <f>IF(AP165="","",VLOOKUP(AP165,'シフト記号表（勤務時間帯）'!$D$6:$X$47,21,FALSE))</f>
        <v/>
      </c>
      <c r="AQ166" s="155" t="str">
        <f>IF(AQ165="","",VLOOKUP(AQ165,'シフト記号表（勤務時間帯）'!$D$6:$X$47,21,FALSE))</f>
        <v/>
      </c>
      <c r="AR166" s="155" t="str">
        <f>IF(AR165="","",VLOOKUP(AR165,'シフト記号表（勤務時間帯）'!$D$6:$X$47,21,FALSE))</f>
        <v/>
      </c>
      <c r="AS166" s="155" t="str">
        <f>IF(AS165="","",VLOOKUP(AS165,'シフト記号表（勤務時間帯）'!$D$6:$X$47,21,FALSE))</f>
        <v/>
      </c>
      <c r="AT166" s="155" t="str">
        <f>IF(AT165="","",VLOOKUP(AT165,'シフト記号表（勤務時間帯）'!$D$6:$X$47,21,FALSE))</f>
        <v/>
      </c>
      <c r="AU166" s="155" t="str">
        <f>IF(AU165="","",VLOOKUP(AU165,'シフト記号表（勤務時間帯）'!$D$6:$X$47,21,FALSE))</f>
        <v/>
      </c>
      <c r="AV166" s="156" t="str">
        <f>IF(AV165="","",VLOOKUP(AV165,'シフト記号表（勤務時間帯）'!$D$6:$X$47,21,FALSE))</f>
        <v/>
      </c>
      <c r="AW166" s="154" t="str">
        <f>IF(AW165="","",VLOOKUP(AW165,'シフト記号表（勤務時間帯）'!$D$6:$X$47,21,FALSE))</f>
        <v/>
      </c>
      <c r="AX166" s="155" t="str">
        <f>IF(AX165="","",VLOOKUP(AX165,'シフト記号表（勤務時間帯）'!$D$6:$X$47,21,FALSE))</f>
        <v/>
      </c>
      <c r="AY166" s="155" t="str">
        <f>IF(AY165="","",VLOOKUP(AY165,'シフト記号表（勤務時間帯）'!$D$6:$X$47,21,FALSE))</f>
        <v/>
      </c>
      <c r="AZ166" s="911">
        <f>IF($BC$3="４週",SUM(U166:AV166),IF($BC$3="暦月",SUM(U166:AY166),""))</f>
        <v>0</v>
      </c>
      <c r="BA166" s="912"/>
      <c r="BB166" s="913">
        <f>IF($BC$3="４週",AZ166/4,IF($BC$3="暦月",(AZ166/($BC$8/7)),""))</f>
        <v>0</v>
      </c>
      <c r="BC166" s="912"/>
      <c r="BD166" s="905"/>
      <c r="BE166" s="906"/>
      <c r="BF166" s="906"/>
      <c r="BG166" s="906"/>
      <c r="BH166" s="907"/>
    </row>
    <row r="167" spans="2:60" ht="20.25" customHeight="1" x14ac:dyDescent="0.15">
      <c r="B167" s="157"/>
      <c r="C167" s="863"/>
      <c r="D167" s="864"/>
      <c r="E167" s="865"/>
      <c r="F167" s="158"/>
      <c r="G167" s="244">
        <f>C165</f>
        <v>0</v>
      </c>
      <c r="H167" s="868"/>
      <c r="I167" s="875"/>
      <c r="J167" s="876"/>
      <c r="K167" s="876"/>
      <c r="L167" s="877"/>
      <c r="M167" s="884"/>
      <c r="N167" s="885"/>
      <c r="O167" s="886"/>
      <c r="P167" s="246" t="s">
        <v>231</v>
      </c>
      <c r="Q167" s="160"/>
      <c r="R167" s="160"/>
      <c r="S167" s="179"/>
      <c r="T167" s="180"/>
      <c r="U167" s="163" t="str">
        <f>IF(U165="","",VLOOKUP(U165,'シフト記号表（勤務時間帯）'!$D$6:$Z$47,23,FALSE))</f>
        <v/>
      </c>
      <c r="V167" s="164" t="str">
        <f>IF(V165="","",VLOOKUP(V165,'シフト記号表（勤務時間帯）'!$D$6:$Z$47,23,FALSE))</f>
        <v/>
      </c>
      <c r="W167" s="164" t="str">
        <f>IF(W165="","",VLOOKUP(W165,'シフト記号表（勤務時間帯）'!$D$6:$Z$47,23,FALSE))</f>
        <v/>
      </c>
      <c r="X167" s="164" t="str">
        <f>IF(X165="","",VLOOKUP(X165,'シフト記号表（勤務時間帯）'!$D$6:$Z$47,23,FALSE))</f>
        <v/>
      </c>
      <c r="Y167" s="164" t="str">
        <f>IF(Y165="","",VLOOKUP(Y165,'シフト記号表（勤務時間帯）'!$D$6:$Z$47,23,FALSE))</f>
        <v/>
      </c>
      <c r="Z167" s="164" t="str">
        <f>IF(Z165="","",VLOOKUP(Z165,'シフト記号表（勤務時間帯）'!$D$6:$Z$47,23,FALSE))</f>
        <v/>
      </c>
      <c r="AA167" s="165" t="str">
        <f>IF(AA165="","",VLOOKUP(AA165,'シフト記号表（勤務時間帯）'!$D$6:$Z$47,23,FALSE))</f>
        <v/>
      </c>
      <c r="AB167" s="163" t="str">
        <f>IF(AB165="","",VLOOKUP(AB165,'シフト記号表（勤務時間帯）'!$D$6:$Z$47,23,FALSE))</f>
        <v/>
      </c>
      <c r="AC167" s="164" t="str">
        <f>IF(AC165="","",VLOOKUP(AC165,'シフト記号表（勤務時間帯）'!$D$6:$Z$47,23,FALSE))</f>
        <v/>
      </c>
      <c r="AD167" s="164" t="str">
        <f>IF(AD165="","",VLOOKUP(AD165,'シフト記号表（勤務時間帯）'!$D$6:$Z$47,23,FALSE))</f>
        <v/>
      </c>
      <c r="AE167" s="164" t="str">
        <f>IF(AE165="","",VLOOKUP(AE165,'シフト記号表（勤務時間帯）'!$D$6:$Z$47,23,FALSE))</f>
        <v/>
      </c>
      <c r="AF167" s="164" t="str">
        <f>IF(AF165="","",VLOOKUP(AF165,'シフト記号表（勤務時間帯）'!$D$6:$Z$47,23,FALSE))</f>
        <v/>
      </c>
      <c r="AG167" s="164" t="str">
        <f>IF(AG165="","",VLOOKUP(AG165,'シフト記号表（勤務時間帯）'!$D$6:$Z$47,23,FALSE))</f>
        <v/>
      </c>
      <c r="AH167" s="165" t="str">
        <f>IF(AH165="","",VLOOKUP(AH165,'シフト記号表（勤務時間帯）'!$D$6:$Z$47,23,FALSE))</f>
        <v/>
      </c>
      <c r="AI167" s="163" t="str">
        <f>IF(AI165="","",VLOOKUP(AI165,'シフト記号表（勤務時間帯）'!$D$6:$Z$47,23,FALSE))</f>
        <v/>
      </c>
      <c r="AJ167" s="164" t="str">
        <f>IF(AJ165="","",VLOOKUP(AJ165,'シフト記号表（勤務時間帯）'!$D$6:$Z$47,23,FALSE))</f>
        <v/>
      </c>
      <c r="AK167" s="164" t="str">
        <f>IF(AK165="","",VLOOKUP(AK165,'シフト記号表（勤務時間帯）'!$D$6:$Z$47,23,FALSE))</f>
        <v/>
      </c>
      <c r="AL167" s="164" t="str">
        <f>IF(AL165="","",VLOOKUP(AL165,'シフト記号表（勤務時間帯）'!$D$6:$Z$47,23,FALSE))</f>
        <v/>
      </c>
      <c r="AM167" s="164" t="str">
        <f>IF(AM165="","",VLOOKUP(AM165,'シフト記号表（勤務時間帯）'!$D$6:$Z$47,23,FALSE))</f>
        <v/>
      </c>
      <c r="AN167" s="164" t="str">
        <f>IF(AN165="","",VLOOKUP(AN165,'シフト記号表（勤務時間帯）'!$D$6:$Z$47,23,FALSE))</f>
        <v/>
      </c>
      <c r="AO167" s="165" t="str">
        <f>IF(AO165="","",VLOOKUP(AO165,'シフト記号表（勤務時間帯）'!$D$6:$Z$47,23,FALSE))</f>
        <v/>
      </c>
      <c r="AP167" s="163" t="str">
        <f>IF(AP165="","",VLOOKUP(AP165,'シフト記号表（勤務時間帯）'!$D$6:$Z$47,23,FALSE))</f>
        <v/>
      </c>
      <c r="AQ167" s="164" t="str">
        <f>IF(AQ165="","",VLOOKUP(AQ165,'シフト記号表（勤務時間帯）'!$D$6:$Z$47,23,FALSE))</f>
        <v/>
      </c>
      <c r="AR167" s="164" t="str">
        <f>IF(AR165="","",VLOOKUP(AR165,'シフト記号表（勤務時間帯）'!$D$6:$Z$47,23,FALSE))</f>
        <v/>
      </c>
      <c r="AS167" s="164" t="str">
        <f>IF(AS165="","",VLOOKUP(AS165,'シフト記号表（勤務時間帯）'!$D$6:$Z$47,23,FALSE))</f>
        <v/>
      </c>
      <c r="AT167" s="164" t="str">
        <f>IF(AT165="","",VLOOKUP(AT165,'シフト記号表（勤務時間帯）'!$D$6:$Z$47,23,FALSE))</f>
        <v/>
      </c>
      <c r="AU167" s="164" t="str">
        <f>IF(AU165="","",VLOOKUP(AU165,'シフト記号表（勤務時間帯）'!$D$6:$Z$47,23,FALSE))</f>
        <v/>
      </c>
      <c r="AV167" s="165" t="str">
        <f>IF(AV165="","",VLOOKUP(AV165,'シフト記号表（勤務時間帯）'!$D$6:$Z$47,23,FALSE))</f>
        <v/>
      </c>
      <c r="AW167" s="163" t="str">
        <f>IF(AW165="","",VLOOKUP(AW165,'シフト記号表（勤務時間帯）'!$D$6:$Z$47,23,FALSE))</f>
        <v/>
      </c>
      <c r="AX167" s="164" t="str">
        <f>IF(AX165="","",VLOOKUP(AX165,'シフト記号表（勤務時間帯）'!$D$6:$Z$47,23,FALSE))</f>
        <v/>
      </c>
      <c r="AY167" s="164" t="str">
        <f>IF(AY165="","",VLOOKUP(AY165,'シフト記号表（勤務時間帯）'!$D$6:$Z$47,23,FALSE))</f>
        <v/>
      </c>
      <c r="AZ167" s="914">
        <f>IF($BC$3="４週",SUM(U167:AV167),IF($BC$3="暦月",SUM(U167:AY167),""))</f>
        <v>0</v>
      </c>
      <c r="BA167" s="915"/>
      <c r="BB167" s="916">
        <f>IF($BC$3="４週",AZ167/4,IF($BC$3="暦月",(AZ167/($BC$8/7)),""))</f>
        <v>0</v>
      </c>
      <c r="BC167" s="915"/>
      <c r="BD167" s="908"/>
      <c r="BE167" s="909"/>
      <c r="BF167" s="909"/>
      <c r="BG167" s="909"/>
      <c r="BH167" s="910"/>
    </row>
    <row r="168" spans="2:60" ht="20.25" customHeight="1" x14ac:dyDescent="0.15">
      <c r="B168" s="166"/>
      <c r="C168" s="857"/>
      <c r="D168" s="858"/>
      <c r="E168" s="859"/>
      <c r="F168" s="167"/>
      <c r="G168" s="245"/>
      <c r="H168" s="866"/>
      <c r="I168" s="869"/>
      <c r="J168" s="870"/>
      <c r="K168" s="870"/>
      <c r="L168" s="871"/>
      <c r="M168" s="878"/>
      <c r="N168" s="879"/>
      <c r="O168" s="880"/>
      <c r="P168" s="186" t="s">
        <v>227</v>
      </c>
      <c r="Q168" s="187"/>
      <c r="R168" s="187"/>
      <c r="S168" s="188"/>
      <c r="T168" s="189"/>
      <c r="U168" s="172"/>
      <c r="V168" s="173"/>
      <c r="W168" s="173"/>
      <c r="X168" s="173"/>
      <c r="Y168" s="173"/>
      <c r="Z168" s="173"/>
      <c r="AA168" s="174"/>
      <c r="AB168" s="172"/>
      <c r="AC168" s="173"/>
      <c r="AD168" s="173"/>
      <c r="AE168" s="173"/>
      <c r="AF168" s="173"/>
      <c r="AG168" s="173"/>
      <c r="AH168" s="174"/>
      <c r="AI168" s="172"/>
      <c r="AJ168" s="173"/>
      <c r="AK168" s="173"/>
      <c r="AL168" s="173"/>
      <c r="AM168" s="173"/>
      <c r="AN168" s="173"/>
      <c r="AO168" s="174"/>
      <c r="AP168" s="172"/>
      <c r="AQ168" s="173"/>
      <c r="AR168" s="173"/>
      <c r="AS168" s="173"/>
      <c r="AT168" s="173"/>
      <c r="AU168" s="173"/>
      <c r="AV168" s="174"/>
      <c r="AW168" s="172"/>
      <c r="AX168" s="173"/>
      <c r="AY168" s="173"/>
      <c r="AZ168" s="887"/>
      <c r="BA168" s="888"/>
      <c r="BB168" s="901"/>
      <c r="BC168" s="888"/>
      <c r="BD168" s="902"/>
      <c r="BE168" s="903"/>
      <c r="BF168" s="903"/>
      <c r="BG168" s="903"/>
      <c r="BH168" s="904"/>
    </row>
    <row r="169" spans="2:60" ht="20.25" customHeight="1" x14ac:dyDescent="0.15">
      <c r="B169" s="148">
        <f>B166+1</f>
        <v>50</v>
      </c>
      <c r="C169" s="860"/>
      <c r="D169" s="861"/>
      <c r="E169" s="862"/>
      <c r="F169" s="149">
        <f>C168</f>
        <v>0</v>
      </c>
      <c r="G169" s="243"/>
      <c r="H169" s="867"/>
      <c r="I169" s="872"/>
      <c r="J169" s="873"/>
      <c r="K169" s="873"/>
      <c r="L169" s="874"/>
      <c r="M169" s="881"/>
      <c r="N169" s="882"/>
      <c r="O169" s="883"/>
      <c r="P169" s="150" t="s">
        <v>230</v>
      </c>
      <c r="Q169" s="151"/>
      <c r="R169" s="151"/>
      <c r="S169" s="152"/>
      <c r="T169" s="153"/>
      <c r="U169" s="154" t="str">
        <f>IF(U168="","",VLOOKUP(U168,'シフト記号表（勤務時間帯）'!$D$6:$X$47,21,FALSE))</f>
        <v/>
      </c>
      <c r="V169" s="155" t="str">
        <f>IF(V168="","",VLOOKUP(V168,'シフト記号表（勤務時間帯）'!$D$6:$X$47,21,FALSE))</f>
        <v/>
      </c>
      <c r="W169" s="155" t="str">
        <f>IF(W168="","",VLOOKUP(W168,'シフト記号表（勤務時間帯）'!$D$6:$X$47,21,FALSE))</f>
        <v/>
      </c>
      <c r="X169" s="155" t="str">
        <f>IF(X168="","",VLOOKUP(X168,'シフト記号表（勤務時間帯）'!$D$6:$X$47,21,FALSE))</f>
        <v/>
      </c>
      <c r="Y169" s="155" t="str">
        <f>IF(Y168="","",VLOOKUP(Y168,'シフト記号表（勤務時間帯）'!$D$6:$X$47,21,FALSE))</f>
        <v/>
      </c>
      <c r="Z169" s="155" t="str">
        <f>IF(Z168="","",VLOOKUP(Z168,'シフト記号表（勤務時間帯）'!$D$6:$X$47,21,FALSE))</f>
        <v/>
      </c>
      <c r="AA169" s="156" t="str">
        <f>IF(AA168="","",VLOOKUP(AA168,'シフト記号表（勤務時間帯）'!$D$6:$X$47,21,FALSE))</f>
        <v/>
      </c>
      <c r="AB169" s="154" t="str">
        <f>IF(AB168="","",VLOOKUP(AB168,'シフト記号表（勤務時間帯）'!$D$6:$X$47,21,FALSE))</f>
        <v/>
      </c>
      <c r="AC169" s="155" t="str">
        <f>IF(AC168="","",VLOOKUP(AC168,'シフト記号表（勤務時間帯）'!$D$6:$X$47,21,FALSE))</f>
        <v/>
      </c>
      <c r="AD169" s="155" t="str">
        <f>IF(AD168="","",VLOOKUP(AD168,'シフト記号表（勤務時間帯）'!$D$6:$X$47,21,FALSE))</f>
        <v/>
      </c>
      <c r="AE169" s="155" t="str">
        <f>IF(AE168="","",VLOOKUP(AE168,'シフト記号表（勤務時間帯）'!$D$6:$X$47,21,FALSE))</f>
        <v/>
      </c>
      <c r="AF169" s="155" t="str">
        <f>IF(AF168="","",VLOOKUP(AF168,'シフト記号表（勤務時間帯）'!$D$6:$X$47,21,FALSE))</f>
        <v/>
      </c>
      <c r="AG169" s="155" t="str">
        <f>IF(AG168="","",VLOOKUP(AG168,'シフト記号表（勤務時間帯）'!$D$6:$X$47,21,FALSE))</f>
        <v/>
      </c>
      <c r="AH169" s="156" t="str">
        <f>IF(AH168="","",VLOOKUP(AH168,'シフト記号表（勤務時間帯）'!$D$6:$X$47,21,FALSE))</f>
        <v/>
      </c>
      <c r="AI169" s="154" t="str">
        <f>IF(AI168="","",VLOOKUP(AI168,'シフト記号表（勤務時間帯）'!$D$6:$X$47,21,FALSE))</f>
        <v/>
      </c>
      <c r="AJ169" s="155" t="str">
        <f>IF(AJ168="","",VLOOKUP(AJ168,'シフト記号表（勤務時間帯）'!$D$6:$X$47,21,FALSE))</f>
        <v/>
      </c>
      <c r="AK169" s="155" t="str">
        <f>IF(AK168="","",VLOOKUP(AK168,'シフト記号表（勤務時間帯）'!$D$6:$X$47,21,FALSE))</f>
        <v/>
      </c>
      <c r="AL169" s="155" t="str">
        <f>IF(AL168="","",VLOOKUP(AL168,'シフト記号表（勤務時間帯）'!$D$6:$X$47,21,FALSE))</f>
        <v/>
      </c>
      <c r="AM169" s="155" t="str">
        <f>IF(AM168="","",VLOOKUP(AM168,'シフト記号表（勤務時間帯）'!$D$6:$X$47,21,FALSE))</f>
        <v/>
      </c>
      <c r="AN169" s="155" t="str">
        <f>IF(AN168="","",VLOOKUP(AN168,'シフト記号表（勤務時間帯）'!$D$6:$X$47,21,FALSE))</f>
        <v/>
      </c>
      <c r="AO169" s="156" t="str">
        <f>IF(AO168="","",VLOOKUP(AO168,'シフト記号表（勤務時間帯）'!$D$6:$X$47,21,FALSE))</f>
        <v/>
      </c>
      <c r="AP169" s="154" t="str">
        <f>IF(AP168="","",VLOOKUP(AP168,'シフト記号表（勤務時間帯）'!$D$6:$X$47,21,FALSE))</f>
        <v/>
      </c>
      <c r="AQ169" s="155" t="str">
        <f>IF(AQ168="","",VLOOKUP(AQ168,'シフト記号表（勤務時間帯）'!$D$6:$X$47,21,FALSE))</f>
        <v/>
      </c>
      <c r="AR169" s="155" t="str">
        <f>IF(AR168="","",VLOOKUP(AR168,'シフト記号表（勤務時間帯）'!$D$6:$X$47,21,FALSE))</f>
        <v/>
      </c>
      <c r="AS169" s="155" t="str">
        <f>IF(AS168="","",VLOOKUP(AS168,'シフト記号表（勤務時間帯）'!$D$6:$X$47,21,FALSE))</f>
        <v/>
      </c>
      <c r="AT169" s="155" t="str">
        <f>IF(AT168="","",VLOOKUP(AT168,'シフト記号表（勤務時間帯）'!$D$6:$X$47,21,FALSE))</f>
        <v/>
      </c>
      <c r="AU169" s="155" t="str">
        <f>IF(AU168="","",VLOOKUP(AU168,'シフト記号表（勤務時間帯）'!$D$6:$X$47,21,FALSE))</f>
        <v/>
      </c>
      <c r="AV169" s="156" t="str">
        <f>IF(AV168="","",VLOOKUP(AV168,'シフト記号表（勤務時間帯）'!$D$6:$X$47,21,FALSE))</f>
        <v/>
      </c>
      <c r="AW169" s="154" t="str">
        <f>IF(AW168="","",VLOOKUP(AW168,'シフト記号表（勤務時間帯）'!$D$6:$X$47,21,FALSE))</f>
        <v/>
      </c>
      <c r="AX169" s="155" t="str">
        <f>IF(AX168="","",VLOOKUP(AX168,'シフト記号表（勤務時間帯）'!$D$6:$X$47,21,FALSE))</f>
        <v/>
      </c>
      <c r="AY169" s="155" t="str">
        <f>IF(AY168="","",VLOOKUP(AY168,'シフト記号表（勤務時間帯）'!$D$6:$X$47,21,FALSE))</f>
        <v/>
      </c>
      <c r="AZ169" s="911">
        <f>IF($BC$3="４週",SUM(U169:AV169),IF($BC$3="暦月",SUM(U169:AY169),""))</f>
        <v>0</v>
      </c>
      <c r="BA169" s="912"/>
      <c r="BB169" s="913">
        <f>IF($BC$3="４週",AZ169/4,IF($BC$3="暦月",(AZ169/($BC$8/7)),""))</f>
        <v>0</v>
      </c>
      <c r="BC169" s="912"/>
      <c r="BD169" s="905"/>
      <c r="BE169" s="906"/>
      <c r="BF169" s="906"/>
      <c r="BG169" s="906"/>
      <c r="BH169" s="907"/>
    </row>
    <row r="170" spans="2:60" ht="20.25" customHeight="1" thickBot="1" x14ac:dyDescent="0.2">
      <c r="B170" s="157"/>
      <c r="C170" s="863"/>
      <c r="D170" s="864"/>
      <c r="E170" s="865"/>
      <c r="F170" s="158"/>
      <c r="G170" s="244">
        <f>C168</f>
        <v>0</v>
      </c>
      <c r="H170" s="868"/>
      <c r="I170" s="875"/>
      <c r="J170" s="876"/>
      <c r="K170" s="876"/>
      <c r="L170" s="877"/>
      <c r="M170" s="884"/>
      <c r="N170" s="885"/>
      <c r="O170" s="886"/>
      <c r="P170" s="246" t="s">
        <v>231</v>
      </c>
      <c r="Q170" s="160"/>
      <c r="R170" s="160"/>
      <c r="S170" s="179"/>
      <c r="T170" s="180"/>
      <c r="U170" s="163" t="str">
        <f>IF(U168="","",VLOOKUP(U168,'シフト記号表（勤務時間帯）'!$D$6:$Z$47,23,FALSE))</f>
        <v/>
      </c>
      <c r="V170" s="164" t="str">
        <f>IF(V168="","",VLOOKUP(V168,'シフト記号表（勤務時間帯）'!$D$6:$Z$47,23,FALSE))</f>
        <v/>
      </c>
      <c r="W170" s="164" t="str">
        <f>IF(W168="","",VLOOKUP(W168,'シフト記号表（勤務時間帯）'!$D$6:$Z$47,23,FALSE))</f>
        <v/>
      </c>
      <c r="X170" s="164" t="str">
        <f>IF(X168="","",VLOOKUP(X168,'シフト記号表（勤務時間帯）'!$D$6:$Z$47,23,FALSE))</f>
        <v/>
      </c>
      <c r="Y170" s="164" t="str">
        <f>IF(Y168="","",VLOOKUP(Y168,'シフト記号表（勤務時間帯）'!$D$6:$Z$47,23,FALSE))</f>
        <v/>
      </c>
      <c r="Z170" s="164" t="str">
        <f>IF(Z168="","",VLOOKUP(Z168,'シフト記号表（勤務時間帯）'!$D$6:$Z$47,23,FALSE))</f>
        <v/>
      </c>
      <c r="AA170" s="165" t="str">
        <f>IF(AA168="","",VLOOKUP(AA168,'シフト記号表（勤務時間帯）'!$D$6:$Z$47,23,FALSE))</f>
        <v/>
      </c>
      <c r="AB170" s="163" t="str">
        <f>IF(AB168="","",VLOOKUP(AB168,'シフト記号表（勤務時間帯）'!$D$6:$Z$47,23,FALSE))</f>
        <v/>
      </c>
      <c r="AC170" s="164" t="str">
        <f>IF(AC168="","",VLOOKUP(AC168,'シフト記号表（勤務時間帯）'!$D$6:$Z$47,23,FALSE))</f>
        <v/>
      </c>
      <c r="AD170" s="164" t="str">
        <f>IF(AD168="","",VLOOKUP(AD168,'シフト記号表（勤務時間帯）'!$D$6:$Z$47,23,FALSE))</f>
        <v/>
      </c>
      <c r="AE170" s="164" t="str">
        <f>IF(AE168="","",VLOOKUP(AE168,'シフト記号表（勤務時間帯）'!$D$6:$Z$47,23,FALSE))</f>
        <v/>
      </c>
      <c r="AF170" s="164" t="str">
        <f>IF(AF168="","",VLOOKUP(AF168,'シフト記号表（勤務時間帯）'!$D$6:$Z$47,23,FALSE))</f>
        <v/>
      </c>
      <c r="AG170" s="164" t="str">
        <f>IF(AG168="","",VLOOKUP(AG168,'シフト記号表（勤務時間帯）'!$D$6:$Z$47,23,FALSE))</f>
        <v/>
      </c>
      <c r="AH170" s="165" t="str">
        <f>IF(AH168="","",VLOOKUP(AH168,'シフト記号表（勤務時間帯）'!$D$6:$Z$47,23,FALSE))</f>
        <v/>
      </c>
      <c r="AI170" s="163" t="str">
        <f>IF(AI168="","",VLOOKUP(AI168,'シフト記号表（勤務時間帯）'!$D$6:$Z$47,23,FALSE))</f>
        <v/>
      </c>
      <c r="AJ170" s="164" t="str">
        <f>IF(AJ168="","",VLOOKUP(AJ168,'シフト記号表（勤務時間帯）'!$D$6:$Z$47,23,FALSE))</f>
        <v/>
      </c>
      <c r="AK170" s="164" t="str">
        <f>IF(AK168="","",VLOOKUP(AK168,'シフト記号表（勤務時間帯）'!$D$6:$Z$47,23,FALSE))</f>
        <v/>
      </c>
      <c r="AL170" s="164" t="str">
        <f>IF(AL168="","",VLOOKUP(AL168,'シフト記号表（勤務時間帯）'!$D$6:$Z$47,23,FALSE))</f>
        <v/>
      </c>
      <c r="AM170" s="164" t="str">
        <f>IF(AM168="","",VLOOKUP(AM168,'シフト記号表（勤務時間帯）'!$D$6:$Z$47,23,FALSE))</f>
        <v/>
      </c>
      <c r="AN170" s="164" t="str">
        <f>IF(AN168="","",VLOOKUP(AN168,'シフト記号表（勤務時間帯）'!$D$6:$Z$47,23,FALSE))</f>
        <v/>
      </c>
      <c r="AO170" s="165" t="str">
        <f>IF(AO168="","",VLOOKUP(AO168,'シフト記号表（勤務時間帯）'!$D$6:$Z$47,23,FALSE))</f>
        <v/>
      </c>
      <c r="AP170" s="163" t="str">
        <f>IF(AP168="","",VLOOKUP(AP168,'シフト記号表（勤務時間帯）'!$D$6:$Z$47,23,FALSE))</f>
        <v/>
      </c>
      <c r="AQ170" s="164" t="str">
        <f>IF(AQ168="","",VLOOKUP(AQ168,'シフト記号表（勤務時間帯）'!$D$6:$Z$47,23,FALSE))</f>
        <v/>
      </c>
      <c r="AR170" s="164" t="str">
        <f>IF(AR168="","",VLOOKUP(AR168,'シフト記号表（勤務時間帯）'!$D$6:$Z$47,23,FALSE))</f>
        <v/>
      </c>
      <c r="AS170" s="164" t="str">
        <f>IF(AS168="","",VLOOKUP(AS168,'シフト記号表（勤務時間帯）'!$D$6:$Z$47,23,FALSE))</f>
        <v/>
      </c>
      <c r="AT170" s="164" t="str">
        <f>IF(AT168="","",VLOOKUP(AT168,'シフト記号表（勤務時間帯）'!$D$6:$Z$47,23,FALSE))</f>
        <v/>
      </c>
      <c r="AU170" s="164" t="str">
        <f>IF(AU168="","",VLOOKUP(AU168,'シフト記号表（勤務時間帯）'!$D$6:$Z$47,23,FALSE))</f>
        <v/>
      </c>
      <c r="AV170" s="165" t="str">
        <f>IF(AV168="","",VLOOKUP(AV168,'シフト記号表（勤務時間帯）'!$D$6:$Z$47,23,FALSE))</f>
        <v/>
      </c>
      <c r="AW170" s="163" t="str">
        <f>IF(AW168="","",VLOOKUP(AW168,'シフト記号表（勤務時間帯）'!$D$6:$Z$47,23,FALSE))</f>
        <v/>
      </c>
      <c r="AX170" s="164" t="str">
        <f>IF(AX168="","",VLOOKUP(AX168,'シフト記号表（勤務時間帯）'!$D$6:$Z$47,23,FALSE))</f>
        <v/>
      </c>
      <c r="AY170" s="164" t="str">
        <f>IF(AY168="","",VLOOKUP(AY168,'シフト記号表（勤務時間帯）'!$D$6:$Z$47,23,FALSE))</f>
        <v/>
      </c>
      <c r="AZ170" s="914">
        <f>IF($BC$3="４週",SUM(U170:AV170),IF($BC$3="暦月",SUM(U170:AY170),""))</f>
        <v>0</v>
      </c>
      <c r="BA170" s="915"/>
      <c r="BB170" s="916">
        <f>IF($BC$3="４週",AZ170/4,IF($BC$3="暦月",(AZ170/($BC$8/7)),""))</f>
        <v>0</v>
      </c>
      <c r="BC170" s="915"/>
      <c r="BD170" s="908"/>
      <c r="BE170" s="909"/>
      <c r="BF170" s="909"/>
      <c r="BG170" s="909"/>
      <c r="BH170" s="910"/>
    </row>
    <row r="171" spans="2:60" ht="20.25" customHeight="1" x14ac:dyDescent="0.15">
      <c r="B171" s="937" t="s">
        <v>273</v>
      </c>
      <c r="C171" s="938"/>
      <c r="D171" s="938"/>
      <c r="E171" s="938"/>
      <c r="F171" s="938"/>
      <c r="G171" s="938"/>
      <c r="H171" s="938"/>
      <c r="I171" s="938"/>
      <c r="J171" s="938"/>
      <c r="K171" s="938"/>
      <c r="L171" s="938"/>
      <c r="M171" s="938"/>
      <c r="N171" s="938"/>
      <c r="O171" s="938"/>
      <c r="P171" s="938"/>
      <c r="Q171" s="938"/>
      <c r="R171" s="938"/>
      <c r="S171" s="938"/>
      <c r="T171" s="939"/>
      <c r="U171" s="195"/>
      <c r="V171" s="196"/>
      <c r="W171" s="196"/>
      <c r="X171" s="196"/>
      <c r="Y171" s="196"/>
      <c r="Z171" s="196"/>
      <c r="AA171" s="197"/>
      <c r="AB171" s="198"/>
      <c r="AC171" s="196"/>
      <c r="AD171" s="196"/>
      <c r="AE171" s="196"/>
      <c r="AF171" s="196"/>
      <c r="AG171" s="196"/>
      <c r="AH171" s="197"/>
      <c r="AI171" s="198"/>
      <c r="AJ171" s="196"/>
      <c r="AK171" s="196"/>
      <c r="AL171" s="196"/>
      <c r="AM171" s="196"/>
      <c r="AN171" s="196"/>
      <c r="AO171" s="197"/>
      <c r="AP171" s="198"/>
      <c r="AQ171" s="196"/>
      <c r="AR171" s="196"/>
      <c r="AS171" s="196"/>
      <c r="AT171" s="196"/>
      <c r="AU171" s="196"/>
      <c r="AV171" s="197"/>
      <c r="AW171" s="198"/>
      <c r="AX171" s="196"/>
      <c r="AY171" s="199"/>
      <c r="AZ171" s="940"/>
      <c r="BA171" s="941"/>
      <c r="BB171" s="946"/>
      <c r="BC171" s="947"/>
      <c r="BD171" s="947"/>
      <c r="BE171" s="947"/>
      <c r="BF171" s="947"/>
      <c r="BG171" s="947"/>
      <c r="BH171" s="948"/>
    </row>
    <row r="172" spans="2:60" ht="20.25" customHeight="1" x14ac:dyDescent="0.15">
      <c r="B172" s="955" t="s">
        <v>274</v>
      </c>
      <c r="C172" s="956"/>
      <c r="D172" s="956"/>
      <c r="E172" s="956"/>
      <c r="F172" s="956"/>
      <c r="G172" s="956"/>
      <c r="H172" s="956"/>
      <c r="I172" s="956"/>
      <c r="J172" s="956"/>
      <c r="K172" s="956"/>
      <c r="L172" s="956"/>
      <c r="M172" s="956"/>
      <c r="N172" s="956"/>
      <c r="O172" s="956"/>
      <c r="P172" s="956"/>
      <c r="Q172" s="956"/>
      <c r="R172" s="956"/>
      <c r="S172" s="956"/>
      <c r="T172" s="957"/>
      <c r="U172" s="200"/>
      <c r="V172" s="201"/>
      <c r="W172" s="201"/>
      <c r="X172" s="201"/>
      <c r="Y172" s="201"/>
      <c r="Z172" s="201"/>
      <c r="AA172" s="202"/>
      <c r="AB172" s="203"/>
      <c r="AC172" s="201"/>
      <c r="AD172" s="201"/>
      <c r="AE172" s="201"/>
      <c r="AF172" s="201"/>
      <c r="AG172" s="201"/>
      <c r="AH172" s="202"/>
      <c r="AI172" s="203"/>
      <c r="AJ172" s="201"/>
      <c r="AK172" s="201"/>
      <c r="AL172" s="201"/>
      <c r="AM172" s="201"/>
      <c r="AN172" s="201"/>
      <c r="AO172" s="202"/>
      <c r="AP172" s="203"/>
      <c r="AQ172" s="201"/>
      <c r="AR172" s="201"/>
      <c r="AS172" s="201"/>
      <c r="AT172" s="201"/>
      <c r="AU172" s="201"/>
      <c r="AV172" s="202"/>
      <c r="AW172" s="203"/>
      <c r="AX172" s="201"/>
      <c r="AY172" s="204"/>
      <c r="AZ172" s="942"/>
      <c r="BA172" s="943"/>
      <c r="BB172" s="949"/>
      <c r="BC172" s="950"/>
      <c r="BD172" s="950"/>
      <c r="BE172" s="950"/>
      <c r="BF172" s="950"/>
      <c r="BG172" s="950"/>
      <c r="BH172" s="951"/>
    </row>
    <row r="173" spans="2:60" ht="20.25" customHeight="1" x14ac:dyDescent="0.15">
      <c r="B173" s="955" t="s">
        <v>275</v>
      </c>
      <c r="C173" s="956"/>
      <c r="D173" s="956"/>
      <c r="E173" s="956"/>
      <c r="F173" s="956"/>
      <c r="G173" s="956"/>
      <c r="H173" s="956"/>
      <c r="I173" s="956"/>
      <c r="J173" s="956"/>
      <c r="K173" s="956"/>
      <c r="L173" s="956"/>
      <c r="M173" s="956"/>
      <c r="N173" s="956"/>
      <c r="O173" s="956"/>
      <c r="P173" s="956"/>
      <c r="Q173" s="956"/>
      <c r="R173" s="956"/>
      <c r="S173" s="956"/>
      <c r="T173" s="957"/>
      <c r="U173" s="200"/>
      <c r="V173" s="201"/>
      <c r="W173" s="201"/>
      <c r="X173" s="201"/>
      <c r="Y173" s="201"/>
      <c r="Z173" s="201"/>
      <c r="AA173" s="205"/>
      <c r="AB173" s="206"/>
      <c r="AC173" s="201"/>
      <c r="AD173" s="201"/>
      <c r="AE173" s="201"/>
      <c r="AF173" s="201"/>
      <c r="AG173" s="201"/>
      <c r="AH173" s="205"/>
      <c r="AI173" s="206"/>
      <c r="AJ173" s="201"/>
      <c r="AK173" s="201"/>
      <c r="AL173" s="201"/>
      <c r="AM173" s="201"/>
      <c r="AN173" s="201"/>
      <c r="AO173" s="205"/>
      <c r="AP173" s="206"/>
      <c r="AQ173" s="201"/>
      <c r="AR173" s="201"/>
      <c r="AS173" s="201"/>
      <c r="AT173" s="201"/>
      <c r="AU173" s="201"/>
      <c r="AV173" s="205"/>
      <c r="AW173" s="206"/>
      <c r="AX173" s="201"/>
      <c r="AY173" s="204"/>
      <c r="AZ173" s="942"/>
      <c r="BA173" s="943"/>
      <c r="BB173" s="949"/>
      <c r="BC173" s="950"/>
      <c r="BD173" s="950"/>
      <c r="BE173" s="950"/>
      <c r="BF173" s="950"/>
      <c r="BG173" s="950"/>
      <c r="BH173" s="951"/>
    </row>
    <row r="174" spans="2:60" ht="20.25" customHeight="1" x14ac:dyDescent="0.15">
      <c r="B174" s="955" t="s">
        <v>276</v>
      </c>
      <c r="C174" s="956"/>
      <c r="D174" s="956"/>
      <c r="E174" s="956"/>
      <c r="F174" s="956"/>
      <c r="G174" s="956"/>
      <c r="H174" s="956"/>
      <c r="I174" s="956"/>
      <c r="J174" s="956"/>
      <c r="K174" s="956"/>
      <c r="L174" s="956"/>
      <c r="M174" s="956"/>
      <c r="N174" s="956"/>
      <c r="O174" s="956"/>
      <c r="P174" s="956"/>
      <c r="Q174" s="956"/>
      <c r="R174" s="956"/>
      <c r="S174" s="956"/>
      <c r="T174" s="957"/>
      <c r="U174" s="200"/>
      <c r="V174" s="201"/>
      <c r="W174" s="201"/>
      <c r="X174" s="201"/>
      <c r="Y174" s="201"/>
      <c r="Z174" s="201"/>
      <c r="AA174" s="205"/>
      <c r="AB174" s="206"/>
      <c r="AC174" s="201"/>
      <c r="AD174" s="201"/>
      <c r="AE174" s="201"/>
      <c r="AF174" s="201"/>
      <c r="AG174" s="201"/>
      <c r="AH174" s="205"/>
      <c r="AI174" s="206"/>
      <c r="AJ174" s="201"/>
      <c r="AK174" s="201"/>
      <c r="AL174" s="201"/>
      <c r="AM174" s="201"/>
      <c r="AN174" s="201"/>
      <c r="AO174" s="205"/>
      <c r="AP174" s="206"/>
      <c r="AQ174" s="201"/>
      <c r="AR174" s="201"/>
      <c r="AS174" s="201"/>
      <c r="AT174" s="201"/>
      <c r="AU174" s="201"/>
      <c r="AV174" s="205"/>
      <c r="AW174" s="206"/>
      <c r="AX174" s="201"/>
      <c r="AY174" s="204"/>
      <c r="AZ174" s="944"/>
      <c r="BA174" s="945"/>
      <c r="BB174" s="949"/>
      <c r="BC174" s="950"/>
      <c r="BD174" s="950"/>
      <c r="BE174" s="950"/>
      <c r="BF174" s="950"/>
      <c r="BG174" s="950"/>
      <c r="BH174" s="951"/>
    </row>
    <row r="175" spans="2:60" ht="20.25" customHeight="1" x14ac:dyDescent="0.15">
      <c r="B175" s="955" t="s">
        <v>277</v>
      </c>
      <c r="C175" s="956"/>
      <c r="D175" s="956"/>
      <c r="E175" s="956"/>
      <c r="F175" s="956"/>
      <c r="G175" s="956"/>
      <c r="H175" s="956"/>
      <c r="I175" s="956"/>
      <c r="J175" s="956"/>
      <c r="K175" s="956"/>
      <c r="L175" s="956"/>
      <c r="M175" s="956"/>
      <c r="N175" s="956"/>
      <c r="O175" s="956"/>
      <c r="P175" s="956"/>
      <c r="Q175" s="956"/>
      <c r="R175" s="956"/>
      <c r="S175" s="956"/>
      <c r="T175" s="957"/>
      <c r="U175" s="209" t="str">
        <f>IF(SUMIF($F$21:$F$170,"介護従業者",U21:U170)+SUMIF($F$21:$F$170,"看護職員",U21:U170)=0,"",(SUMIF($F$21:$F$170,"介護従業者",U21:U170)+SUMIF($F$21:$F$170,"看護職員",U21:U170)))</f>
        <v/>
      </c>
      <c r="V175" s="210" t="str">
        <f t="shared" ref="V175:AA175" si="1">IF(SUMIF($F$21:$F$170,"介護従業者",V21:V170)+SUMIF($F$21:$F$170,"看護職員",V21:V170)=0,"",(SUMIF($F$21:$F$170,"介護従業者",V21:V170)+SUMIF($F$21:$F$170,"看護職員",V21:V170)))</f>
        <v/>
      </c>
      <c r="W175" s="210" t="str">
        <f t="shared" si="1"/>
        <v/>
      </c>
      <c r="X175" s="210" t="str">
        <f t="shared" si="1"/>
        <v/>
      </c>
      <c r="Y175" s="210" t="str">
        <f t="shared" si="1"/>
        <v/>
      </c>
      <c r="Z175" s="210" t="str">
        <f t="shared" si="1"/>
        <v/>
      </c>
      <c r="AA175" s="208" t="str">
        <f t="shared" si="1"/>
        <v/>
      </c>
      <c r="AB175" s="209" t="str">
        <f>IF(SUMIF($F$21:$F$170,"介護従業者",AB21:AB170)+SUMIF($F$21:$F$170,"看護職員",AB21:AB170)=0,"",(SUMIF($F$21:$F$170,"介護従業者",AB21:AB170)+SUMIF($F$21:$F$170,"看護職員",AB21:AB170)))</f>
        <v/>
      </c>
      <c r="AC175" s="210" t="str">
        <f t="shared" ref="AC175:AH175" si="2">IF(SUMIF($F$21:$F$170,"介護従業者",AC21:AC170)+SUMIF($F$21:$F$170,"看護職員",AC21:AC170)=0,"",(SUMIF($F$21:$F$170,"介護従業者",AC21:AC170)+SUMIF($F$21:$F$170,"看護職員",AC21:AC170)))</f>
        <v/>
      </c>
      <c r="AD175" s="210" t="str">
        <f t="shared" si="2"/>
        <v/>
      </c>
      <c r="AE175" s="210" t="str">
        <f t="shared" si="2"/>
        <v/>
      </c>
      <c r="AF175" s="210" t="str">
        <f t="shared" si="2"/>
        <v/>
      </c>
      <c r="AG175" s="210" t="str">
        <f t="shared" si="2"/>
        <v/>
      </c>
      <c r="AH175" s="208" t="str">
        <f t="shared" si="2"/>
        <v/>
      </c>
      <c r="AI175" s="209" t="str">
        <f>IF(SUMIF($F$21:$F$170,"介護従業者",AI21:AI170)+SUMIF($F$21:$F$170,"看護職員",AI21:AI170)=0,"",(SUMIF($F$21:$F$170,"介護従業者",AI21:AI170)+SUMIF($F$21:$F$170,"看護職員",AI21:AI170)))</f>
        <v/>
      </c>
      <c r="AJ175" s="210" t="str">
        <f t="shared" ref="AJ175:AO175" si="3">IF(SUMIF($F$21:$F$170,"介護従業者",AJ21:AJ170)+SUMIF($F$21:$F$170,"看護職員",AJ21:AJ170)=0,"",(SUMIF($F$21:$F$170,"介護従業者",AJ21:AJ170)+SUMIF($F$21:$F$170,"看護職員",AJ21:AJ170)))</f>
        <v/>
      </c>
      <c r="AK175" s="210" t="str">
        <f t="shared" si="3"/>
        <v/>
      </c>
      <c r="AL175" s="210" t="str">
        <f t="shared" si="3"/>
        <v/>
      </c>
      <c r="AM175" s="210" t="str">
        <f t="shared" si="3"/>
        <v/>
      </c>
      <c r="AN175" s="210" t="str">
        <f t="shared" si="3"/>
        <v/>
      </c>
      <c r="AO175" s="208" t="str">
        <f t="shared" si="3"/>
        <v/>
      </c>
      <c r="AP175" s="209" t="str">
        <f>IF(SUMIF($F$21:$F$170,"介護従業者",AP21:AP170)+SUMIF($F$21:$F$170,"看護職員",AP21:AP170)=0,"",(SUMIF($F$21:$F$170,"介護従業者",AP21:AP170)+SUMIF($F$21:$F$170,"看護職員",AP21:AP170)))</f>
        <v/>
      </c>
      <c r="AQ175" s="210" t="str">
        <f t="shared" ref="AQ175:AV175" si="4">IF(SUMIF($F$21:$F$170,"介護従業者",AQ21:AQ170)+SUMIF($F$21:$F$170,"看護職員",AQ21:AQ170)=0,"",(SUMIF($F$21:$F$170,"介護従業者",AQ21:AQ170)+SUMIF($F$21:$F$170,"看護職員",AQ21:AQ170)))</f>
        <v/>
      </c>
      <c r="AR175" s="210" t="str">
        <f t="shared" si="4"/>
        <v/>
      </c>
      <c r="AS175" s="210" t="str">
        <f t="shared" si="4"/>
        <v/>
      </c>
      <c r="AT175" s="210" t="str">
        <f t="shared" si="4"/>
        <v/>
      </c>
      <c r="AU175" s="210" t="str">
        <f t="shared" si="4"/>
        <v/>
      </c>
      <c r="AV175" s="208" t="str">
        <f t="shared" si="4"/>
        <v/>
      </c>
      <c r="AW175" s="209" t="str">
        <f>IF(SUMIF($F$21:$F$170,"介護従業者",AW21:AW170)+SUMIF($F$21:$F$170,"看護職員",AW21:AW170)=0,"",(SUMIF($F$21:$F$170,"介護従業者",AW21:AW170)+SUMIF($F$21:$F$170,"看護職員",AW21:AW170)))</f>
        <v/>
      </c>
      <c r="AX175" s="210" t="str">
        <f t="shared" ref="AX175:AY175" si="5">IF(SUMIF($F$21:$F$170,"介護従業者",AX21:AX170)+SUMIF($F$21:$F$170,"看護職員",AX21:AX170)=0,"",(SUMIF($F$21:$F$170,"介護従業者",AX21:AX170)+SUMIF($F$21:$F$170,"看護職員",AX21:AX170)))</f>
        <v/>
      </c>
      <c r="AY175" s="210" t="str">
        <f t="shared" si="5"/>
        <v/>
      </c>
      <c r="AZ175" s="958">
        <f>IF($BC$3="４週",SUM(U175:AV175),IF($BC$3="暦月",SUM(U175:AY175),""))</f>
        <v>0</v>
      </c>
      <c r="BA175" s="959"/>
      <c r="BB175" s="949"/>
      <c r="BC175" s="950"/>
      <c r="BD175" s="950"/>
      <c r="BE175" s="950"/>
      <c r="BF175" s="950"/>
      <c r="BG175" s="950"/>
      <c r="BH175" s="951"/>
    </row>
    <row r="176" spans="2:60" ht="20.25" customHeight="1" x14ac:dyDescent="0.15">
      <c r="B176" s="955" t="s">
        <v>278</v>
      </c>
      <c r="C176" s="956"/>
      <c r="D176" s="956"/>
      <c r="E176" s="956"/>
      <c r="F176" s="956"/>
      <c r="G176" s="956"/>
      <c r="H176" s="956"/>
      <c r="I176" s="956"/>
      <c r="J176" s="956"/>
      <c r="K176" s="956"/>
      <c r="L176" s="956"/>
      <c r="M176" s="956"/>
      <c r="N176" s="956"/>
      <c r="O176" s="956"/>
      <c r="P176" s="956"/>
      <c r="Q176" s="956"/>
      <c r="R176" s="956"/>
      <c r="S176" s="956"/>
      <c r="T176" s="957"/>
      <c r="U176" s="209" t="str">
        <f>IF(SUMIF($F$21:$F$170,"看護職員",U21:U170)=0,"",SUMIF($F$21:$F$170,"看護職員",U21:U170))</f>
        <v/>
      </c>
      <c r="V176" s="210" t="str">
        <f t="shared" ref="V176:AA176" si="6">IF(SUMIF($F$21:$F$170,"看護職員",V21:V170)=0,"",SUMIF($F$21:$F$170,"看護職員",V21:V170))</f>
        <v/>
      </c>
      <c r="W176" s="210" t="str">
        <f t="shared" si="6"/>
        <v/>
      </c>
      <c r="X176" s="210" t="str">
        <f t="shared" si="6"/>
        <v/>
      </c>
      <c r="Y176" s="210" t="str">
        <f t="shared" si="6"/>
        <v/>
      </c>
      <c r="Z176" s="210" t="str">
        <f t="shared" si="6"/>
        <v/>
      </c>
      <c r="AA176" s="208" t="str">
        <f t="shared" si="6"/>
        <v/>
      </c>
      <c r="AB176" s="209" t="str">
        <f>IF(SUMIF($F$21:$F$170,"看護職員",AB21:AB170)=0,"",SUMIF($F$21:$F$170,"看護職員",AB21:AB170))</f>
        <v/>
      </c>
      <c r="AC176" s="210" t="str">
        <f t="shared" ref="AC176:AH176" si="7">IF(SUMIF($F$21:$F$170,"看護職員",AC21:AC170)=0,"",SUMIF($F$21:$F$170,"看護職員",AC21:AC170))</f>
        <v/>
      </c>
      <c r="AD176" s="210" t="str">
        <f t="shared" si="7"/>
        <v/>
      </c>
      <c r="AE176" s="210" t="str">
        <f t="shared" si="7"/>
        <v/>
      </c>
      <c r="AF176" s="210" t="str">
        <f t="shared" si="7"/>
        <v/>
      </c>
      <c r="AG176" s="210" t="str">
        <f t="shared" si="7"/>
        <v/>
      </c>
      <c r="AH176" s="208" t="str">
        <f t="shared" si="7"/>
        <v/>
      </c>
      <c r="AI176" s="209" t="str">
        <f>IF(SUMIF($F$21:$F$170,"看護職員",AI21:AI170)=0,"",SUMIF($F$21:$F$170,"看護職員",AI21:AI170))</f>
        <v/>
      </c>
      <c r="AJ176" s="210" t="str">
        <f t="shared" ref="AJ176:AO176" si="8">IF(SUMIF($F$21:$F$170,"看護職員",AJ21:AJ170)=0,"",SUMIF($F$21:$F$170,"看護職員",AJ21:AJ170))</f>
        <v/>
      </c>
      <c r="AK176" s="210" t="str">
        <f t="shared" si="8"/>
        <v/>
      </c>
      <c r="AL176" s="210" t="str">
        <f t="shared" si="8"/>
        <v/>
      </c>
      <c r="AM176" s="210" t="str">
        <f t="shared" si="8"/>
        <v/>
      </c>
      <c r="AN176" s="210" t="str">
        <f t="shared" si="8"/>
        <v/>
      </c>
      <c r="AO176" s="208" t="str">
        <f t="shared" si="8"/>
        <v/>
      </c>
      <c r="AP176" s="209" t="str">
        <f>IF(SUMIF($F$21:$F$170,"看護職員",AP21:AP170)=0,"",SUMIF($F$21:$F$170,"看護職員",AP21:AP170))</f>
        <v/>
      </c>
      <c r="AQ176" s="210" t="str">
        <f t="shared" ref="AQ176:AV176" si="9">IF(SUMIF($F$21:$F$170,"看護職員",AQ21:AQ170)=0,"",SUMIF($F$21:$F$170,"看護職員",AQ21:AQ170))</f>
        <v/>
      </c>
      <c r="AR176" s="210" t="str">
        <f t="shared" si="9"/>
        <v/>
      </c>
      <c r="AS176" s="210" t="str">
        <f t="shared" si="9"/>
        <v/>
      </c>
      <c r="AT176" s="210" t="str">
        <f t="shared" si="9"/>
        <v/>
      </c>
      <c r="AU176" s="210" t="str">
        <f t="shared" si="9"/>
        <v/>
      </c>
      <c r="AV176" s="208" t="str">
        <f t="shared" si="9"/>
        <v/>
      </c>
      <c r="AW176" s="209" t="str">
        <f>IF(SUMIF($F$21:$F$170,"看護職員",AW21:AW170)=0,"",SUMIF($F$21:$F$170,"看護職員",AW21:AW170))</f>
        <v/>
      </c>
      <c r="AX176" s="210" t="str">
        <f t="shared" ref="AX176:AY176" si="10">IF(SUMIF($F$21:$F$170,"看護職員",AX21:AX170)=0,"",SUMIF($F$21:$F$170,"看護職員",AX21:AX170))</f>
        <v/>
      </c>
      <c r="AY176" s="210" t="str">
        <f t="shared" si="10"/>
        <v/>
      </c>
      <c r="AZ176" s="958">
        <f>IF($BC$3="４週",SUM(U176:AV176),IF($BC$3="暦月",SUM(U176:AY176),""))</f>
        <v>0</v>
      </c>
      <c r="BA176" s="959"/>
      <c r="BB176" s="949"/>
      <c r="BC176" s="950"/>
      <c r="BD176" s="950"/>
      <c r="BE176" s="950"/>
      <c r="BF176" s="950"/>
      <c r="BG176" s="950"/>
      <c r="BH176" s="951"/>
    </row>
    <row r="177" spans="2:60" ht="20.25" customHeight="1" thickBot="1" x14ac:dyDescent="0.2">
      <c r="B177" s="932" t="s">
        <v>279</v>
      </c>
      <c r="C177" s="933"/>
      <c r="D177" s="933"/>
      <c r="E177" s="933"/>
      <c r="F177" s="933"/>
      <c r="G177" s="933"/>
      <c r="H177" s="933"/>
      <c r="I177" s="933"/>
      <c r="J177" s="933"/>
      <c r="K177" s="933"/>
      <c r="L177" s="933"/>
      <c r="M177" s="933"/>
      <c r="N177" s="933"/>
      <c r="O177" s="933"/>
      <c r="P177" s="933"/>
      <c r="Q177" s="933"/>
      <c r="R177" s="933"/>
      <c r="S177" s="933"/>
      <c r="T177" s="934"/>
      <c r="U177" s="211" t="str">
        <f>IF((SUMIF($G$21:$G$170,"介護従業者",U21:U170)+SUMIF($G$21:$G$170,"看護職員",U21:U170))=0,"",(SUMIF($G$21:$G$170,"介護従業者",U21:U170)+SUMIF($G$21:$G$170,"看護職員",U21:U170)))</f>
        <v/>
      </c>
      <c r="V177" s="212" t="str">
        <f t="shared" ref="V177:AA177" si="11">IF((SUMIF($G$21:$G$170,"介護従業者",V21:V170)+SUMIF($G$21:$G$170,"看護職員",V21:V170))=0,"",(SUMIF($G$21:$G$170,"介護従業者",V21:V170)+SUMIF($G$21:$G$170,"看護職員",V21:V170)))</f>
        <v/>
      </c>
      <c r="W177" s="212" t="str">
        <f t="shared" si="11"/>
        <v/>
      </c>
      <c r="X177" s="212" t="str">
        <f t="shared" si="11"/>
        <v/>
      </c>
      <c r="Y177" s="212" t="str">
        <f t="shared" si="11"/>
        <v/>
      </c>
      <c r="Z177" s="212" t="str">
        <f t="shared" si="11"/>
        <v/>
      </c>
      <c r="AA177" s="213" t="str">
        <f t="shared" si="11"/>
        <v/>
      </c>
      <c r="AB177" s="211" t="str">
        <f>IF((SUMIF($G$21:$G$170,"介護従業者",AB21:AB170)+SUMIF($G$21:$G$170,"看護職員",AB21:AB170))=0,"",(SUMIF($G$21:$G$170,"介護従業者",AB21:AB170)+SUMIF($G$21:$G$170,"看護職員",AB21:AB170)))</f>
        <v/>
      </c>
      <c r="AC177" s="212" t="str">
        <f t="shared" ref="AC177:AH177" si="12">IF((SUMIF($G$21:$G$170,"介護従業者",AC21:AC170)+SUMIF($G$21:$G$170,"看護職員",AC21:AC170))=0,"",(SUMIF($G$21:$G$170,"介護従業者",AC21:AC170)+SUMIF($G$21:$G$170,"看護職員",AC21:AC170)))</f>
        <v/>
      </c>
      <c r="AD177" s="212" t="str">
        <f t="shared" si="12"/>
        <v/>
      </c>
      <c r="AE177" s="212" t="str">
        <f t="shared" si="12"/>
        <v/>
      </c>
      <c r="AF177" s="212" t="str">
        <f t="shared" si="12"/>
        <v/>
      </c>
      <c r="AG177" s="212" t="str">
        <f t="shared" si="12"/>
        <v/>
      </c>
      <c r="AH177" s="213" t="str">
        <f t="shared" si="12"/>
        <v/>
      </c>
      <c r="AI177" s="211" t="str">
        <f>IF((SUMIF($G$21:$G$170,"介護従業者",AI21:AI170)+SUMIF($G$21:$G$170,"看護職員",AI21:AI170))=0,"",(SUMIF($G$21:$G$170,"介護従業者",AI21:AI170)+SUMIF($G$21:$G$170,"看護職員",AI21:AI170)))</f>
        <v/>
      </c>
      <c r="AJ177" s="212" t="str">
        <f t="shared" ref="AJ177:AO177" si="13">IF((SUMIF($G$21:$G$170,"介護従業者",AJ21:AJ170)+SUMIF($G$21:$G$170,"看護職員",AJ21:AJ170))=0,"",(SUMIF($G$21:$G$170,"介護従業者",AJ21:AJ170)+SUMIF($G$21:$G$170,"看護職員",AJ21:AJ170)))</f>
        <v/>
      </c>
      <c r="AK177" s="212" t="str">
        <f t="shared" si="13"/>
        <v/>
      </c>
      <c r="AL177" s="212" t="str">
        <f t="shared" si="13"/>
        <v/>
      </c>
      <c r="AM177" s="212" t="str">
        <f t="shared" si="13"/>
        <v/>
      </c>
      <c r="AN177" s="212" t="str">
        <f t="shared" si="13"/>
        <v/>
      </c>
      <c r="AO177" s="213" t="str">
        <f t="shared" si="13"/>
        <v/>
      </c>
      <c r="AP177" s="211" t="str">
        <f>IF((SUMIF($G$21:$G$170,"介護従業者",AP21:AP170)+SUMIF($G$21:$G$170,"看護職員",AP21:AP170))=0,"",(SUMIF($G$21:$G$170,"介護従業者",AP21:AP170)+SUMIF($G$21:$G$170,"看護職員",AP21:AP170)))</f>
        <v/>
      </c>
      <c r="AQ177" s="212" t="str">
        <f t="shared" ref="AQ177:AV177" si="14">IF((SUMIF($G$21:$G$170,"介護従業者",AQ21:AQ170)+SUMIF($G$21:$G$170,"看護職員",AQ21:AQ170))=0,"",(SUMIF($G$21:$G$170,"介護従業者",AQ21:AQ170)+SUMIF($G$21:$G$170,"看護職員",AQ21:AQ170)))</f>
        <v/>
      </c>
      <c r="AR177" s="212" t="str">
        <f t="shared" si="14"/>
        <v/>
      </c>
      <c r="AS177" s="212" t="str">
        <f t="shared" si="14"/>
        <v/>
      </c>
      <c r="AT177" s="212" t="str">
        <f t="shared" si="14"/>
        <v/>
      </c>
      <c r="AU177" s="212" t="str">
        <f t="shared" si="14"/>
        <v/>
      </c>
      <c r="AV177" s="213" t="str">
        <f t="shared" si="14"/>
        <v/>
      </c>
      <c r="AW177" s="211" t="str">
        <f>IF((SUMIF($G$21:$G$170,"介護従業者",AW21:AW170)+SUMIF($G$21:$G$170,"看護職員",AW21:AW170))=0,"",(SUMIF($G$21:$G$170,"介護従業者",AW21:AW170)+SUMIF($G$21:$G$170,"看護職員",AW21:AW170)))</f>
        <v/>
      </c>
      <c r="AX177" s="212" t="str">
        <f t="shared" ref="AX177:AY177" si="15">IF((SUMIF($G$21:$G$170,"介護従業者",AX21:AX170)+SUMIF($G$21:$G$170,"看護職員",AX21:AX170))=0,"",(SUMIF($G$21:$G$170,"介護従業者",AX21:AX170)+SUMIF($G$21:$G$170,"看護職員",AX21:AX170)))</f>
        <v/>
      </c>
      <c r="AY177" s="212" t="str">
        <f t="shared" si="15"/>
        <v/>
      </c>
      <c r="AZ177" s="935">
        <f>IF($BC$3="４週",SUM(U177:AV177),IF($BC$3="暦月",SUM(U177:AY177),""))</f>
        <v>0</v>
      </c>
      <c r="BA177" s="936"/>
      <c r="BB177" s="952"/>
      <c r="BC177" s="953"/>
      <c r="BD177" s="953"/>
      <c r="BE177" s="953"/>
      <c r="BF177" s="953"/>
      <c r="BG177" s="953"/>
      <c r="BH177" s="954"/>
    </row>
    <row r="178" spans="2:60" s="175" customFormat="1" ht="20.25" customHeight="1" x14ac:dyDescent="0.15">
      <c r="C178" s="176"/>
      <c r="D178" s="176"/>
      <c r="E178" s="176"/>
      <c r="F178" s="176"/>
      <c r="G178" s="176"/>
      <c r="BH178" s="215"/>
    </row>
    <row r="179" spans="2:60" ht="20.25" customHeight="1" x14ac:dyDescent="0.15"/>
    <row r="180" spans="2:60" ht="20.25" customHeight="1" x14ac:dyDescent="0.15"/>
    <row r="181" spans="2:60" ht="20.25" customHeight="1" x14ac:dyDescent="0.15"/>
    <row r="182" spans="2:60" ht="20.25" customHeight="1" x14ac:dyDescent="0.15"/>
    <row r="183" spans="2:60" ht="20.25" customHeight="1" x14ac:dyDescent="0.15"/>
    <row r="184" spans="2:60" ht="20.25" customHeight="1" x14ac:dyDescent="0.15"/>
    <row r="185" spans="2:60" ht="20.25" customHeight="1" x14ac:dyDescent="0.15"/>
    <row r="186" spans="2:60" ht="20.25" customHeight="1" x14ac:dyDescent="0.15"/>
    <row r="187" spans="2:60" ht="20.25" customHeight="1" x14ac:dyDescent="0.15"/>
    <row r="188" spans="2:60" ht="20.25" customHeight="1" x14ac:dyDescent="0.15"/>
    <row r="189" spans="2:60" ht="20.25" customHeight="1" x14ac:dyDescent="0.15"/>
    <row r="190" spans="2:60" ht="20.25" customHeight="1" x14ac:dyDescent="0.15"/>
    <row r="191" spans="2:60" ht="20.25" customHeight="1" x14ac:dyDescent="0.15"/>
    <row r="192" spans="2:60"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32" spans="3:57" x14ac:dyDescent="0.15">
      <c r="C232" s="117"/>
      <c r="D232" s="117"/>
      <c r="E232" s="117"/>
      <c r="F232" s="117"/>
      <c r="G232" s="117"/>
      <c r="H232" s="117"/>
      <c r="I232" s="216"/>
      <c r="J232" s="216"/>
      <c r="K232" s="216"/>
      <c r="L232" s="216"/>
      <c r="M232" s="216"/>
      <c r="N232" s="216"/>
      <c r="O232" s="216"/>
      <c r="P232" s="216"/>
      <c r="Q232" s="216"/>
      <c r="R232" s="216"/>
      <c r="S232" s="216"/>
      <c r="T232" s="216"/>
      <c r="U232" s="216"/>
      <c r="V232" s="216"/>
      <c r="W232" s="216"/>
      <c r="X232" s="216"/>
      <c r="Y232" s="216"/>
      <c r="Z232" s="216"/>
      <c r="AA232" s="216"/>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216"/>
      <c r="BE232" s="216"/>
    </row>
    <row r="233" spans="3:57" x14ac:dyDescent="0.15">
      <c r="C233" s="117"/>
      <c r="D233" s="117"/>
      <c r="E233" s="117"/>
      <c r="F233" s="117"/>
      <c r="G233" s="117"/>
      <c r="H233" s="117"/>
      <c r="I233" s="216"/>
      <c r="J233" s="216"/>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216"/>
      <c r="BE233" s="216"/>
    </row>
    <row r="234" spans="3:57" x14ac:dyDescent="0.15">
      <c r="C234" s="217"/>
      <c r="D234" s="217"/>
      <c r="E234" s="217"/>
      <c r="F234" s="217"/>
      <c r="G234" s="217"/>
      <c r="H234" s="217"/>
      <c r="I234" s="117"/>
      <c r="J234" s="117"/>
    </row>
    <row r="235" spans="3:57" x14ac:dyDescent="0.15">
      <c r="C235" s="217"/>
      <c r="D235" s="217"/>
      <c r="E235" s="217"/>
      <c r="F235" s="217"/>
      <c r="G235" s="217"/>
      <c r="H235" s="217"/>
      <c r="I235" s="117"/>
      <c r="J235" s="117"/>
    </row>
    <row r="236" spans="3:57" x14ac:dyDescent="0.15">
      <c r="C236" s="117"/>
      <c r="D236" s="117"/>
      <c r="E236" s="117"/>
      <c r="F236" s="117"/>
      <c r="G236" s="117"/>
      <c r="H236" s="117"/>
    </row>
    <row r="237" spans="3:57" x14ac:dyDescent="0.15">
      <c r="C237" s="117"/>
      <c r="D237" s="117"/>
      <c r="E237" s="117"/>
      <c r="F237" s="117"/>
      <c r="G237" s="117"/>
      <c r="H237" s="117"/>
    </row>
    <row r="238" spans="3:57" x14ac:dyDescent="0.15">
      <c r="C238" s="117"/>
      <c r="D238" s="117"/>
      <c r="E238" s="117"/>
      <c r="F238" s="117"/>
      <c r="G238" s="117"/>
      <c r="H238" s="117"/>
    </row>
    <row r="239" spans="3:57" x14ac:dyDescent="0.15">
      <c r="C239" s="117"/>
      <c r="D239" s="117"/>
      <c r="E239" s="117"/>
      <c r="F239" s="117"/>
      <c r="G239" s="117"/>
      <c r="H239" s="117"/>
    </row>
  </sheetData>
  <sheetProtection sheet="1" insertRows="0" deleteRows="0"/>
  <mergeCells count="593">
    <mergeCell ref="B177:T177"/>
    <mergeCell ref="AZ177:BA177"/>
    <mergeCell ref="B171:T171"/>
    <mergeCell ref="AZ171:BA174"/>
    <mergeCell ref="BB171:BH177"/>
    <mergeCell ref="B172:T172"/>
    <mergeCell ref="B173:T173"/>
    <mergeCell ref="B174:T174"/>
    <mergeCell ref="B175:T175"/>
    <mergeCell ref="AZ175:BA175"/>
    <mergeCell ref="B176:T176"/>
    <mergeCell ref="AZ176:BA176"/>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BK2:BL3"/>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s>
  <phoneticPr fontId="2"/>
  <conditionalFormatting sqref="U23:AY23">
    <cfRule type="expression" dxfId="133" priority="386">
      <formula>OR(U$171=$B22,U$172=$B22)</formula>
    </cfRule>
  </conditionalFormatting>
  <conditionalFormatting sqref="U26:AY26">
    <cfRule type="expression" dxfId="132" priority="376">
      <formula>OR(U$171=$B25,U$172=$B25)</formula>
    </cfRule>
  </conditionalFormatting>
  <conditionalFormatting sqref="U29:AY29">
    <cfRule type="expression" dxfId="131" priority="366">
      <formula>OR(U$171=$B28,U$172=$B28)</formula>
    </cfRule>
  </conditionalFormatting>
  <conditionalFormatting sqref="U32:AY32">
    <cfRule type="expression" dxfId="130" priority="356">
      <formula>OR(U$171=$B31,U$172=$B31)</formula>
    </cfRule>
  </conditionalFormatting>
  <conditionalFormatting sqref="U35:AY35">
    <cfRule type="expression" dxfId="129" priority="346">
      <formula>OR(U$171=$B34,U$172=$B34)</formula>
    </cfRule>
  </conditionalFormatting>
  <conditionalFormatting sqref="U38:AY38">
    <cfRule type="expression" dxfId="128" priority="336">
      <formula>OR(U$171=$B37,U$172=$B37)</formula>
    </cfRule>
  </conditionalFormatting>
  <conditionalFormatting sqref="U41:AY41">
    <cfRule type="expression" dxfId="127" priority="326">
      <formula>OR(U$171=$B40,U$172=$B40)</formula>
    </cfRule>
  </conditionalFormatting>
  <conditionalFormatting sqref="U44:AY44">
    <cfRule type="expression" dxfId="126" priority="316">
      <formula>OR(U$171=$B43,U$172=$B43)</formula>
    </cfRule>
  </conditionalFormatting>
  <conditionalFormatting sqref="U47:AY47">
    <cfRule type="expression" dxfId="125" priority="306">
      <formula>OR(U$171=$B46,U$172=$B46)</formula>
    </cfRule>
  </conditionalFormatting>
  <conditionalFormatting sqref="U50:AY50">
    <cfRule type="expression" dxfId="124" priority="296">
      <formula>OR(U$171=$B49,U$172=$B49)</formula>
    </cfRule>
  </conditionalFormatting>
  <conditionalFormatting sqref="U53:AY53">
    <cfRule type="expression" dxfId="123" priority="286">
      <formula>OR(U$171=$B52,U$172=$B52)</formula>
    </cfRule>
  </conditionalFormatting>
  <conditionalFormatting sqref="U56:AY56">
    <cfRule type="expression" dxfId="122" priority="276">
      <formula>OR(U$171=$B55,U$172=$B55)</formula>
    </cfRule>
  </conditionalFormatting>
  <conditionalFormatting sqref="U59:AY59">
    <cfRule type="expression" dxfId="121" priority="266">
      <formula>OR(U$171=$B58,U$172=$B58)</formula>
    </cfRule>
  </conditionalFormatting>
  <conditionalFormatting sqref="U62:AY62">
    <cfRule type="expression" dxfId="120" priority="256">
      <formula>OR(U$171=$B61,U$172=$B61)</formula>
    </cfRule>
  </conditionalFormatting>
  <conditionalFormatting sqref="U65:AY65">
    <cfRule type="expression" dxfId="119" priority="246">
      <formula>OR(U$171=$B64,U$172=$B64)</formula>
    </cfRule>
  </conditionalFormatting>
  <conditionalFormatting sqref="U68:AY68">
    <cfRule type="expression" dxfId="118" priority="411">
      <formula>OR(U$171=$B67,U$172=$B67)</formula>
    </cfRule>
  </conditionalFormatting>
  <conditionalFormatting sqref="U71:AY71">
    <cfRule type="expression" dxfId="117" priority="239">
      <formula>OR(U$171=$B70,U$172=$B70)</formula>
    </cfRule>
  </conditionalFormatting>
  <conditionalFormatting sqref="U74:AY74">
    <cfRule type="expression" dxfId="116" priority="232">
      <formula>OR(U$171=$B73,U$172=$B73)</formula>
    </cfRule>
  </conditionalFormatting>
  <conditionalFormatting sqref="U77:AY77">
    <cfRule type="expression" dxfId="115" priority="225">
      <formula>OR(U$171=$B76,U$172=$B76)</formula>
    </cfRule>
  </conditionalFormatting>
  <conditionalFormatting sqref="U80:AY80">
    <cfRule type="expression" dxfId="114" priority="218">
      <formula>OR(U$171=$B79,U$172=$B79)</formula>
    </cfRule>
  </conditionalFormatting>
  <conditionalFormatting sqref="U83:AY83">
    <cfRule type="expression" dxfId="113" priority="211">
      <formula>OR(U$171=$B82,U$172=$B82)</formula>
    </cfRule>
  </conditionalFormatting>
  <conditionalFormatting sqref="U86:AY86">
    <cfRule type="expression" dxfId="112" priority="204">
      <formula>OR(U$171=$B85,U$172=$B85)</formula>
    </cfRule>
  </conditionalFormatting>
  <conditionalFormatting sqref="U89:AY89">
    <cfRule type="expression" dxfId="111" priority="197">
      <formula>OR(U$171=$B88,U$172=$B88)</formula>
    </cfRule>
  </conditionalFormatting>
  <conditionalFormatting sqref="U92:AY92">
    <cfRule type="expression" dxfId="110" priority="190">
      <formula>OR(U$171=$B91,U$172=$B91)</formula>
    </cfRule>
  </conditionalFormatting>
  <conditionalFormatting sqref="U95:AY95">
    <cfRule type="expression" dxfId="109" priority="183">
      <formula>OR(U$171=$B94,U$172=$B94)</formula>
    </cfRule>
  </conditionalFormatting>
  <conditionalFormatting sqref="U98:AY98">
    <cfRule type="expression" dxfId="108" priority="176">
      <formula>OR(U$171=$B97,U$172=$B97)</formula>
    </cfRule>
  </conditionalFormatting>
  <conditionalFormatting sqref="U101:AY101">
    <cfRule type="expression" dxfId="107" priority="169">
      <formula>OR(U$171=$B100,U$172=$B100)</formula>
    </cfRule>
  </conditionalFormatting>
  <conditionalFormatting sqref="U104:AY104">
    <cfRule type="expression" dxfId="106" priority="162">
      <formula>OR(U$171=$B103,U$172=$B103)</formula>
    </cfRule>
  </conditionalFormatting>
  <conditionalFormatting sqref="U107:AY107">
    <cfRule type="expression" dxfId="105" priority="155">
      <formula>OR(U$171=$B106,U$172=$B106)</formula>
    </cfRule>
  </conditionalFormatting>
  <conditionalFormatting sqref="U110:AY110">
    <cfRule type="expression" dxfId="104" priority="148">
      <formula>OR(U$171=$B109,U$172=$B109)</formula>
    </cfRule>
  </conditionalFormatting>
  <conditionalFormatting sqref="U113:AY113">
    <cfRule type="expression" dxfId="103" priority="141">
      <formula>OR(U$171=$B112,U$172=$B112)</formula>
    </cfRule>
  </conditionalFormatting>
  <conditionalFormatting sqref="U116:AY116">
    <cfRule type="expression" dxfId="102" priority="134">
      <formula>OR(U$171=$B115,U$172=$B115)</formula>
    </cfRule>
  </conditionalFormatting>
  <conditionalFormatting sqref="U119:AY119">
    <cfRule type="expression" dxfId="101" priority="127">
      <formula>OR(U$171=$B118,U$172=$B118)</formula>
    </cfRule>
  </conditionalFormatting>
  <conditionalFormatting sqref="U122:AY122">
    <cfRule type="expression" dxfId="100" priority="120">
      <formula>OR(U$171=$B121,U$172=$B121)</formula>
    </cfRule>
  </conditionalFormatting>
  <conditionalFormatting sqref="U125:AY125">
    <cfRule type="expression" dxfId="99" priority="113">
      <formula>OR(U$171=$B124,U$172=$B124)</formula>
    </cfRule>
  </conditionalFormatting>
  <conditionalFormatting sqref="U128:AY128">
    <cfRule type="expression" dxfId="98" priority="106">
      <formula>OR(U$171=$B127,U$172=$B127)</formula>
    </cfRule>
  </conditionalFormatting>
  <conditionalFormatting sqref="U131:AY131">
    <cfRule type="expression" dxfId="97" priority="99">
      <formula>OR(U$171=$B130,U$172=$B130)</formula>
    </cfRule>
  </conditionalFormatting>
  <conditionalFormatting sqref="U134:AY134">
    <cfRule type="expression" dxfId="96" priority="92">
      <formula>OR(U$171=$B133,U$172=$B133)</formula>
    </cfRule>
  </conditionalFormatting>
  <conditionalFormatting sqref="U137:AY137">
    <cfRule type="expression" dxfId="95" priority="85">
      <formula>OR(U$171=$B136,U$172=$B136)</formula>
    </cfRule>
  </conditionalFormatting>
  <conditionalFormatting sqref="U140:AY140">
    <cfRule type="expression" dxfId="94" priority="78">
      <formula>OR(U$171=$B139,U$172=$B139)</formula>
    </cfRule>
  </conditionalFormatting>
  <conditionalFormatting sqref="U143:AY143">
    <cfRule type="expression" dxfId="93" priority="71">
      <formula>OR(U$171=$B142,U$172=$B142)</formula>
    </cfRule>
  </conditionalFormatting>
  <conditionalFormatting sqref="U146:AY146">
    <cfRule type="expression" dxfId="92" priority="64">
      <formula>OR(U$171=$B145,U$172=$B145)</formula>
    </cfRule>
  </conditionalFormatting>
  <conditionalFormatting sqref="U149:AY149">
    <cfRule type="expression" dxfId="91" priority="57">
      <formula>OR(U$171=$B148,U$172=$B148)</formula>
    </cfRule>
  </conditionalFormatting>
  <conditionalFormatting sqref="U152:AY152">
    <cfRule type="expression" dxfId="90" priority="50">
      <formula>OR(U$171=$B151,U$172=$B151)</formula>
    </cfRule>
  </conditionalFormatting>
  <conditionalFormatting sqref="U155:AY155">
    <cfRule type="expression" dxfId="89" priority="43">
      <formula>OR(U$171=$B154,U$172=$B154)</formula>
    </cfRule>
  </conditionalFormatting>
  <conditionalFormatting sqref="U158:AY158">
    <cfRule type="expression" dxfId="88" priority="36">
      <formula>OR(U$171=$B157,U$172=$B157)</formula>
    </cfRule>
  </conditionalFormatting>
  <conditionalFormatting sqref="U161:AY161">
    <cfRule type="expression" dxfId="87" priority="29">
      <formula>OR(U$171=$B160,U$172=$B160)</formula>
    </cfRule>
  </conditionalFormatting>
  <conditionalFormatting sqref="U164:AY164">
    <cfRule type="expression" dxfId="86" priority="22">
      <formula>OR(U$171=$B163,U$172=$B163)</formula>
    </cfRule>
  </conditionalFormatting>
  <conditionalFormatting sqref="U167:AY167">
    <cfRule type="expression" dxfId="85" priority="15">
      <formula>OR(U$171=$B166,U$172=$B166)</formula>
    </cfRule>
  </conditionalFormatting>
  <conditionalFormatting sqref="U170:AY170">
    <cfRule type="expression" dxfId="84" priority="8">
      <formula>OR(U$171=$B169,U$172=$B169)</formula>
    </cfRule>
  </conditionalFormatting>
  <conditionalFormatting sqref="U171:BA177">
    <cfRule type="expression" dxfId="83" priority="1">
      <formula>INDIRECT(ADDRESS(ROW(),COLUMN()))=TRUNC(INDIRECT(ADDRESS(ROW(),COLUMN())))</formula>
    </cfRule>
  </conditionalFormatting>
  <conditionalFormatting sqref="U22:BC23">
    <cfRule type="expression" dxfId="82" priority="385">
      <formula>INDIRECT(ADDRESS(ROW(),COLUMN()))=TRUNC(INDIRECT(ADDRESS(ROW(),COLUMN())))</formula>
    </cfRule>
  </conditionalFormatting>
  <conditionalFormatting sqref="U25:BC26">
    <cfRule type="expression" dxfId="81" priority="375">
      <formula>INDIRECT(ADDRESS(ROW(),COLUMN()))=TRUNC(INDIRECT(ADDRESS(ROW(),COLUMN())))</formula>
    </cfRule>
  </conditionalFormatting>
  <conditionalFormatting sqref="U28:BC29">
    <cfRule type="expression" dxfId="80" priority="365">
      <formula>INDIRECT(ADDRESS(ROW(),COLUMN()))=TRUNC(INDIRECT(ADDRESS(ROW(),COLUMN())))</formula>
    </cfRule>
  </conditionalFormatting>
  <conditionalFormatting sqref="U31:BC32">
    <cfRule type="expression" dxfId="79" priority="355">
      <formula>INDIRECT(ADDRESS(ROW(),COLUMN()))=TRUNC(INDIRECT(ADDRESS(ROW(),COLUMN())))</formula>
    </cfRule>
  </conditionalFormatting>
  <conditionalFormatting sqref="U34:BC35">
    <cfRule type="expression" dxfId="78" priority="345">
      <formula>INDIRECT(ADDRESS(ROW(),COLUMN()))=TRUNC(INDIRECT(ADDRESS(ROW(),COLUMN())))</formula>
    </cfRule>
  </conditionalFormatting>
  <conditionalFormatting sqref="U37:BC38">
    <cfRule type="expression" dxfId="77" priority="335">
      <formula>INDIRECT(ADDRESS(ROW(),COLUMN()))=TRUNC(INDIRECT(ADDRESS(ROW(),COLUMN())))</formula>
    </cfRule>
  </conditionalFormatting>
  <conditionalFormatting sqref="U40:BC41">
    <cfRule type="expression" dxfId="76" priority="325">
      <formula>INDIRECT(ADDRESS(ROW(),COLUMN()))=TRUNC(INDIRECT(ADDRESS(ROW(),COLUMN())))</formula>
    </cfRule>
  </conditionalFormatting>
  <conditionalFormatting sqref="U43:BC44">
    <cfRule type="expression" dxfId="75" priority="315">
      <formula>INDIRECT(ADDRESS(ROW(),COLUMN()))=TRUNC(INDIRECT(ADDRESS(ROW(),COLUMN())))</formula>
    </cfRule>
  </conditionalFormatting>
  <conditionalFormatting sqref="U46:BC47">
    <cfRule type="expression" dxfId="74" priority="305">
      <formula>INDIRECT(ADDRESS(ROW(),COLUMN()))=TRUNC(INDIRECT(ADDRESS(ROW(),COLUMN())))</formula>
    </cfRule>
  </conditionalFormatting>
  <conditionalFormatting sqref="U49:BC50">
    <cfRule type="expression" dxfId="73" priority="295">
      <formula>INDIRECT(ADDRESS(ROW(),COLUMN()))=TRUNC(INDIRECT(ADDRESS(ROW(),COLUMN())))</formula>
    </cfRule>
  </conditionalFormatting>
  <conditionalFormatting sqref="U52:BC53">
    <cfRule type="expression" dxfId="72" priority="285">
      <formula>INDIRECT(ADDRESS(ROW(),COLUMN()))=TRUNC(INDIRECT(ADDRESS(ROW(),COLUMN())))</formula>
    </cfRule>
  </conditionalFormatting>
  <conditionalFormatting sqref="U55:BC56">
    <cfRule type="expression" dxfId="71" priority="275">
      <formula>INDIRECT(ADDRESS(ROW(),COLUMN()))=TRUNC(INDIRECT(ADDRESS(ROW(),COLUMN())))</formula>
    </cfRule>
  </conditionalFormatting>
  <conditionalFormatting sqref="U58:BC59">
    <cfRule type="expression" dxfId="70" priority="265">
      <formula>INDIRECT(ADDRESS(ROW(),COLUMN()))=TRUNC(INDIRECT(ADDRESS(ROW(),COLUMN())))</formula>
    </cfRule>
  </conditionalFormatting>
  <conditionalFormatting sqref="U61:BC62">
    <cfRule type="expression" dxfId="69" priority="255">
      <formula>INDIRECT(ADDRESS(ROW(),COLUMN()))=TRUNC(INDIRECT(ADDRESS(ROW(),COLUMN())))</formula>
    </cfRule>
  </conditionalFormatting>
  <conditionalFormatting sqref="U64:BC65">
    <cfRule type="expression" dxfId="68" priority="245">
      <formula>INDIRECT(ADDRESS(ROW(),COLUMN()))=TRUNC(INDIRECT(ADDRESS(ROW(),COLUMN())))</formula>
    </cfRule>
  </conditionalFormatting>
  <conditionalFormatting sqref="U67:BC68">
    <cfRule type="expression" dxfId="67" priority="240">
      <formula>INDIRECT(ADDRESS(ROW(),COLUMN()))=TRUNC(INDIRECT(ADDRESS(ROW(),COLUMN())))</formula>
    </cfRule>
  </conditionalFormatting>
  <conditionalFormatting sqref="U70:BC71">
    <cfRule type="expression" dxfId="66" priority="233">
      <formula>INDIRECT(ADDRESS(ROW(),COLUMN()))=TRUNC(INDIRECT(ADDRESS(ROW(),COLUMN())))</formula>
    </cfRule>
  </conditionalFormatting>
  <conditionalFormatting sqref="U73:BC74">
    <cfRule type="expression" dxfId="65" priority="226">
      <formula>INDIRECT(ADDRESS(ROW(),COLUMN()))=TRUNC(INDIRECT(ADDRESS(ROW(),COLUMN())))</formula>
    </cfRule>
  </conditionalFormatting>
  <conditionalFormatting sqref="U76:BC77">
    <cfRule type="expression" dxfId="64" priority="219">
      <formula>INDIRECT(ADDRESS(ROW(),COLUMN()))=TRUNC(INDIRECT(ADDRESS(ROW(),COLUMN())))</formula>
    </cfRule>
  </conditionalFormatting>
  <conditionalFormatting sqref="U79:BC80">
    <cfRule type="expression" dxfId="63" priority="212">
      <formula>INDIRECT(ADDRESS(ROW(),COLUMN()))=TRUNC(INDIRECT(ADDRESS(ROW(),COLUMN())))</formula>
    </cfRule>
  </conditionalFormatting>
  <conditionalFormatting sqref="U82:BC83">
    <cfRule type="expression" dxfId="62" priority="205">
      <formula>INDIRECT(ADDRESS(ROW(),COLUMN()))=TRUNC(INDIRECT(ADDRESS(ROW(),COLUMN())))</formula>
    </cfRule>
  </conditionalFormatting>
  <conditionalFormatting sqref="U85:BC86">
    <cfRule type="expression" dxfId="61" priority="198">
      <formula>INDIRECT(ADDRESS(ROW(),COLUMN()))=TRUNC(INDIRECT(ADDRESS(ROW(),COLUMN())))</formula>
    </cfRule>
  </conditionalFormatting>
  <conditionalFormatting sqref="U88:BC89">
    <cfRule type="expression" dxfId="60" priority="191">
      <formula>INDIRECT(ADDRESS(ROW(),COLUMN()))=TRUNC(INDIRECT(ADDRESS(ROW(),COLUMN())))</formula>
    </cfRule>
  </conditionalFormatting>
  <conditionalFormatting sqref="U91:BC92">
    <cfRule type="expression" dxfId="59" priority="184">
      <formula>INDIRECT(ADDRESS(ROW(),COLUMN()))=TRUNC(INDIRECT(ADDRESS(ROW(),COLUMN())))</formula>
    </cfRule>
  </conditionalFormatting>
  <conditionalFormatting sqref="U94:BC95">
    <cfRule type="expression" dxfId="58" priority="177">
      <formula>INDIRECT(ADDRESS(ROW(),COLUMN()))=TRUNC(INDIRECT(ADDRESS(ROW(),COLUMN())))</formula>
    </cfRule>
  </conditionalFormatting>
  <conditionalFormatting sqref="U97:BC98">
    <cfRule type="expression" dxfId="57" priority="170">
      <formula>INDIRECT(ADDRESS(ROW(),COLUMN()))=TRUNC(INDIRECT(ADDRESS(ROW(),COLUMN())))</formula>
    </cfRule>
  </conditionalFormatting>
  <conditionalFormatting sqref="U100:BC101">
    <cfRule type="expression" dxfId="56" priority="163">
      <formula>INDIRECT(ADDRESS(ROW(),COLUMN()))=TRUNC(INDIRECT(ADDRESS(ROW(),COLUMN())))</formula>
    </cfRule>
  </conditionalFormatting>
  <conditionalFormatting sqref="U103:BC104">
    <cfRule type="expression" dxfId="55" priority="156">
      <formula>INDIRECT(ADDRESS(ROW(),COLUMN()))=TRUNC(INDIRECT(ADDRESS(ROW(),COLUMN())))</formula>
    </cfRule>
  </conditionalFormatting>
  <conditionalFormatting sqref="U106:BC107">
    <cfRule type="expression" dxfId="54" priority="149">
      <formula>INDIRECT(ADDRESS(ROW(),COLUMN()))=TRUNC(INDIRECT(ADDRESS(ROW(),COLUMN())))</formula>
    </cfRule>
  </conditionalFormatting>
  <conditionalFormatting sqref="U109:BC110">
    <cfRule type="expression" dxfId="53" priority="142">
      <formula>INDIRECT(ADDRESS(ROW(),COLUMN()))=TRUNC(INDIRECT(ADDRESS(ROW(),COLUMN())))</formula>
    </cfRule>
  </conditionalFormatting>
  <conditionalFormatting sqref="U112:BC113">
    <cfRule type="expression" dxfId="52" priority="135">
      <formula>INDIRECT(ADDRESS(ROW(),COLUMN()))=TRUNC(INDIRECT(ADDRESS(ROW(),COLUMN())))</formula>
    </cfRule>
  </conditionalFormatting>
  <conditionalFormatting sqref="U115:BC116">
    <cfRule type="expression" dxfId="51" priority="128">
      <formula>INDIRECT(ADDRESS(ROW(),COLUMN()))=TRUNC(INDIRECT(ADDRESS(ROW(),COLUMN())))</formula>
    </cfRule>
  </conditionalFormatting>
  <conditionalFormatting sqref="U118:BC119">
    <cfRule type="expression" dxfId="50" priority="121">
      <formula>INDIRECT(ADDRESS(ROW(),COLUMN()))=TRUNC(INDIRECT(ADDRESS(ROW(),COLUMN())))</formula>
    </cfRule>
  </conditionalFormatting>
  <conditionalFormatting sqref="U121:BC122">
    <cfRule type="expression" dxfId="49" priority="114">
      <formula>INDIRECT(ADDRESS(ROW(),COLUMN()))=TRUNC(INDIRECT(ADDRESS(ROW(),COLUMN())))</formula>
    </cfRule>
  </conditionalFormatting>
  <conditionalFormatting sqref="U124:BC125">
    <cfRule type="expression" dxfId="48" priority="107">
      <formula>INDIRECT(ADDRESS(ROW(),COLUMN()))=TRUNC(INDIRECT(ADDRESS(ROW(),COLUMN())))</formula>
    </cfRule>
  </conditionalFormatting>
  <conditionalFormatting sqref="U127:BC128">
    <cfRule type="expression" dxfId="47" priority="100">
      <formula>INDIRECT(ADDRESS(ROW(),COLUMN()))=TRUNC(INDIRECT(ADDRESS(ROW(),COLUMN())))</formula>
    </cfRule>
  </conditionalFormatting>
  <conditionalFormatting sqref="U130:BC131">
    <cfRule type="expression" dxfId="46" priority="93">
      <formula>INDIRECT(ADDRESS(ROW(),COLUMN()))=TRUNC(INDIRECT(ADDRESS(ROW(),COLUMN())))</formula>
    </cfRule>
  </conditionalFormatting>
  <conditionalFormatting sqref="U133:BC134">
    <cfRule type="expression" dxfId="45" priority="86">
      <formula>INDIRECT(ADDRESS(ROW(),COLUMN()))=TRUNC(INDIRECT(ADDRESS(ROW(),COLUMN())))</formula>
    </cfRule>
  </conditionalFormatting>
  <conditionalFormatting sqref="U136:BC137">
    <cfRule type="expression" dxfId="44" priority="79">
      <formula>INDIRECT(ADDRESS(ROW(),COLUMN()))=TRUNC(INDIRECT(ADDRESS(ROW(),COLUMN())))</formula>
    </cfRule>
  </conditionalFormatting>
  <conditionalFormatting sqref="U139:BC140">
    <cfRule type="expression" dxfId="43" priority="72">
      <formula>INDIRECT(ADDRESS(ROW(),COLUMN()))=TRUNC(INDIRECT(ADDRESS(ROW(),COLUMN())))</formula>
    </cfRule>
  </conditionalFormatting>
  <conditionalFormatting sqref="U142:BC143">
    <cfRule type="expression" dxfId="42" priority="65">
      <formula>INDIRECT(ADDRESS(ROW(),COLUMN()))=TRUNC(INDIRECT(ADDRESS(ROW(),COLUMN())))</formula>
    </cfRule>
  </conditionalFormatting>
  <conditionalFormatting sqref="U145:BC146">
    <cfRule type="expression" dxfId="41" priority="58">
      <formula>INDIRECT(ADDRESS(ROW(),COLUMN()))=TRUNC(INDIRECT(ADDRESS(ROW(),COLUMN())))</formula>
    </cfRule>
  </conditionalFormatting>
  <conditionalFormatting sqref="U148:BC149">
    <cfRule type="expression" dxfId="40" priority="51">
      <formula>INDIRECT(ADDRESS(ROW(),COLUMN()))=TRUNC(INDIRECT(ADDRESS(ROW(),COLUMN())))</formula>
    </cfRule>
  </conditionalFormatting>
  <conditionalFormatting sqref="U151:BC152">
    <cfRule type="expression" dxfId="39" priority="44">
      <formula>INDIRECT(ADDRESS(ROW(),COLUMN()))=TRUNC(INDIRECT(ADDRESS(ROW(),COLUMN())))</formula>
    </cfRule>
  </conditionalFormatting>
  <conditionalFormatting sqref="U154:BC155">
    <cfRule type="expression" dxfId="38" priority="37">
      <formula>INDIRECT(ADDRESS(ROW(),COLUMN()))=TRUNC(INDIRECT(ADDRESS(ROW(),COLUMN())))</formula>
    </cfRule>
  </conditionalFormatting>
  <conditionalFormatting sqref="U157:BC158">
    <cfRule type="expression" dxfId="37" priority="30">
      <formula>INDIRECT(ADDRESS(ROW(),COLUMN()))=TRUNC(INDIRECT(ADDRESS(ROW(),COLUMN())))</formula>
    </cfRule>
  </conditionalFormatting>
  <conditionalFormatting sqref="U160:BC161">
    <cfRule type="expression" dxfId="36" priority="23">
      <formula>INDIRECT(ADDRESS(ROW(),COLUMN()))=TRUNC(INDIRECT(ADDRESS(ROW(),COLUMN())))</formula>
    </cfRule>
  </conditionalFormatting>
  <conditionalFormatting sqref="U163:BC164">
    <cfRule type="expression" dxfId="35" priority="16">
      <formula>INDIRECT(ADDRESS(ROW(),COLUMN()))=TRUNC(INDIRECT(ADDRESS(ROW(),COLUMN())))</formula>
    </cfRule>
  </conditionalFormatting>
  <conditionalFormatting sqref="U166:BC167">
    <cfRule type="expression" dxfId="34" priority="9">
      <formula>INDIRECT(ADDRESS(ROW(),COLUMN()))=TRUNC(INDIRECT(ADDRESS(ROW(),COLUMN())))</formula>
    </cfRule>
  </conditionalFormatting>
  <conditionalFormatting sqref="U169:BC170">
    <cfRule type="expression" dxfId="33" priority="2">
      <formula>INDIRECT(ADDRESS(ROW(),COLUMN()))=TRUNC(INDIRECT(ADDRESS(ROW(),COLUMN())))</formula>
    </cfRule>
  </conditionalFormatting>
  <dataValidations count="9">
    <dataValidation allowBlank="1" showInputMessage="1" showErrorMessage="1" error="入力可能範囲　32～40" sqref="BC10" xr:uid="{BA68C2EB-6418-4C98-A8C5-80DD8A046448}"/>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95FB48B2-4357-4F2C-954B-DF2FA377B67C}">
      <formula1>シフト記号表</formula1>
    </dataValidation>
    <dataValidation type="list" errorStyle="warning" allowBlank="1" showInputMessage="1" error="リストにない場合のみ、入力してください。" sqref="I21:L170" xr:uid="{02E98A86-8CFA-4EFB-B8FF-4C21C5784FEB}">
      <formula1>INDIRECT(C21)</formula1>
    </dataValidation>
    <dataValidation type="list" allowBlank="1" showInputMessage="1" sqref="H21:H170" xr:uid="{7FF5BB3D-3649-4240-B570-D0768B88A285}">
      <formula1>"A, B, C, D"</formula1>
    </dataValidation>
    <dataValidation type="list" allowBlank="1" showInputMessage="1" sqref="C21:E170" xr:uid="{14E3726A-2797-46C6-90B2-D8E912C2D378}">
      <formula1>職種</formula1>
    </dataValidation>
    <dataValidation type="list" allowBlank="1" showInputMessage="1" showErrorMessage="1" sqref="BC4:BF4" xr:uid="{46001A40-AFA7-4883-94C3-CF4308A25962}">
      <formula1>"予定,実績,予定・実績"</formula1>
    </dataValidation>
    <dataValidation type="list" allowBlank="1" showInputMessage="1" showErrorMessage="1" sqref="AD3:AD4" xr:uid="{AC5D9CFC-450E-475C-B4A3-9A4E69E01860}">
      <formula1>#REF!</formula1>
    </dataValidation>
    <dataValidation type="decimal" allowBlank="1" showInputMessage="1" showErrorMessage="1" error="入力可能範囲　32～40" sqref="AY6:AZ6" xr:uid="{041B7878-645D-44CE-9D72-703A832CE6FC}">
      <formula1>32</formula1>
      <formula2>40</formula2>
    </dataValidation>
    <dataValidation type="list" allowBlank="1" showInputMessage="1" showErrorMessage="1" sqref="BC3:BF3" xr:uid="{65773365-E7E8-4704-A94E-7C99DEE8A102}">
      <formula1>"４週,暦月"</formula1>
    </dataValidation>
  </dataValidations>
  <hyperlinks>
    <hyperlink ref="BK2" location="添付書類一覧!A1" display="添付書類一覧に戻る" xr:uid="{1CD5B29A-20A5-4938-B0A6-604D9A5B6D57}"/>
    <hyperlink ref="BK2:BL3" location="' 添付書類一覧'!A1" display="添付書類一覧に戻る" xr:uid="{09A17F8E-21C0-43F1-BEB3-91563C4531D7}"/>
  </hyperlink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C2E36CF9-40E8-4CDE-BD39-1DF0DC6D3DB6}">
          <x14:formula1>
            <xm:f>プルダウン・リスト!$C$4:$C$10</xm:f>
          </x14:formula1>
          <xm:sqref>AR1:BG1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A779-6442-4816-92B1-5E8298F47E00}">
  <sheetPr>
    <tabColor theme="9" tint="0.79998168889431442"/>
    <pageSetUpPr fitToPage="1"/>
  </sheetPr>
  <dimension ref="B1:BM137"/>
  <sheetViews>
    <sheetView showGridLines="0" view="pageBreakPreview" zoomScale="55" zoomScaleNormal="55" zoomScaleSheetLayoutView="55" workbookViewId="0">
      <selection activeCell="BK2" sqref="BK2:BL3"/>
    </sheetView>
  </sheetViews>
  <sheetFormatPr defaultColWidth="4.5" defaultRowHeight="14.25" x14ac:dyDescent="0.15"/>
  <cols>
    <col min="1" max="1" width="0.875" style="116" customWidth="1"/>
    <col min="2" max="5" width="5.75" style="116" customWidth="1"/>
    <col min="6" max="7" width="5.75" style="116" hidden="1" customWidth="1"/>
    <col min="8" max="60" width="5.75" style="116" customWidth="1"/>
    <col min="61" max="61" width="1.125" style="116" customWidth="1"/>
    <col min="62" max="63" width="4.5" style="116"/>
    <col min="64" max="64" width="26.25" style="116" customWidth="1"/>
    <col min="65" max="16384" width="4.5" style="116"/>
  </cols>
  <sheetData>
    <row r="1" spans="2:65" s="96" customFormat="1" ht="20.25" customHeight="1" thickBot="1" x14ac:dyDescent="0.2">
      <c r="C1" s="97" t="s">
        <v>180</v>
      </c>
      <c r="D1" s="97"/>
      <c r="E1" s="97"/>
      <c r="F1" s="97"/>
      <c r="G1" s="97"/>
      <c r="H1" s="97"/>
      <c r="K1" s="98" t="s">
        <v>181</v>
      </c>
      <c r="N1" s="97"/>
      <c r="O1" s="97"/>
      <c r="P1" s="97"/>
      <c r="Q1" s="97"/>
      <c r="R1" s="97"/>
      <c r="S1" s="97"/>
      <c r="T1" s="97"/>
      <c r="U1" s="97"/>
      <c r="AQ1" s="99" t="s">
        <v>182</v>
      </c>
      <c r="AR1" s="809" t="s">
        <v>183</v>
      </c>
      <c r="AS1" s="810"/>
      <c r="AT1" s="810"/>
      <c r="AU1" s="810"/>
      <c r="AV1" s="810"/>
      <c r="AW1" s="810"/>
      <c r="AX1" s="810"/>
      <c r="AY1" s="810"/>
      <c r="AZ1" s="810"/>
      <c r="BA1" s="810"/>
      <c r="BB1" s="810"/>
      <c r="BC1" s="810"/>
      <c r="BD1" s="810"/>
      <c r="BE1" s="810"/>
      <c r="BF1" s="810"/>
      <c r="BG1" s="810"/>
      <c r="BH1" s="99" t="s">
        <v>184</v>
      </c>
      <c r="BK1" s="1"/>
      <c r="BL1" s="291"/>
    </row>
    <row r="2" spans="2:65" s="100" customFormat="1" ht="20.25" customHeight="1" thickTop="1" x14ac:dyDescent="0.15">
      <c r="H2" s="98"/>
      <c r="K2" s="98"/>
      <c r="L2" s="98"/>
      <c r="N2" s="99"/>
      <c r="O2" s="99"/>
      <c r="P2" s="99"/>
      <c r="Q2" s="99"/>
      <c r="R2" s="99"/>
      <c r="S2" s="99"/>
      <c r="T2" s="99"/>
      <c r="U2" s="99"/>
      <c r="Z2" s="99" t="s">
        <v>185</v>
      </c>
      <c r="AA2" s="811">
        <v>6</v>
      </c>
      <c r="AB2" s="811"/>
      <c r="AC2" s="99" t="s">
        <v>186</v>
      </c>
      <c r="AD2" s="812">
        <f>IF(AA2=0,"",YEAR(DATE(2018+AA2,1,1)))</f>
        <v>2024</v>
      </c>
      <c r="AE2" s="812"/>
      <c r="AF2" s="100" t="s">
        <v>187</v>
      </c>
      <c r="AG2" s="100" t="s">
        <v>188</v>
      </c>
      <c r="AH2" s="811">
        <v>4</v>
      </c>
      <c r="AI2" s="811"/>
      <c r="AJ2" s="100" t="s">
        <v>189</v>
      </c>
      <c r="AQ2" s="99" t="s">
        <v>190</v>
      </c>
      <c r="AR2" s="811" t="s">
        <v>191</v>
      </c>
      <c r="AS2" s="811"/>
      <c r="AT2" s="811"/>
      <c r="AU2" s="811"/>
      <c r="AV2" s="811"/>
      <c r="AW2" s="811"/>
      <c r="AX2" s="811"/>
      <c r="AY2" s="811"/>
      <c r="AZ2" s="811"/>
      <c r="BA2" s="811"/>
      <c r="BB2" s="811"/>
      <c r="BC2" s="811"/>
      <c r="BD2" s="811"/>
      <c r="BE2" s="811"/>
      <c r="BF2" s="811"/>
      <c r="BG2" s="811"/>
      <c r="BH2" s="99" t="s">
        <v>184</v>
      </c>
      <c r="BI2" s="99"/>
      <c r="BJ2" s="99"/>
      <c r="BK2" s="755" t="s">
        <v>519</v>
      </c>
      <c r="BL2" s="756"/>
    </row>
    <row r="3" spans="2:65" s="100" customFormat="1" ht="20.25" customHeight="1" thickBot="1" x14ac:dyDescent="0.2">
      <c r="H3" s="98"/>
      <c r="K3" s="98"/>
      <c r="M3" s="99"/>
      <c r="N3" s="99"/>
      <c r="O3" s="99"/>
      <c r="P3" s="99"/>
      <c r="Q3" s="99"/>
      <c r="R3" s="99"/>
      <c r="S3" s="99"/>
      <c r="AA3" s="101"/>
      <c r="AB3" s="101"/>
      <c r="AC3" s="101"/>
      <c r="AD3" s="102"/>
      <c r="AE3" s="101"/>
      <c r="BB3" s="103" t="s">
        <v>192</v>
      </c>
      <c r="BC3" s="813" t="s">
        <v>193</v>
      </c>
      <c r="BD3" s="814"/>
      <c r="BE3" s="814"/>
      <c r="BF3" s="815"/>
      <c r="BG3" s="99"/>
      <c r="BK3" s="757"/>
      <c r="BL3" s="758"/>
    </row>
    <row r="4" spans="2:65" s="100" customFormat="1" ht="20.25" customHeight="1" thickTop="1" x14ac:dyDescent="0.15">
      <c r="H4" s="98"/>
      <c r="K4" s="98"/>
      <c r="M4" s="99"/>
      <c r="N4" s="99"/>
      <c r="O4" s="99"/>
      <c r="P4" s="99"/>
      <c r="Q4" s="99"/>
      <c r="R4" s="99"/>
      <c r="S4" s="99"/>
      <c r="AA4" s="101"/>
      <c r="AB4" s="101"/>
      <c r="AC4" s="101"/>
      <c r="AD4" s="102"/>
      <c r="AE4" s="101"/>
      <c r="BB4" s="103" t="s">
        <v>194</v>
      </c>
      <c r="BC4" s="813" t="s">
        <v>195</v>
      </c>
      <c r="BD4" s="814"/>
      <c r="BE4" s="814"/>
      <c r="BF4" s="815"/>
      <c r="BG4" s="99"/>
      <c r="BK4" s="350"/>
      <c r="BL4" s="291"/>
    </row>
    <row r="5" spans="2:65" s="100" customFormat="1" ht="5.0999999999999996" customHeight="1" x14ac:dyDescent="0.15">
      <c r="H5" s="98"/>
      <c r="K5" s="98"/>
      <c r="M5" s="99"/>
      <c r="N5" s="99"/>
      <c r="O5" s="99"/>
      <c r="P5" s="99"/>
      <c r="Q5" s="99"/>
      <c r="R5" s="99"/>
      <c r="S5" s="99"/>
      <c r="AA5" s="104"/>
      <c r="AB5" s="104"/>
      <c r="AH5" s="96"/>
      <c r="AI5" s="96"/>
      <c r="AJ5" s="96"/>
      <c r="AK5" s="96"/>
      <c r="AL5" s="96"/>
      <c r="AM5" s="96"/>
      <c r="AN5" s="96"/>
      <c r="AO5" s="96"/>
      <c r="AP5" s="96"/>
      <c r="AQ5" s="96"/>
      <c r="AR5" s="96"/>
      <c r="AS5" s="96"/>
      <c r="AT5" s="96"/>
      <c r="AU5" s="96"/>
      <c r="AV5" s="96"/>
      <c r="AW5" s="96"/>
      <c r="AX5" s="96"/>
      <c r="AY5" s="96"/>
      <c r="AZ5" s="96"/>
      <c r="BA5" s="96"/>
      <c r="BB5" s="96"/>
      <c r="BC5" s="96"/>
      <c r="BD5" s="96"/>
      <c r="BE5" s="96"/>
      <c r="BF5" s="105"/>
      <c r="BG5" s="105"/>
    </row>
    <row r="6" spans="2:65" s="100" customFormat="1" ht="21" customHeight="1" x14ac:dyDescent="0.15">
      <c r="B6" s="97"/>
      <c r="C6" s="96"/>
      <c r="D6" s="96"/>
      <c r="E6" s="96"/>
      <c r="F6" s="96"/>
      <c r="G6" s="96"/>
      <c r="H6" s="96"/>
      <c r="I6" s="106"/>
      <c r="J6" s="106"/>
      <c r="K6" s="106"/>
      <c r="L6" s="107"/>
      <c r="M6" s="106"/>
      <c r="N6" s="106"/>
      <c r="O6" s="106"/>
      <c r="AH6" s="96"/>
      <c r="AI6" s="96"/>
      <c r="AJ6" s="96"/>
      <c r="AK6" s="96"/>
      <c r="AL6" s="96"/>
      <c r="AM6" s="96" t="s">
        <v>196</v>
      </c>
      <c r="AN6" s="96"/>
      <c r="AO6" s="96"/>
      <c r="AP6" s="96"/>
      <c r="AQ6" s="96"/>
      <c r="AR6" s="96"/>
      <c r="AS6" s="96"/>
      <c r="AU6" s="108"/>
      <c r="AV6" s="108"/>
      <c r="AW6" s="109"/>
      <c r="AX6" s="96"/>
      <c r="AY6" s="837">
        <v>40</v>
      </c>
      <c r="AZ6" s="838"/>
      <c r="BA6" s="109" t="s">
        <v>197</v>
      </c>
      <c r="BB6" s="96"/>
      <c r="BC6" s="837">
        <v>160</v>
      </c>
      <c r="BD6" s="838"/>
      <c r="BE6" s="109" t="s">
        <v>198</v>
      </c>
      <c r="BF6" s="96"/>
      <c r="BG6" s="105"/>
    </row>
    <row r="7" spans="2:65" s="100" customFormat="1" ht="5.0999999999999996" customHeight="1" x14ac:dyDescent="0.15">
      <c r="B7" s="97"/>
      <c r="C7" s="110"/>
      <c r="D7" s="110"/>
      <c r="E7" s="110"/>
      <c r="F7" s="110"/>
      <c r="G7" s="110"/>
      <c r="H7" s="106"/>
      <c r="I7" s="106"/>
      <c r="J7" s="106"/>
      <c r="K7" s="106"/>
      <c r="L7" s="106"/>
      <c r="M7" s="106"/>
      <c r="N7" s="106"/>
      <c r="O7" s="106"/>
      <c r="AH7" s="96"/>
      <c r="AI7" s="96"/>
      <c r="AJ7" s="96"/>
      <c r="AK7" s="96"/>
      <c r="AL7" s="96"/>
      <c r="AM7" s="96"/>
      <c r="AN7" s="96"/>
      <c r="AO7" s="96"/>
      <c r="AP7" s="96"/>
      <c r="AQ7" s="96"/>
      <c r="AR7" s="96"/>
      <c r="AS7" s="96"/>
      <c r="AT7" s="96"/>
      <c r="AU7" s="96"/>
      <c r="AV7" s="96"/>
      <c r="AW7" s="96"/>
      <c r="AX7" s="96"/>
      <c r="AY7" s="96"/>
      <c r="AZ7" s="96"/>
      <c r="BA7" s="96"/>
      <c r="BB7" s="96"/>
      <c r="BC7" s="96"/>
      <c r="BD7" s="96"/>
      <c r="BE7" s="96"/>
      <c r="BF7" s="105"/>
      <c r="BG7" s="105"/>
    </row>
    <row r="8" spans="2:65" s="100" customFormat="1" ht="21" customHeight="1" x14ac:dyDescent="0.15">
      <c r="B8" s="111"/>
      <c r="C8" s="107"/>
      <c r="D8" s="107"/>
      <c r="E8" s="107"/>
      <c r="F8" s="107"/>
      <c r="G8" s="107"/>
      <c r="H8" s="106"/>
      <c r="I8" s="106"/>
      <c r="J8" s="106"/>
      <c r="K8" s="106"/>
      <c r="L8" s="106"/>
      <c r="M8" s="106"/>
      <c r="N8" s="106"/>
      <c r="O8" s="106"/>
      <c r="AH8" s="112"/>
      <c r="AI8" s="112"/>
      <c r="AJ8" s="112"/>
      <c r="AK8" s="96"/>
      <c r="AL8" s="105"/>
      <c r="AM8" s="113"/>
      <c r="AN8" s="113"/>
      <c r="AO8" s="97"/>
      <c r="AP8" s="114"/>
      <c r="AQ8" s="114"/>
      <c r="AR8" s="114"/>
      <c r="AS8" s="115"/>
      <c r="AT8" s="115"/>
      <c r="AU8" s="96"/>
      <c r="AV8" s="114"/>
      <c r="AW8" s="114"/>
      <c r="AX8" s="107"/>
      <c r="AY8" s="96"/>
      <c r="AZ8" s="96" t="s">
        <v>199</v>
      </c>
      <c r="BA8" s="96"/>
      <c r="BB8" s="96"/>
      <c r="BC8" s="839">
        <f>DAY(EOMONTH(DATE(AD2,AH2,1),0))</f>
        <v>30</v>
      </c>
      <c r="BD8" s="840"/>
      <c r="BE8" s="96" t="s">
        <v>200</v>
      </c>
      <c r="BF8" s="96"/>
      <c r="BG8" s="96"/>
      <c r="BK8" s="99"/>
      <c r="BL8" s="99"/>
      <c r="BM8" s="99"/>
    </row>
    <row r="9" spans="2:65" s="100" customFormat="1" ht="5.0999999999999996" customHeight="1" x14ac:dyDescent="0.15">
      <c r="B9" s="111"/>
      <c r="C9" s="114"/>
      <c r="D9" s="114"/>
      <c r="E9" s="114"/>
      <c r="F9" s="114"/>
      <c r="G9" s="114"/>
      <c r="H9" s="114"/>
      <c r="I9" s="114"/>
      <c r="J9" s="114"/>
      <c r="K9" s="114"/>
      <c r="L9" s="114"/>
      <c r="M9" s="114"/>
      <c r="N9" s="114"/>
      <c r="O9" s="114"/>
      <c r="AH9" s="110"/>
      <c r="AI9" s="96"/>
      <c r="AJ9" s="96"/>
      <c r="AK9" s="112"/>
      <c r="AL9" s="96"/>
      <c r="AM9" s="96"/>
      <c r="AN9" s="96"/>
      <c r="AO9" s="96"/>
      <c r="AP9" s="96"/>
      <c r="AQ9" s="96"/>
      <c r="AR9" s="110"/>
      <c r="AS9" s="110"/>
      <c r="AT9" s="110"/>
      <c r="AU9" s="96"/>
      <c r="AV9" s="96"/>
      <c r="AW9" s="96"/>
      <c r="AX9" s="96"/>
      <c r="AY9" s="96"/>
      <c r="AZ9" s="96"/>
      <c r="BA9" s="96"/>
      <c r="BB9" s="96"/>
      <c r="BC9" s="96"/>
      <c r="BD9" s="96"/>
      <c r="BE9" s="96"/>
      <c r="BF9" s="96"/>
      <c r="BG9" s="96"/>
      <c r="BK9" s="99"/>
      <c r="BL9" s="99"/>
      <c r="BM9" s="99"/>
    </row>
    <row r="10" spans="2:65" s="100" customFormat="1" ht="21" customHeight="1" x14ac:dyDescent="0.15">
      <c r="B10" s="111"/>
      <c r="C10" s="114"/>
      <c r="D10" s="114"/>
      <c r="E10" s="114"/>
      <c r="F10" s="114"/>
      <c r="G10" s="114"/>
      <c r="H10" s="114"/>
      <c r="I10" s="114"/>
      <c r="J10" s="114"/>
      <c r="K10" s="114"/>
      <c r="L10" s="114"/>
      <c r="M10" s="114"/>
      <c r="N10" s="114"/>
      <c r="O10" s="114"/>
      <c r="AH10" s="110"/>
      <c r="AI10" s="96"/>
      <c r="AJ10" s="96"/>
      <c r="AK10" s="112"/>
      <c r="AL10" s="96"/>
      <c r="AM10" s="96"/>
      <c r="AN10" s="96" t="s">
        <v>201</v>
      </c>
      <c r="AO10" s="96"/>
      <c r="AP10" s="96"/>
      <c r="AQ10" s="96"/>
      <c r="AR10" s="96"/>
      <c r="AS10" s="96"/>
      <c r="AT10" s="96"/>
      <c r="AU10" s="96"/>
      <c r="AV10" s="110"/>
      <c r="AW10" s="110"/>
      <c r="AX10" s="110"/>
      <c r="AY10" s="96"/>
      <c r="AZ10" s="96"/>
      <c r="BA10" s="105" t="s">
        <v>202</v>
      </c>
      <c r="BB10" s="96"/>
      <c r="BC10" s="837"/>
      <c r="BD10" s="838"/>
      <c r="BE10" s="109" t="s">
        <v>203</v>
      </c>
      <c r="BF10" s="96"/>
      <c r="BG10" s="96"/>
      <c r="BK10" s="99"/>
      <c r="BL10" s="99"/>
      <c r="BM10" s="99"/>
    </row>
    <row r="11" spans="2:65" s="100" customFormat="1" ht="5.0999999999999996" customHeight="1" x14ac:dyDescent="0.15">
      <c r="B11" s="111"/>
      <c r="C11" s="114"/>
      <c r="D11" s="114"/>
      <c r="E11" s="114"/>
      <c r="F11" s="114"/>
      <c r="G11" s="114"/>
      <c r="H11" s="114"/>
      <c r="I11" s="114"/>
      <c r="J11" s="114"/>
      <c r="K11" s="114"/>
      <c r="L11" s="114"/>
      <c r="M11" s="114"/>
      <c r="N11" s="114"/>
      <c r="O11" s="114"/>
      <c r="AH11" s="110"/>
      <c r="AI11" s="96"/>
      <c r="AJ11" s="96"/>
      <c r="AK11" s="112"/>
      <c r="AL11" s="96"/>
      <c r="AM11" s="96"/>
      <c r="AN11" s="96"/>
      <c r="AO11" s="96"/>
      <c r="AP11" s="96"/>
      <c r="AQ11" s="96"/>
      <c r="AR11" s="110"/>
      <c r="AS11" s="110"/>
      <c r="AT11" s="110"/>
      <c r="AU11" s="96"/>
      <c r="AV11" s="96"/>
      <c r="AW11" s="96"/>
      <c r="AX11" s="96"/>
      <c r="AY11" s="96"/>
      <c r="AZ11" s="96"/>
      <c r="BA11" s="96"/>
      <c r="BB11" s="96"/>
      <c r="BC11" s="96"/>
      <c r="BD11" s="96"/>
      <c r="BE11" s="96"/>
      <c r="BF11" s="96"/>
      <c r="BG11" s="96"/>
      <c r="BK11" s="99"/>
      <c r="BL11" s="99"/>
      <c r="BM11" s="99"/>
    </row>
    <row r="12" spans="2:65" s="100" customFormat="1" ht="21" customHeight="1" x14ac:dyDescent="0.15">
      <c r="R12" s="106"/>
      <c r="S12" s="106"/>
      <c r="T12" s="105"/>
      <c r="U12" s="841"/>
      <c r="V12" s="841"/>
      <c r="W12" s="97"/>
      <c r="AA12" s="110"/>
      <c r="AB12" s="113"/>
      <c r="AC12" s="97"/>
      <c r="AD12" s="110"/>
      <c r="AE12" s="110"/>
      <c r="AF12" s="110"/>
      <c r="AH12" s="112"/>
      <c r="AI12" s="112"/>
      <c r="AJ12" s="112"/>
      <c r="AK12" s="96"/>
      <c r="AL12" s="105"/>
      <c r="AM12" s="113"/>
      <c r="AN12" s="96"/>
      <c r="AO12" s="96"/>
      <c r="AP12" s="96"/>
      <c r="AQ12" s="96"/>
      <c r="AR12" s="96"/>
      <c r="AS12" s="97" t="s">
        <v>204</v>
      </c>
      <c r="AT12" s="96"/>
      <c r="AU12" s="96"/>
      <c r="AV12" s="96"/>
      <c r="AW12" s="96"/>
      <c r="AX12" s="96"/>
      <c r="AY12" s="96"/>
      <c r="AZ12" s="96"/>
      <c r="BA12" s="96"/>
      <c r="BB12" s="96"/>
      <c r="BC12" s="110"/>
      <c r="BD12" s="112"/>
      <c r="BE12" s="96"/>
      <c r="BF12" s="96"/>
      <c r="BG12" s="110"/>
      <c r="BH12" s="96"/>
      <c r="BK12" s="99"/>
      <c r="BL12" s="99"/>
      <c r="BM12" s="99"/>
    </row>
    <row r="13" spans="2:65" s="100" customFormat="1" ht="21" customHeight="1" x14ac:dyDescent="0.15">
      <c r="R13" s="96"/>
      <c r="S13" s="96"/>
      <c r="T13" s="96"/>
      <c r="U13" s="96"/>
      <c r="V13" s="96"/>
      <c r="AA13" s="96"/>
      <c r="AB13" s="96"/>
      <c r="AC13" s="96"/>
      <c r="AD13" s="96"/>
      <c r="AE13" s="96"/>
      <c r="AF13" s="96"/>
      <c r="AH13" s="110"/>
      <c r="AI13" s="112"/>
      <c r="AJ13" s="96"/>
      <c r="AK13" s="112"/>
      <c r="AL13" s="96"/>
      <c r="AM13" s="96"/>
      <c r="AN13" s="96"/>
      <c r="AO13" s="110"/>
      <c r="AP13" s="97"/>
      <c r="AQ13" s="110"/>
      <c r="AR13" s="110"/>
      <c r="AS13" s="97" t="s">
        <v>205</v>
      </c>
      <c r="AT13" s="96"/>
      <c r="AU13" s="96"/>
      <c r="AV13" s="96"/>
      <c r="AW13" s="96"/>
      <c r="AX13" s="96"/>
      <c r="AY13" s="96"/>
      <c r="AZ13" s="96"/>
      <c r="BA13" s="96"/>
      <c r="BB13" s="854">
        <v>0.29166666666666669</v>
      </c>
      <c r="BC13" s="855"/>
      <c r="BD13" s="856"/>
      <c r="BE13" s="107" t="s">
        <v>206</v>
      </c>
      <c r="BF13" s="854">
        <v>0.83333333333333337</v>
      </c>
      <c r="BG13" s="855"/>
      <c r="BH13" s="856"/>
      <c r="BK13" s="99"/>
      <c r="BL13" s="99"/>
      <c r="BM13" s="99"/>
    </row>
    <row r="14" spans="2:65" s="100" customFormat="1" ht="21" customHeight="1" x14ac:dyDescent="0.15">
      <c r="R14" s="116"/>
      <c r="S14" s="116"/>
      <c r="T14" s="116"/>
      <c r="U14" s="116"/>
      <c r="V14" s="116"/>
      <c r="W14" s="116"/>
      <c r="AA14" s="107"/>
      <c r="AB14" s="116"/>
      <c r="AC14" s="116"/>
      <c r="AD14" s="107"/>
      <c r="AE14" s="110"/>
      <c r="AF14" s="110"/>
      <c r="AG14" s="104"/>
      <c r="AH14" s="97"/>
      <c r="AI14" s="112"/>
      <c r="AJ14" s="96"/>
      <c r="AK14" s="112"/>
      <c r="AL14" s="96"/>
      <c r="AM14" s="96"/>
      <c r="AN14" s="96"/>
      <c r="AO14" s="107"/>
      <c r="AP14" s="106"/>
      <c r="AQ14" s="106"/>
      <c r="AR14" s="106"/>
      <c r="AS14" s="97" t="s">
        <v>207</v>
      </c>
      <c r="AT14" s="96"/>
      <c r="AU14" s="96"/>
      <c r="AV14" s="96"/>
      <c r="AW14" s="96"/>
      <c r="AX14" s="96"/>
      <c r="AY14" s="96"/>
      <c r="AZ14" s="96"/>
      <c r="BA14" s="96"/>
      <c r="BB14" s="854">
        <v>0.83333333333333337</v>
      </c>
      <c r="BC14" s="855"/>
      <c r="BD14" s="856"/>
      <c r="BE14" s="107" t="s">
        <v>206</v>
      </c>
      <c r="BF14" s="854">
        <v>0.29166666666666669</v>
      </c>
      <c r="BG14" s="855"/>
      <c r="BH14" s="856"/>
      <c r="BK14" s="99"/>
      <c r="BL14" s="99"/>
      <c r="BM14" s="99"/>
    </row>
    <row r="15" spans="2:65" ht="12" customHeight="1" thickBot="1" x14ac:dyDescent="0.2">
      <c r="C15" s="117"/>
      <c r="D15" s="117"/>
      <c r="E15" s="117"/>
      <c r="F15" s="117"/>
      <c r="G15" s="117"/>
      <c r="H15" s="117"/>
      <c r="AA15" s="117"/>
      <c r="AR15" s="117"/>
      <c r="BI15" s="118"/>
      <c r="BJ15" s="118"/>
      <c r="BK15" s="118"/>
    </row>
    <row r="16" spans="2:65" ht="21.6" customHeight="1" x14ac:dyDescent="0.15">
      <c r="B16" s="816" t="s">
        <v>208</v>
      </c>
      <c r="C16" s="819" t="s">
        <v>209</v>
      </c>
      <c r="D16" s="820"/>
      <c r="E16" s="821"/>
      <c r="F16" s="119"/>
      <c r="G16" s="120"/>
      <c r="H16" s="828" t="s">
        <v>210</v>
      </c>
      <c r="I16" s="831" t="s">
        <v>211</v>
      </c>
      <c r="J16" s="820"/>
      <c r="K16" s="820"/>
      <c r="L16" s="821"/>
      <c r="M16" s="831" t="s">
        <v>212</v>
      </c>
      <c r="N16" s="820"/>
      <c r="O16" s="821"/>
      <c r="P16" s="831" t="s">
        <v>213</v>
      </c>
      <c r="Q16" s="820"/>
      <c r="R16" s="820"/>
      <c r="S16" s="820"/>
      <c r="T16" s="834"/>
      <c r="U16" s="121"/>
      <c r="V16" s="122"/>
      <c r="W16" s="122"/>
      <c r="X16" s="122"/>
      <c r="Y16" s="122"/>
      <c r="Z16" s="122"/>
      <c r="AA16" s="122"/>
      <c r="AB16" s="122"/>
      <c r="AC16" s="122"/>
      <c r="AD16" s="122"/>
      <c r="AE16" s="122"/>
      <c r="AF16" s="122"/>
      <c r="AG16" s="122"/>
      <c r="AH16" s="122"/>
      <c r="AI16" s="123" t="s">
        <v>214</v>
      </c>
      <c r="AJ16" s="122"/>
      <c r="AK16" s="122"/>
      <c r="AL16" s="122"/>
      <c r="AM16" s="122"/>
      <c r="AN16" s="122" t="s">
        <v>215</v>
      </c>
      <c r="AO16" s="122"/>
      <c r="AP16" s="124"/>
      <c r="AQ16" s="125"/>
      <c r="AR16" s="122" t="s">
        <v>184</v>
      </c>
      <c r="AS16" s="122"/>
      <c r="AT16" s="122"/>
      <c r="AU16" s="122"/>
      <c r="AV16" s="122"/>
      <c r="AW16" s="122"/>
      <c r="AX16" s="122"/>
      <c r="AY16" s="126"/>
      <c r="AZ16" s="842" t="str">
        <f>IF(BC3="計画","(11)1～4週目の勤務時間数合計","(11)1か月の勤務時間数　合計")</f>
        <v>(11)1か月の勤務時間数　合計</v>
      </c>
      <c r="BA16" s="843"/>
      <c r="BB16" s="848" t="s">
        <v>216</v>
      </c>
      <c r="BC16" s="843"/>
      <c r="BD16" s="819" t="s">
        <v>217</v>
      </c>
      <c r="BE16" s="820"/>
      <c r="BF16" s="820"/>
      <c r="BG16" s="820"/>
      <c r="BH16" s="834"/>
    </row>
    <row r="17" spans="2:60" ht="20.25" customHeight="1" x14ac:dyDescent="0.15">
      <c r="B17" s="817"/>
      <c r="C17" s="822"/>
      <c r="D17" s="823"/>
      <c r="E17" s="824"/>
      <c r="F17" s="127"/>
      <c r="G17" s="128"/>
      <c r="H17" s="829"/>
      <c r="I17" s="832"/>
      <c r="J17" s="823"/>
      <c r="K17" s="823"/>
      <c r="L17" s="824"/>
      <c r="M17" s="832"/>
      <c r="N17" s="823"/>
      <c r="O17" s="824"/>
      <c r="P17" s="832"/>
      <c r="Q17" s="823"/>
      <c r="R17" s="823"/>
      <c r="S17" s="823"/>
      <c r="T17" s="835"/>
      <c r="U17" s="851" t="s">
        <v>218</v>
      </c>
      <c r="V17" s="851"/>
      <c r="W17" s="851"/>
      <c r="X17" s="851"/>
      <c r="Y17" s="851"/>
      <c r="Z17" s="851"/>
      <c r="AA17" s="852"/>
      <c r="AB17" s="853" t="s">
        <v>219</v>
      </c>
      <c r="AC17" s="851"/>
      <c r="AD17" s="851"/>
      <c r="AE17" s="851"/>
      <c r="AF17" s="851"/>
      <c r="AG17" s="851"/>
      <c r="AH17" s="852"/>
      <c r="AI17" s="853" t="s">
        <v>220</v>
      </c>
      <c r="AJ17" s="851"/>
      <c r="AK17" s="851"/>
      <c r="AL17" s="851"/>
      <c r="AM17" s="851"/>
      <c r="AN17" s="851"/>
      <c r="AO17" s="852"/>
      <c r="AP17" s="853" t="s">
        <v>221</v>
      </c>
      <c r="AQ17" s="851"/>
      <c r="AR17" s="851"/>
      <c r="AS17" s="851"/>
      <c r="AT17" s="851"/>
      <c r="AU17" s="851"/>
      <c r="AV17" s="852"/>
      <c r="AW17" s="853" t="s">
        <v>222</v>
      </c>
      <c r="AX17" s="851"/>
      <c r="AY17" s="851"/>
      <c r="AZ17" s="844"/>
      <c r="BA17" s="845"/>
      <c r="BB17" s="849"/>
      <c r="BC17" s="845"/>
      <c r="BD17" s="822"/>
      <c r="BE17" s="823"/>
      <c r="BF17" s="823"/>
      <c r="BG17" s="823"/>
      <c r="BH17" s="835"/>
    </row>
    <row r="18" spans="2:60" ht="20.25" customHeight="1" x14ac:dyDescent="0.15">
      <c r="B18" s="817"/>
      <c r="C18" s="822"/>
      <c r="D18" s="823"/>
      <c r="E18" s="824"/>
      <c r="F18" s="127"/>
      <c r="G18" s="128"/>
      <c r="H18" s="829"/>
      <c r="I18" s="832"/>
      <c r="J18" s="823"/>
      <c r="K18" s="823"/>
      <c r="L18" s="824"/>
      <c r="M18" s="832"/>
      <c r="N18" s="823"/>
      <c r="O18" s="824"/>
      <c r="P18" s="832"/>
      <c r="Q18" s="823"/>
      <c r="R18" s="823"/>
      <c r="S18" s="823"/>
      <c r="T18" s="835"/>
      <c r="U18" s="129">
        <v>1</v>
      </c>
      <c r="V18" s="130">
        <v>2</v>
      </c>
      <c r="W18" s="130">
        <v>3</v>
      </c>
      <c r="X18" s="130">
        <v>4</v>
      </c>
      <c r="Y18" s="130">
        <v>5</v>
      </c>
      <c r="Z18" s="130">
        <v>6</v>
      </c>
      <c r="AA18" s="131">
        <v>7</v>
      </c>
      <c r="AB18" s="132">
        <v>8</v>
      </c>
      <c r="AC18" s="130">
        <v>9</v>
      </c>
      <c r="AD18" s="130">
        <v>10</v>
      </c>
      <c r="AE18" s="130">
        <v>11</v>
      </c>
      <c r="AF18" s="130">
        <v>12</v>
      </c>
      <c r="AG18" s="130">
        <v>13</v>
      </c>
      <c r="AH18" s="131">
        <v>14</v>
      </c>
      <c r="AI18" s="129">
        <v>15</v>
      </c>
      <c r="AJ18" s="130">
        <v>16</v>
      </c>
      <c r="AK18" s="130">
        <v>17</v>
      </c>
      <c r="AL18" s="130">
        <v>18</v>
      </c>
      <c r="AM18" s="130">
        <v>19</v>
      </c>
      <c r="AN18" s="130">
        <v>20</v>
      </c>
      <c r="AO18" s="131">
        <v>21</v>
      </c>
      <c r="AP18" s="132">
        <v>22</v>
      </c>
      <c r="AQ18" s="130">
        <v>23</v>
      </c>
      <c r="AR18" s="130">
        <v>24</v>
      </c>
      <c r="AS18" s="130">
        <v>25</v>
      </c>
      <c r="AT18" s="130">
        <v>26</v>
      </c>
      <c r="AU18" s="130">
        <v>27</v>
      </c>
      <c r="AV18" s="131">
        <v>28</v>
      </c>
      <c r="AW18" s="132" t="str">
        <f>IF($BC$3="暦月",IF(DAY(DATE($AD$2,$AH$2,29))=29,29,""),"")</f>
        <v/>
      </c>
      <c r="AX18" s="130" t="str">
        <f>IF($BC$3="暦月",IF(DAY(DATE($AD$2,$AH$2,30))=30,30,""),"")</f>
        <v/>
      </c>
      <c r="AY18" s="131" t="str">
        <f>IF($BC$3="暦月",IF(DAY(DATE($AD$2,$AH$2,31))=31,31,""),"")</f>
        <v/>
      </c>
      <c r="AZ18" s="844"/>
      <c r="BA18" s="845"/>
      <c r="BB18" s="849"/>
      <c r="BC18" s="845"/>
      <c r="BD18" s="822"/>
      <c r="BE18" s="823"/>
      <c r="BF18" s="823"/>
      <c r="BG18" s="823"/>
      <c r="BH18" s="835"/>
    </row>
    <row r="19" spans="2:60" ht="20.25" hidden="1" customHeight="1" x14ac:dyDescent="0.15">
      <c r="B19" s="817"/>
      <c r="C19" s="822"/>
      <c r="D19" s="823"/>
      <c r="E19" s="824"/>
      <c r="F19" s="127"/>
      <c r="G19" s="128"/>
      <c r="H19" s="829"/>
      <c r="I19" s="832"/>
      <c r="J19" s="823"/>
      <c r="K19" s="823"/>
      <c r="L19" s="824"/>
      <c r="M19" s="832"/>
      <c r="N19" s="823"/>
      <c r="O19" s="824"/>
      <c r="P19" s="832"/>
      <c r="Q19" s="823"/>
      <c r="R19" s="823"/>
      <c r="S19" s="823"/>
      <c r="T19" s="835"/>
      <c r="U19" s="129">
        <f>WEEKDAY(DATE($AD$2,$AH$2,1))</f>
        <v>2</v>
      </c>
      <c r="V19" s="130">
        <f>WEEKDAY(DATE($AD$2,$AH$2,2))</f>
        <v>3</v>
      </c>
      <c r="W19" s="130">
        <f>WEEKDAY(DATE($AD$2,$AH$2,3))</f>
        <v>4</v>
      </c>
      <c r="X19" s="130">
        <f>WEEKDAY(DATE($AD$2,$AH$2,4))</f>
        <v>5</v>
      </c>
      <c r="Y19" s="130">
        <f>WEEKDAY(DATE($AD$2,$AH$2,5))</f>
        <v>6</v>
      </c>
      <c r="Z19" s="130">
        <f>WEEKDAY(DATE($AD$2,$AH$2,6))</f>
        <v>7</v>
      </c>
      <c r="AA19" s="131">
        <f>WEEKDAY(DATE($AD$2,$AH$2,7))</f>
        <v>1</v>
      </c>
      <c r="AB19" s="132">
        <f>WEEKDAY(DATE($AD$2,$AH$2,8))</f>
        <v>2</v>
      </c>
      <c r="AC19" s="130">
        <f>WEEKDAY(DATE($AD$2,$AH$2,9))</f>
        <v>3</v>
      </c>
      <c r="AD19" s="130">
        <f>WEEKDAY(DATE($AD$2,$AH$2,10))</f>
        <v>4</v>
      </c>
      <c r="AE19" s="130">
        <f>WEEKDAY(DATE($AD$2,$AH$2,11))</f>
        <v>5</v>
      </c>
      <c r="AF19" s="130">
        <f>WEEKDAY(DATE($AD$2,$AH$2,12))</f>
        <v>6</v>
      </c>
      <c r="AG19" s="130">
        <f>WEEKDAY(DATE($AD$2,$AH$2,13))</f>
        <v>7</v>
      </c>
      <c r="AH19" s="131">
        <f>WEEKDAY(DATE($AD$2,$AH$2,14))</f>
        <v>1</v>
      </c>
      <c r="AI19" s="132">
        <f>WEEKDAY(DATE($AD$2,$AH$2,15))</f>
        <v>2</v>
      </c>
      <c r="AJ19" s="130">
        <f>WEEKDAY(DATE($AD$2,$AH$2,16))</f>
        <v>3</v>
      </c>
      <c r="AK19" s="130">
        <f>WEEKDAY(DATE($AD$2,$AH$2,17))</f>
        <v>4</v>
      </c>
      <c r="AL19" s="130">
        <f>WEEKDAY(DATE($AD$2,$AH$2,18))</f>
        <v>5</v>
      </c>
      <c r="AM19" s="130">
        <f>WEEKDAY(DATE($AD$2,$AH$2,19))</f>
        <v>6</v>
      </c>
      <c r="AN19" s="130">
        <f>WEEKDAY(DATE($AD$2,$AH$2,20))</f>
        <v>7</v>
      </c>
      <c r="AO19" s="131">
        <f>WEEKDAY(DATE($AD$2,$AH$2,21))</f>
        <v>1</v>
      </c>
      <c r="AP19" s="132">
        <f>WEEKDAY(DATE($AD$2,$AH$2,22))</f>
        <v>2</v>
      </c>
      <c r="AQ19" s="130">
        <f>WEEKDAY(DATE($AD$2,$AH$2,23))</f>
        <v>3</v>
      </c>
      <c r="AR19" s="130">
        <f>WEEKDAY(DATE($AD$2,$AH$2,24))</f>
        <v>4</v>
      </c>
      <c r="AS19" s="130">
        <f>WEEKDAY(DATE($AD$2,$AH$2,25))</f>
        <v>5</v>
      </c>
      <c r="AT19" s="130">
        <f>WEEKDAY(DATE($AD$2,$AH$2,26))</f>
        <v>6</v>
      </c>
      <c r="AU19" s="130">
        <f>WEEKDAY(DATE($AD$2,$AH$2,27))</f>
        <v>7</v>
      </c>
      <c r="AV19" s="131">
        <f>WEEKDAY(DATE($AD$2,$AH$2,28))</f>
        <v>1</v>
      </c>
      <c r="AW19" s="132">
        <f>IF(AW18=29,WEEKDAY(DATE($AD$2,$AH$2,29)),0)</f>
        <v>0</v>
      </c>
      <c r="AX19" s="130">
        <f>IF(AX18=30,WEEKDAY(DATE($AD$2,$AH$2,30)),0)</f>
        <v>0</v>
      </c>
      <c r="AY19" s="131">
        <f>IF(AY18=31,WEEKDAY(DATE($AD$2,$AH$2,31)),0)</f>
        <v>0</v>
      </c>
      <c r="AZ19" s="844"/>
      <c r="BA19" s="845"/>
      <c r="BB19" s="849"/>
      <c r="BC19" s="845"/>
      <c r="BD19" s="822"/>
      <c r="BE19" s="823"/>
      <c r="BF19" s="823"/>
      <c r="BG19" s="823"/>
      <c r="BH19" s="835"/>
    </row>
    <row r="20" spans="2:60" ht="20.25" customHeight="1" thickBot="1" x14ac:dyDescent="0.2">
      <c r="B20" s="818"/>
      <c r="C20" s="825"/>
      <c r="D20" s="826"/>
      <c r="E20" s="827"/>
      <c r="F20" s="133"/>
      <c r="G20" s="134"/>
      <c r="H20" s="830"/>
      <c r="I20" s="833"/>
      <c r="J20" s="826"/>
      <c r="K20" s="826"/>
      <c r="L20" s="827"/>
      <c r="M20" s="833"/>
      <c r="N20" s="826"/>
      <c r="O20" s="827"/>
      <c r="P20" s="833"/>
      <c r="Q20" s="826"/>
      <c r="R20" s="826"/>
      <c r="S20" s="826"/>
      <c r="T20" s="836"/>
      <c r="U20" s="135" t="str">
        <f>IF(U19=1,"日",IF(U19=2,"月",IF(U19=3,"火",IF(U19=4,"水",IF(U19=5,"木",IF(U19=6,"金","土"))))))</f>
        <v>月</v>
      </c>
      <c r="V20" s="136" t="str">
        <f t="shared" ref="V20:AV20" si="0">IF(V19=1,"日",IF(V19=2,"月",IF(V19=3,"火",IF(V19=4,"水",IF(V19=5,"木",IF(V19=6,"金","土"))))))</f>
        <v>火</v>
      </c>
      <c r="W20" s="136" t="str">
        <f t="shared" si="0"/>
        <v>水</v>
      </c>
      <c r="X20" s="136" t="str">
        <f t="shared" si="0"/>
        <v>木</v>
      </c>
      <c r="Y20" s="136" t="str">
        <f t="shared" si="0"/>
        <v>金</v>
      </c>
      <c r="Z20" s="136" t="str">
        <f t="shared" si="0"/>
        <v>土</v>
      </c>
      <c r="AA20" s="137" t="str">
        <f t="shared" si="0"/>
        <v>日</v>
      </c>
      <c r="AB20" s="138" t="str">
        <f>IF(AB19=1,"日",IF(AB19=2,"月",IF(AB19=3,"火",IF(AB19=4,"水",IF(AB19=5,"木",IF(AB19=6,"金","土"))))))</f>
        <v>月</v>
      </c>
      <c r="AC20" s="136" t="str">
        <f t="shared" si="0"/>
        <v>火</v>
      </c>
      <c r="AD20" s="136" t="str">
        <f t="shared" si="0"/>
        <v>水</v>
      </c>
      <c r="AE20" s="136" t="str">
        <f t="shared" si="0"/>
        <v>木</v>
      </c>
      <c r="AF20" s="136" t="str">
        <f t="shared" si="0"/>
        <v>金</v>
      </c>
      <c r="AG20" s="136" t="str">
        <f t="shared" si="0"/>
        <v>土</v>
      </c>
      <c r="AH20" s="137" t="str">
        <f t="shared" si="0"/>
        <v>日</v>
      </c>
      <c r="AI20" s="138" t="str">
        <f>IF(AI19=1,"日",IF(AI19=2,"月",IF(AI19=3,"火",IF(AI19=4,"水",IF(AI19=5,"木",IF(AI19=6,"金","土"))))))</f>
        <v>月</v>
      </c>
      <c r="AJ20" s="136" t="str">
        <f t="shared" si="0"/>
        <v>火</v>
      </c>
      <c r="AK20" s="136" t="str">
        <f t="shared" si="0"/>
        <v>水</v>
      </c>
      <c r="AL20" s="136" t="str">
        <f t="shared" si="0"/>
        <v>木</v>
      </c>
      <c r="AM20" s="136" t="str">
        <f t="shared" si="0"/>
        <v>金</v>
      </c>
      <c r="AN20" s="136" t="str">
        <f t="shared" si="0"/>
        <v>土</v>
      </c>
      <c r="AO20" s="137" t="str">
        <f t="shared" si="0"/>
        <v>日</v>
      </c>
      <c r="AP20" s="138" t="str">
        <f>IF(AP19=1,"日",IF(AP19=2,"月",IF(AP19=3,"火",IF(AP19=4,"水",IF(AP19=5,"木",IF(AP19=6,"金","土"))))))</f>
        <v>月</v>
      </c>
      <c r="AQ20" s="136" t="str">
        <f t="shared" si="0"/>
        <v>火</v>
      </c>
      <c r="AR20" s="136" t="str">
        <f t="shared" si="0"/>
        <v>水</v>
      </c>
      <c r="AS20" s="136" t="str">
        <f t="shared" si="0"/>
        <v>木</v>
      </c>
      <c r="AT20" s="136" t="str">
        <f t="shared" si="0"/>
        <v>金</v>
      </c>
      <c r="AU20" s="136" t="str">
        <f t="shared" si="0"/>
        <v>土</v>
      </c>
      <c r="AV20" s="137" t="str">
        <f t="shared" si="0"/>
        <v>日</v>
      </c>
      <c r="AW20" s="136" t="str">
        <f>IF(AW19=1,"日",IF(AW19=2,"月",IF(AW19=3,"火",IF(AW19=4,"水",IF(AW19=5,"木",IF(AW19=6,"金",IF(AW19=0,"","土")))))))</f>
        <v/>
      </c>
      <c r="AX20" s="136" t="str">
        <f>IF(AX19=1,"日",IF(AX19=2,"月",IF(AX19=3,"火",IF(AX19=4,"水",IF(AX19=5,"木",IF(AX19=6,"金",IF(AX19=0,"","土")))))))</f>
        <v/>
      </c>
      <c r="AY20" s="136" t="str">
        <f>IF(AY19=1,"日",IF(AY19=2,"月",IF(AY19=3,"火",IF(AY19=4,"水",IF(AY19=5,"木",IF(AY19=6,"金",IF(AY19=0,"","土")))))))</f>
        <v/>
      </c>
      <c r="AZ20" s="846"/>
      <c r="BA20" s="847"/>
      <c r="BB20" s="850"/>
      <c r="BC20" s="847"/>
      <c r="BD20" s="825"/>
      <c r="BE20" s="826"/>
      <c r="BF20" s="826"/>
      <c r="BG20" s="826"/>
      <c r="BH20" s="836"/>
    </row>
    <row r="21" spans="2:60" ht="20.25" customHeight="1" x14ac:dyDescent="0.15">
      <c r="B21" s="139"/>
      <c r="C21" s="889"/>
      <c r="D21" s="890"/>
      <c r="E21" s="891"/>
      <c r="F21" s="140"/>
      <c r="G21" s="242"/>
      <c r="H21" s="892"/>
      <c r="I21" s="893"/>
      <c r="J21" s="894"/>
      <c r="K21" s="894"/>
      <c r="L21" s="895"/>
      <c r="M21" s="896"/>
      <c r="N21" s="897"/>
      <c r="O21" s="898"/>
      <c r="P21" s="141" t="s">
        <v>227</v>
      </c>
      <c r="Q21" s="142"/>
      <c r="R21" s="142"/>
      <c r="S21" s="143"/>
      <c r="T21" s="144"/>
      <c r="U21" s="145"/>
      <c r="V21" s="145"/>
      <c r="W21" s="145"/>
      <c r="X21" s="145"/>
      <c r="Y21" s="145"/>
      <c r="Z21" s="145"/>
      <c r="AA21" s="146"/>
      <c r="AB21" s="147"/>
      <c r="AC21" s="145"/>
      <c r="AD21" s="145"/>
      <c r="AE21" s="145"/>
      <c r="AF21" s="145"/>
      <c r="AG21" s="145"/>
      <c r="AH21" s="146"/>
      <c r="AI21" s="147"/>
      <c r="AJ21" s="145"/>
      <c r="AK21" s="145"/>
      <c r="AL21" s="145"/>
      <c r="AM21" s="145"/>
      <c r="AN21" s="145"/>
      <c r="AO21" s="146"/>
      <c r="AP21" s="147"/>
      <c r="AQ21" s="145"/>
      <c r="AR21" s="145"/>
      <c r="AS21" s="145"/>
      <c r="AT21" s="145"/>
      <c r="AU21" s="145"/>
      <c r="AV21" s="146"/>
      <c r="AW21" s="147"/>
      <c r="AX21" s="145"/>
      <c r="AY21" s="145"/>
      <c r="AZ21" s="899"/>
      <c r="BA21" s="900"/>
      <c r="BB21" s="920"/>
      <c r="BC21" s="900"/>
      <c r="BD21" s="917"/>
      <c r="BE21" s="918"/>
      <c r="BF21" s="918"/>
      <c r="BG21" s="918"/>
      <c r="BH21" s="919"/>
    </row>
    <row r="22" spans="2:60" ht="20.25" customHeight="1" x14ac:dyDescent="0.15">
      <c r="B22" s="148">
        <v>1</v>
      </c>
      <c r="C22" s="860"/>
      <c r="D22" s="861"/>
      <c r="E22" s="862"/>
      <c r="F22" s="149">
        <f>C21</f>
        <v>0</v>
      </c>
      <c r="G22" s="243"/>
      <c r="H22" s="867"/>
      <c r="I22" s="872"/>
      <c r="J22" s="873"/>
      <c r="K22" s="873"/>
      <c r="L22" s="874"/>
      <c r="M22" s="881"/>
      <c r="N22" s="882"/>
      <c r="O22" s="883"/>
      <c r="P22" s="150" t="s">
        <v>230</v>
      </c>
      <c r="Q22" s="151"/>
      <c r="R22" s="151"/>
      <c r="S22" s="152"/>
      <c r="T22" s="153"/>
      <c r="U22" s="154" t="str">
        <f>IF(U21="","",VLOOKUP(U21,'シフト記号表（勤務時間帯）'!$D$6:$X$47,21,FALSE))</f>
        <v/>
      </c>
      <c r="V22" s="155" t="str">
        <f>IF(V21="","",VLOOKUP(V21,'シフト記号表（勤務時間帯）'!$D$6:$X$47,21,FALSE))</f>
        <v/>
      </c>
      <c r="W22" s="155" t="str">
        <f>IF(W21="","",VLOOKUP(W21,'シフト記号表（勤務時間帯）'!$D$6:$X$47,21,FALSE))</f>
        <v/>
      </c>
      <c r="X22" s="155" t="str">
        <f>IF(X21="","",VLOOKUP(X21,'シフト記号表（勤務時間帯）'!$D$6:$X$47,21,FALSE))</f>
        <v/>
      </c>
      <c r="Y22" s="155" t="str">
        <f>IF(Y21="","",VLOOKUP(Y21,'シフト記号表（勤務時間帯）'!$D$6:$X$47,21,FALSE))</f>
        <v/>
      </c>
      <c r="Z22" s="155" t="str">
        <f>IF(Z21="","",VLOOKUP(Z21,'シフト記号表（勤務時間帯）'!$D$6:$X$47,21,FALSE))</f>
        <v/>
      </c>
      <c r="AA22" s="156" t="str">
        <f>IF(AA21="","",VLOOKUP(AA21,'シフト記号表（勤務時間帯）'!$D$6:$X$47,21,FALSE))</f>
        <v/>
      </c>
      <c r="AB22" s="154" t="str">
        <f>IF(AB21="","",VLOOKUP(AB21,'シフト記号表（勤務時間帯）'!$D$6:$X$47,21,FALSE))</f>
        <v/>
      </c>
      <c r="AC22" s="155" t="str">
        <f>IF(AC21="","",VLOOKUP(AC21,'シフト記号表（勤務時間帯）'!$D$6:$X$47,21,FALSE))</f>
        <v/>
      </c>
      <c r="AD22" s="155" t="str">
        <f>IF(AD21="","",VLOOKUP(AD21,'シフト記号表（勤務時間帯）'!$D$6:$X$47,21,FALSE))</f>
        <v/>
      </c>
      <c r="AE22" s="155" t="str">
        <f>IF(AE21="","",VLOOKUP(AE21,'シフト記号表（勤務時間帯）'!$D$6:$X$47,21,FALSE))</f>
        <v/>
      </c>
      <c r="AF22" s="155" t="str">
        <f>IF(AF21="","",VLOOKUP(AF21,'シフト記号表（勤務時間帯）'!$D$6:$X$47,21,FALSE))</f>
        <v/>
      </c>
      <c r="AG22" s="155" t="str">
        <f>IF(AG21="","",VLOOKUP(AG21,'シフト記号表（勤務時間帯）'!$D$6:$X$47,21,FALSE))</f>
        <v/>
      </c>
      <c r="AH22" s="156" t="str">
        <f>IF(AH21="","",VLOOKUP(AH21,'シフト記号表（勤務時間帯）'!$D$6:$X$47,21,FALSE))</f>
        <v/>
      </c>
      <c r="AI22" s="154" t="str">
        <f>IF(AI21="","",VLOOKUP(AI21,'シフト記号表（勤務時間帯）'!$D$6:$X$47,21,FALSE))</f>
        <v/>
      </c>
      <c r="AJ22" s="155" t="str">
        <f>IF(AJ21="","",VLOOKUP(AJ21,'シフト記号表（勤務時間帯）'!$D$6:$X$47,21,FALSE))</f>
        <v/>
      </c>
      <c r="AK22" s="155" t="str">
        <f>IF(AK21="","",VLOOKUP(AK21,'シフト記号表（勤務時間帯）'!$D$6:$X$47,21,FALSE))</f>
        <v/>
      </c>
      <c r="AL22" s="155" t="str">
        <f>IF(AL21="","",VLOOKUP(AL21,'シフト記号表（勤務時間帯）'!$D$6:$X$47,21,FALSE))</f>
        <v/>
      </c>
      <c r="AM22" s="155" t="str">
        <f>IF(AM21="","",VLOOKUP(AM21,'シフト記号表（勤務時間帯）'!$D$6:$X$47,21,FALSE))</f>
        <v/>
      </c>
      <c r="AN22" s="155" t="str">
        <f>IF(AN21="","",VLOOKUP(AN21,'シフト記号表（勤務時間帯）'!$D$6:$X$47,21,FALSE))</f>
        <v/>
      </c>
      <c r="AO22" s="156" t="str">
        <f>IF(AO21="","",VLOOKUP(AO21,'シフト記号表（勤務時間帯）'!$D$6:$X$47,21,FALSE))</f>
        <v/>
      </c>
      <c r="AP22" s="154" t="str">
        <f>IF(AP21="","",VLOOKUP(AP21,'シフト記号表（勤務時間帯）'!$D$6:$X$47,21,FALSE))</f>
        <v/>
      </c>
      <c r="AQ22" s="155" t="str">
        <f>IF(AQ21="","",VLOOKUP(AQ21,'シフト記号表（勤務時間帯）'!$D$6:$X$47,21,FALSE))</f>
        <v/>
      </c>
      <c r="AR22" s="155" t="str">
        <f>IF(AR21="","",VLOOKUP(AR21,'シフト記号表（勤務時間帯）'!$D$6:$X$47,21,FALSE))</f>
        <v/>
      </c>
      <c r="AS22" s="155" t="str">
        <f>IF(AS21="","",VLOOKUP(AS21,'シフト記号表（勤務時間帯）'!$D$6:$X$47,21,FALSE))</f>
        <v/>
      </c>
      <c r="AT22" s="155" t="str">
        <f>IF(AT21="","",VLOOKUP(AT21,'シフト記号表（勤務時間帯）'!$D$6:$X$47,21,FALSE))</f>
        <v/>
      </c>
      <c r="AU22" s="155" t="str">
        <f>IF(AU21="","",VLOOKUP(AU21,'シフト記号表（勤務時間帯）'!$D$6:$X$47,21,FALSE))</f>
        <v/>
      </c>
      <c r="AV22" s="156" t="str">
        <f>IF(AV21="","",VLOOKUP(AV21,'シフト記号表（勤務時間帯）'!$D$6:$X$47,21,FALSE))</f>
        <v/>
      </c>
      <c r="AW22" s="154" t="str">
        <f>IF(AW21="","",VLOOKUP(AW21,'シフト記号表（勤務時間帯）'!$D$6:$X$47,21,FALSE))</f>
        <v/>
      </c>
      <c r="AX22" s="155" t="str">
        <f>IF(AX21="","",VLOOKUP(AX21,'シフト記号表（勤務時間帯）'!$D$6:$X$47,21,FALSE))</f>
        <v/>
      </c>
      <c r="AY22" s="155" t="str">
        <f>IF(AY21="","",VLOOKUP(AY21,'シフト記号表（勤務時間帯）'!$D$6:$X$47,21,FALSE))</f>
        <v/>
      </c>
      <c r="AZ22" s="911">
        <f>IF($BC$3="４週",SUM(U22:AV22),IF($BC$3="暦月",SUM(U22:AY22),""))</f>
        <v>0</v>
      </c>
      <c r="BA22" s="912"/>
      <c r="BB22" s="913">
        <f>IF($BC$3="４週",AZ22/4,IF($BC$3="暦月",(AZ22/($BC$8/7)),""))</f>
        <v>0</v>
      </c>
      <c r="BC22" s="912"/>
      <c r="BD22" s="905"/>
      <c r="BE22" s="906"/>
      <c r="BF22" s="906"/>
      <c r="BG22" s="906"/>
      <c r="BH22" s="907"/>
    </row>
    <row r="23" spans="2:60" ht="20.25" customHeight="1" x14ac:dyDescent="0.15">
      <c r="B23" s="157"/>
      <c r="C23" s="863"/>
      <c r="D23" s="864"/>
      <c r="E23" s="865"/>
      <c r="F23" s="158"/>
      <c r="G23" s="244">
        <f>C21</f>
        <v>0</v>
      </c>
      <c r="H23" s="868"/>
      <c r="I23" s="875"/>
      <c r="J23" s="876"/>
      <c r="K23" s="876"/>
      <c r="L23" s="877"/>
      <c r="M23" s="884"/>
      <c r="N23" s="885"/>
      <c r="O23" s="886"/>
      <c r="P23" s="159" t="s">
        <v>231</v>
      </c>
      <c r="Q23" s="160"/>
      <c r="R23" s="160"/>
      <c r="S23" s="161"/>
      <c r="T23" s="162"/>
      <c r="U23" s="163" t="str">
        <f>IF(U21="","",VLOOKUP(U21,'シフト記号表（勤務時間帯）'!$D$6:$Z$47,23,FALSE))</f>
        <v/>
      </c>
      <c r="V23" s="164" t="str">
        <f>IF(V21="","",VLOOKUP(V21,'シフト記号表（勤務時間帯）'!$D$6:$Z$47,23,FALSE))</f>
        <v/>
      </c>
      <c r="W23" s="164" t="str">
        <f>IF(W21="","",VLOOKUP(W21,'シフト記号表（勤務時間帯）'!$D$6:$Z$47,23,FALSE))</f>
        <v/>
      </c>
      <c r="X23" s="164" t="str">
        <f>IF(X21="","",VLOOKUP(X21,'シフト記号表（勤務時間帯）'!$D$6:$Z$47,23,FALSE))</f>
        <v/>
      </c>
      <c r="Y23" s="164" t="str">
        <f>IF(Y21="","",VLOOKUP(Y21,'シフト記号表（勤務時間帯）'!$D$6:$Z$47,23,FALSE))</f>
        <v/>
      </c>
      <c r="Z23" s="164" t="str">
        <f>IF(Z21="","",VLOOKUP(Z21,'シフト記号表（勤務時間帯）'!$D$6:$Z$47,23,FALSE))</f>
        <v/>
      </c>
      <c r="AA23" s="165" t="str">
        <f>IF(AA21="","",VLOOKUP(AA21,'シフト記号表（勤務時間帯）'!$D$6:$Z$47,23,FALSE))</f>
        <v/>
      </c>
      <c r="AB23" s="163" t="str">
        <f>IF(AB21="","",VLOOKUP(AB21,'シフト記号表（勤務時間帯）'!$D$6:$Z$47,23,FALSE))</f>
        <v/>
      </c>
      <c r="AC23" s="164" t="str">
        <f>IF(AC21="","",VLOOKUP(AC21,'シフト記号表（勤務時間帯）'!$D$6:$Z$47,23,FALSE))</f>
        <v/>
      </c>
      <c r="AD23" s="164" t="str">
        <f>IF(AD21="","",VLOOKUP(AD21,'シフト記号表（勤務時間帯）'!$D$6:$Z$47,23,FALSE))</f>
        <v/>
      </c>
      <c r="AE23" s="164" t="str">
        <f>IF(AE21="","",VLOOKUP(AE21,'シフト記号表（勤務時間帯）'!$D$6:$Z$47,23,FALSE))</f>
        <v/>
      </c>
      <c r="AF23" s="164" t="str">
        <f>IF(AF21="","",VLOOKUP(AF21,'シフト記号表（勤務時間帯）'!$D$6:$Z$47,23,FALSE))</f>
        <v/>
      </c>
      <c r="AG23" s="164" t="str">
        <f>IF(AG21="","",VLOOKUP(AG21,'シフト記号表（勤務時間帯）'!$D$6:$Z$47,23,FALSE))</f>
        <v/>
      </c>
      <c r="AH23" s="165" t="str">
        <f>IF(AH21="","",VLOOKUP(AH21,'シフト記号表（勤務時間帯）'!$D$6:$Z$47,23,FALSE))</f>
        <v/>
      </c>
      <c r="AI23" s="163" t="str">
        <f>IF(AI21="","",VLOOKUP(AI21,'シフト記号表（勤務時間帯）'!$D$6:$Z$47,23,FALSE))</f>
        <v/>
      </c>
      <c r="AJ23" s="164" t="str">
        <f>IF(AJ21="","",VLOOKUP(AJ21,'シフト記号表（勤務時間帯）'!$D$6:$Z$47,23,FALSE))</f>
        <v/>
      </c>
      <c r="AK23" s="164" t="str">
        <f>IF(AK21="","",VLOOKUP(AK21,'シフト記号表（勤務時間帯）'!$D$6:$Z$47,23,FALSE))</f>
        <v/>
      </c>
      <c r="AL23" s="164" t="str">
        <f>IF(AL21="","",VLOOKUP(AL21,'シフト記号表（勤務時間帯）'!$D$6:$Z$47,23,FALSE))</f>
        <v/>
      </c>
      <c r="AM23" s="164" t="str">
        <f>IF(AM21="","",VLOOKUP(AM21,'シフト記号表（勤務時間帯）'!$D$6:$Z$47,23,FALSE))</f>
        <v/>
      </c>
      <c r="AN23" s="164" t="str">
        <f>IF(AN21="","",VLOOKUP(AN21,'シフト記号表（勤務時間帯）'!$D$6:$Z$47,23,FALSE))</f>
        <v/>
      </c>
      <c r="AO23" s="165" t="str">
        <f>IF(AO21="","",VLOOKUP(AO21,'シフト記号表（勤務時間帯）'!$D$6:$Z$47,23,FALSE))</f>
        <v/>
      </c>
      <c r="AP23" s="163" t="str">
        <f>IF(AP21="","",VLOOKUP(AP21,'シフト記号表（勤務時間帯）'!$D$6:$Z$47,23,FALSE))</f>
        <v/>
      </c>
      <c r="AQ23" s="164" t="str">
        <f>IF(AQ21="","",VLOOKUP(AQ21,'シフト記号表（勤務時間帯）'!$D$6:$Z$47,23,FALSE))</f>
        <v/>
      </c>
      <c r="AR23" s="164" t="str">
        <f>IF(AR21="","",VLOOKUP(AR21,'シフト記号表（勤務時間帯）'!$D$6:$Z$47,23,FALSE))</f>
        <v/>
      </c>
      <c r="AS23" s="164" t="str">
        <f>IF(AS21="","",VLOOKUP(AS21,'シフト記号表（勤務時間帯）'!$D$6:$Z$47,23,FALSE))</f>
        <v/>
      </c>
      <c r="AT23" s="164" t="str">
        <f>IF(AT21="","",VLOOKUP(AT21,'シフト記号表（勤務時間帯）'!$D$6:$Z$47,23,FALSE))</f>
        <v/>
      </c>
      <c r="AU23" s="164" t="str">
        <f>IF(AU21="","",VLOOKUP(AU21,'シフト記号表（勤務時間帯）'!$D$6:$Z$47,23,FALSE))</f>
        <v/>
      </c>
      <c r="AV23" s="165" t="str">
        <f>IF(AV21="","",VLOOKUP(AV21,'シフト記号表（勤務時間帯）'!$D$6:$Z$47,23,FALSE))</f>
        <v/>
      </c>
      <c r="AW23" s="163" t="str">
        <f>IF(AW21="","",VLOOKUP(AW21,'シフト記号表（勤務時間帯）'!$D$6:$Z$47,23,FALSE))</f>
        <v/>
      </c>
      <c r="AX23" s="164" t="str">
        <f>IF(AX21="","",VLOOKUP(AX21,'シフト記号表（勤務時間帯）'!$D$6:$Z$47,23,FALSE))</f>
        <v/>
      </c>
      <c r="AY23" s="164" t="str">
        <f>IF(AY21="","",VLOOKUP(AY21,'シフト記号表（勤務時間帯）'!$D$6:$Z$47,23,FALSE))</f>
        <v/>
      </c>
      <c r="AZ23" s="914">
        <f>IF($BC$3="４週",SUM(U23:AV23),IF($BC$3="暦月",SUM(U23:AY23),""))</f>
        <v>0</v>
      </c>
      <c r="BA23" s="915"/>
      <c r="BB23" s="916">
        <f>IF($BC$3="４週",AZ23/4,IF($BC$3="暦月",(AZ23/($BC$8/7)),""))</f>
        <v>0</v>
      </c>
      <c r="BC23" s="915"/>
      <c r="BD23" s="908"/>
      <c r="BE23" s="909"/>
      <c r="BF23" s="909"/>
      <c r="BG23" s="909"/>
      <c r="BH23" s="910"/>
    </row>
    <row r="24" spans="2:60" ht="20.25" customHeight="1" x14ac:dyDescent="0.15">
      <c r="B24" s="166"/>
      <c r="C24" s="857"/>
      <c r="D24" s="858"/>
      <c r="E24" s="859"/>
      <c r="F24" s="167"/>
      <c r="G24" s="245"/>
      <c r="H24" s="866"/>
      <c r="I24" s="869"/>
      <c r="J24" s="870"/>
      <c r="K24" s="870"/>
      <c r="L24" s="871"/>
      <c r="M24" s="878"/>
      <c r="N24" s="879"/>
      <c r="O24" s="880"/>
      <c r="P24" s="168" t="s">
        <v>227</v>
      </c>
      <c r="Q24" s="169"/>
      <c r="R24" s="169"/>
      <c r="S24" s="170"/>
      <c r="T24" s="171"/>
      <c r="U24" s="172"/>
      <c r="V24" s="173"/>
      <c r="W24" s="173"/>
      <c r="X24" s="173"/>
      <c r="Y24" s="173"/>
      <c r="Z24" s="173"/>
      <c r="AA24" s="174"/>
      <c r="AB24" s="172"/>
      <c r="AC24" s="173"/>
      <c r="AD24" s="173"/>
      <c r="AE24" s="173"/>
      <c r="AF24" s="173"/>
      <c r="AG24" s="173"/>
      <c r="AH24" s="174"/>
      <c r="AI24" s="172"/>
      <c r="AJ24" s="173"/>
      <c r="AK24" s="173"/>
      <c r="AL24" s="173"/>
      <c r="AM24" s="173"/>
      <c r="AN24" s="173"/>
      <c r="AO24" s="174"/>
      <c r="AP24" s="172"/>
      <c r="AQ24" s="173"/>
      <c r="AR24" s="173"/>
      <c r="AS24" s="173"/>
      <c r="AT24" s="173"/>
      <c r="AU24" s="173"/>
      <c r="AV24" s="174"/>
      <c r="AW24" s="172"/>
      <c r="AX24" s="173"/>
      <c r="AY24" s="173"/>
      <c r="AZ24" s="887"/>
      <c r="BA24" s="888"/>
      <c r="BB24" s="901"/>
      <c r="BC24" s="888"/>
      <c r="BD24" s="902"/>
      <c r="BE24" s="903"/>
      <c r="BF24" s="903"/>
      <c r="BG24" s="903"/>
      <c r="BH24" s="904"/>
    </row>
    <row r="25" spans="2:60" ht="20.25" customHeight="1" x14ac:dyDescent="0.15">
      <c r="B25" s="148">
        <f>B22+1</f>
        <v>2</v>
      </c>
      <c r="C25" s="860"/>
      <c r="D25" s="861"/>
      <c r="E25" s="862"/>
      <c r="F25" s="149">
        <f>C24</f>
        <v>0</v>
      </c>
      <c r="G25" s="243"/>
      <c r="H25" s="867"/>
      <c r="I25" s="872"/>
      <c r="J25" s="873"/>
      <c r="K25" s="873"/>
      <c r="L25" s="874"/>
      <c r="M25" s="881"/>
      <c r="N25" s="882"/>
      <c r="O25" s="883"/>
      <c r="P25" s="150" t="s">
        <v>230</v>
      </c>
      <c r="Q25" s="151"/>
      <c r="R25" s="151"/>
      <c r="S25" s="152"/>
      <c r="T25" s="153"/>
      <c r="U25" s="154" t="str">
        <f>IF(U24="","",VLOOKUP(U24,'シフト記号表（勤務時間帯）'!$D$6:$X$47,21,FALSE))</f>
        <v/>
      </c>
      <c r="V25" s="155" t="str">
        <f>IF(V24="","",VLOOKUP(V24,'シフト記号表（勤務時間帯）'!$D$6:$X$47,21,FALSE))</f>
        <v/>
      </c>
      <c r="W25" s="155" t="str">
        <f>IF(W24="","",VLOOKUP(W24,'シフト記号表（勤務時間帯）'!$D$6:$X$47,21,FALSE))</f>
        <v/>
      </c>
      <c r="X25" s="155" t="str">
        <f>IF(X24="","",VLOOKUP(X24,'シフト記号表（勤務時間帯）'!$D$6:$X$47,21,FALSE))</f>
        <v/>
      </c>
      <c r="Y25" s="155" t="str">
        <f>IF(Y24="","",VLOOKUP(Y24,'シフト記号表（勤務時間帯）'!$D$6:$X$47,21,FALSE))</f>
        <v/>
      </c>
      <c r="Z25" s="155" t="str">
        <f>IF(Z24="","",VLOOKUP(Z24,'シフト記号表（勤務時間帯）'!$D$6:$X$47,21,FALSE))</f>
        <v/>
      </c>
      <c r="AA25" s="156" t="str">
        <f>IF(AA24="","",VLOOKUP(AA24,'シフト記号表（勤務時間帯）'!$D$6:$X$47,21,FALSE))</f>
        <v/>
      </c>
      <c r="AB25" s="154" t="str">
        <f>IF(AB24="","",VLOOKUP(AB24,'シフト記号表（勤務時間帯）'!$D$6:$X$47,21,FALSE))</f>
        <v/>
      </c>
      <c r="AC25" s="155" t="str">
        <f>IF(AC24="","",VLOOKUP(AC24,'シフト記号表（勤務時間帯）'!$D$6:$X$47,21,FALSE))</f>
        <v/>
      </c>
      <c r="AD25" s="155" t="str">
        <f>IF(AD24="","",VLOOKUP(AD24,'シフト記号表（勤務時間帯）'!$D$6:$X$47,21,FALSE))</f>
        <v/>
      </c>
      <c r="AE25" s="155" t="str">
        <f>IF(AE24="","",VLOOKUP(AE24,'シフト記号表（勤務時間帯）'!$D$6:$X$47,21,FALSE))</f>
        <v/>
      </c>
      <c r="AF25" s="155" t="str">
        <f>IF(AF24="","",VLOOKUP(AF24,'シフト記号表（勤務時間帯）'!$D$6:$X$47,21,FALSE))</f>
        <v/>
      </c>
      <c r="AG25" s="155" t="str">
        <f>IF(AG24="","",VLOOKUP(AG24,'シフト記号表（勤務時間帯）'!$D$6:$X$47,21,FALSE))</f>
        <v/>
      </c>
      <c r="AH25" s="156" t="str">
        <f>IF(AH24="","",VLOOKUP(AH24,'シフト記号表（勤務時間帯）'!$D$6:$X$47,21,FALSE))</f>
        <v/>
      </c>
      <c r="AI25" s="154" t="str">
        <f>IF(AI24="","",VLOOKUP(AI24,'シフト記号表（勤務時間帯）'!$D$6:$X$47,21,FALSE))</f>
        <v/>
      </c>
      <c r="AJ25" s="155" t="str">
        <f>IF(AJ24="","",VLOOKUP(AJ24,'シフト記号表（勤務時間帯）'!$D$6:$X$47,21,FALSE))</f>
        <v/>
      </c>
      <c r="AK25" s="155" t="str">
        <f>IF(AK24="","",VLOOKUP(AK24,'シフト記号表（勤務時間帯）'!$D$6:$X$47,21,FALSE))</f>
        <v/>
      </c>
      <c r="AL25" s="155" t="str">
        <f>IF(AL24="","",VLOOKUP(AL24,'シフト記号表（勤務時間帯）'!$D$6:$X$47,21,FALSE))</f>
        <v/>
      </c>
      <c r="AM25" s="155" t="str">
        <f>IF(AM24="","",VLOOKUP(AM24,'シフト記号表（勤務時間帯）'!$D$6:$X$47,21,FALSE))</f>
        <v/>
      </c>
      <c r="AN25" s="155" t="str">
        <f>IF(AN24="","",VLOOKUP(AN24,'シフト記号表（勤務時間帯）'!$D$6:$X$47,21,FALSE))</f>
        <v/>
      </c>
      <c r="AO25" s="156" t="str">
        <f>IF(AO24="","",VLOOKUP(AO24,'シフト記号表（勤務時間帯）'!$D$6:$X$47,21,FALSE))</f>
        <v/>
      </c>
      <c r="AP25" s="154" t="str">
        <f>IF(AP24="","",VLOOKUP(AP24,'シフト記号表（勤務時間帯）'!$D$6:$X$47,21,FALSE))</f>
        <v/>
      </c>
      <c r="AQ25" s="155" t="str">
        <f>IF(AQ24="","",VLOOKUP(AQ24,'シフト記号表（勤務時間帯）'!$D$6:$X$47,21,FALSE))</f>
        <v/>
      </c>
      <c r="AR25" s="155" t="str">
        <f>IF(AR24="","",VLOOKUP(AR24,'シフト記号表（勤務時間帯）'!$D$6:$X$47,21,FALSE))</f>
        <v/>
      </c>
      <c r="AS25" s="155" t="str">
        <f>IF(AS24="","",VLOOKUP(AS24,'シフト記号表（勤務時間帯）'!$D$6:$X$47,21,FALSE))</f>
        <v/>
      </c>
      <c r="AT25" s="155" t="str">
        <f>IF(AT24="","",VLOOKUP(AT24,'シフト記号表（勤務時間帯）'!$D$6:$X$47,21,FALSE))</f>
        <v/>
      </c>
      <c r="AU25" s="155" t="str">
        <f>IF(AU24="","",VLOOKUP(AU24,'シフト記号表（勤務時間帯）'!$D$6:$X$47,21,FALSE))</f>
        <v/>
      </c>
      <c r="AV25" s="156" t="str">
        <f>IF(AV24="","",VLOOKUP(AV24,'シフト記号表（勤務時間帯）'!$D$6:$X$47,21,FALSE))</f>
        <v/>
      </c>
      <c r="AW25" s="154" t="str">
        <f>IF(AW24="","",VLOOKUP(AW24,'シフト記号表（勤務時間帯）'!$D$6:$X$47,21,FALSE))</f>
        <v/>
      </c>
      <c r="AX25" s="155" t="str">
        <f>IF(AX24="","",VLOOKUP(AX24,'シフト記号表（勤務時間帯）'!$D$6:$X$47,21,FALSE))</f>
        <v/>
      </c>
      <c r="AY25" s="155" t="str">
        <f>IF(AY24="","",VLOOKUP(AY24,'シフト記号表（勤務時間帯）'!$D$6:$X$47,21,FALSE))</f>
        <v/>
      </c>
      <c r="AZ25" s="911">
        <f>IF($BC$3="４週",SUM(U25:AV25),IF($BC$3="暦月",SUM(U25:AY25),""))</f>
        <v>0</v>
      </c>
      <c r="BA25" s="912"/>
      <c r="BB25" s="913">
        <f>IF($BC$3="４週",AZ25/4,IF($BC$3="暦月",(AZ25/($BC$8/7)),""))</f>
        <v>0</v>
      </c>
      <c r="BC25" s="912"/>
      <c r="BD25" s="905"/>
      <c r="BE25" s="906"/>
      <c r="BF25" s="906"/>
      <c r="BG25" s="906"/>
      <c r="BH25" s="907"/>
    </row>
    <row r="26" spans="2:60" ht="20.25" customHeight="1" x14ac:dyDescent="0.15">
      <c r="B26" s="157"/>
      <c r="C26" s="863"/>
      <c r="D26" s="864"/>
      <c r="E26" s="865"/>
      <c r="F26" s="158"/>
      <c r="G26" s="244">
        <f>C24</f>
        <v>0</v>
      </c>
      <c r="H26" s="868"/>
      <c r="I26" s="875"/>
      <c r="J26" s="876"/>
      <c r="K26" s="876"/>
      <c r="L26" s="877"/>
      <c r="M26" s="884"/>
      <c r="N26" s="885"/>
      <c r="O26" s="886"/>
      <c r="P26" s="159" t="s">
        <v>231</v>
      </c>
      <c r="Q26" s="160"/>
      <c r="R26" s="160"/>
      <c r="S26" s="161"/>
      <c r="T26" s="162"/>
      <c r="U26" s="163" t="str">
        <f>IF(U24="","",VLOOKUP(U24,'シフト記号表（勤務時間帯）'!$D$6:$Z$47,23,FALSE))</f>
        <v/>
      </c>
      <c r="V26" s="164" t="str">
        <f>IF(V24="","",VLOOKUP(V24,'シフト記号表（勤務時間帯）'!$D$6:$Z$47,23,FALSE))</f>
        <v/>
      </c>
      <c r="W26" s="164" t="str">
        <f>IF(W24="","",VLOOKUP(W24,'シフト記号表（勤務時間帯）'!$D$6:$Z$47,23,FALSE))</f>
        <v/>
      </c>
      <c r="X26" s="164" t="str">
        <f>IF(X24="","",VLOOKUP(X24,'シフト記号表（勤務時間帯）'!$D$6:$Z$47,23,FALSE))</f>
        <v/>
      </c>
      <c r="Y26" s="164" t="str">
        <f>IF(Y24="","",VLOOKUP(Y24,'シフト記号表（勤務時間帯）'!$D$6:$Z$47,23,FALSE))</f>
        <v/>
      </c>
      <c r="Z26" s="164" t="str">
        <f>IF(Z24="","",VLOOKUP(Z24,'シフト記号表（勤務時間帯）'!$D$6:$Z$47,23,FALSE))</f>
        <v/>
      </c>
      <c r="AA26" s="165" t="str">
        <f>IF(AA24="","",VLOOKUP(AA24,'シフト記号表（勤務時間帯）'!$D$6:$Z$47,23,FALSE))</f>
        <v/>
      </c>
      <c r="AB26" s="163" t="str">
        <f>IF(AB24="","",VLOOKUP(AB24,'シフト記号表（勤務時間帯）'!$D$6:$Z$47,23,FALSE))</f>
        <v/>
      </c>
      <c r="AC26" s="164" t="str">
        <f>IF(AC24="","",VLOOKUP(AC24,'シフト記号表（勤務時間帯）'!$D$6:$Z$47,23,FALSE))</f>
        <v/>
      </c>
      <c r="AD26" s="164" t="str">
        <f>IF(AD24="","",VLOOKUP(AD24,'シフト記号表（勤務時間帯）'!$D$6:$Z$47,23,FALSE))</f>
        <v/>
      </c>
      <c r="AE26" s="164" t="str">
        <f>IF(AE24="","",VLOOKUP(AE24,'シフト記号表（勤務時間帯）'!$D$6:$Z$47,23,FALSE))</f>
        <v/>
      </c>
      <c r="AF26" s="164" t="str">
        <f>IF(AF24="","",VLOOKUP(AF24,'シフト記号表（勤務時間帯）'!$D$6:$Z$47,23,FALSE))</f>
        <v/>
      </c>
      <c r="AG26" s="164" t="str">
        <f>IF(AG24="","",VLOOKUP(AG24,'シフト記号表（勤務時間帯）'!$D$6:$Z$47,23,FALSE))</f>
        <v/>
      </c>
      <c r="AH26" s="165" t="str">
        <f>IF(AH24="","",VLOOKUP(AH24,'シフト記号表（勤務時間帯）'!$D$6:$Z$47,23,FALSE))</f>
        <v/>
      </c>
      <c r="AI26" s="163" t="str">
        <f>IF(AI24="","",VLOOKUP(AI24,'シフト記号表（勤務時間帯）'!$D$6:$Z$47,23,FALSE))</f>
        <v/>
      </c>
      <c r="AJ26" s="164" t="str">
        <f>IF(AJ24="","",VLOOKUP(AJ24,'シフト記号表（勤務時間帯）'!$D$6:$Z$47,23,FALSE))</f>
        <v/>
      </c>
      <c r="AK26" s="164" t="str">
        <f>IF(AK24="","",VLOOKUP(AK24,'シフト記号表（勤務時間帯）'!$D$6:$Z$47,23,FALSE))</f>
        <v/>
      </c>
      <c r="AL26" s="164" t="str">
        <f>IF(AL24="","",VLOOKUP(AL24,'シフト記号表（勤務時間帯）'!$D$6:$Z$47,23,FALSE))</f>
        <v/>
      </c>
      <c r="AM26" s="164" t="str">
        <f>IF(AM24="","",VLOOKUP(AM24,'シフト記号表（勤務時間帯）'!$D$6:$Z$47,23,FALSE))</f>
        <v/>
      </c>
      <c r="AN26" s="164" t="str">
        <f>IF(AN24="","",VLOOKUP(AN24,'シフト記号表（勤務時間帯）'!$D$6:$Z$47,23,FALSE))</f>
        <v/>
      </c>
      <c r="AO26" s="165" t="str">
        <f>IF(AO24="","",VLOOKUP(AO24,'シフト記号表（勤務時間帯）'!$D$6:$Z$47,23,FALSE))</f>
        <v/>
      </c>
      <c r="AP26" s="163" t="str">
        <f>IF(AP24="","",VLOOKUP(AP24,'シフト記号表（勤務時間帯）'!$D$6:$Z$47,23,FALSE))</f>
        <v/>
      </c>
      <c r="AQ26" s="164" t="str">
        <f>IF(AQ24="","",VLOOKUP(AQ24,'シフト記号表（勤務時間帯）'!$D$6:$Z$47,23,FALSE))</f>
        <v/>
      </c>
      <c r="AR26" s="164" t="str">
        <f>IF(AR24="","",VLOOKUP(AR24,'シフト記号表（勤務時間帯）'!$D$6:$Z$47,23,FALSE))</f>
        <v/>
      </c>
      <c r="AS26" s="164" t="str">
        <f>IF(AS24="","",VLOOKUP(AS24,'シフト記号表（勤務時間帯）'!$D$6:$Z$47,23,FALSE))</f>
        <v/>
      </c>
      <c r="AT26" s="164" t="str">
        <f>IF(AT24="","",VLOOKUP(AT24,'シフト記号表（勤務時間帯）'!$D$6:$Z$47,23,FALSE))</f>
        <v/>
      </c>
      <c r="AU26" s="164" t="str">
        <f>IF(AU24="","",VLOOKUP(AU24,'シフト記号表（勤務時間帯）'!$D$6:$Z$47,23,FALSE))</f>
        <v/>
      </c>
      <c r="AV26" s="165" t="str">
        <f>IF(AV24="","",VLOOKUP(AV24,'シフト記号表（勤務時間帯）'!$D$6:$Z$47,23,FALSE))</f>
        <v/>
      </c>
      <c r="AW26" s="163" t="str">
        <f>IF(AW24="","",VLOOKUP(AW24,'シフト記号表（勤務時間帯）'!$D$6:$Z$47,23,FALSE))</f>
        <v/>
      </c>
      <c r="AX26" s="164" t="str">
        <f>IF(AX24="","",VLOOKUP(AX24,'シフト記号表（勤務時間帯）'!$D$6:$Z$47,23,FALSE))</f>
        <v/>
      </c>
      <c r="AY26" s="164" t="str">
        <f>IF(AY24="","",VLOOKUP(AY24,'シフト記号表（勤務時間帯）'!$D$6:$Z$47,23,FALSE))</f>
        <v/>
      </c>
      <c r="AZ26" s="914">
        <f>IF($BC$3="４週",SUM(U26:AV26),IF($BC$3="暦月",SUM(U26:AY26),""))</f>
        <v>0</v>
      </c>
      <c r="BA26" s="915"/>
      <c r="BB26" s="916">
        <f>IF($BC$3="４週",AZ26/4,IF($BC$3="暦月",(AZ26/($BC$8/7)),""))</f>
        <v>0</v>
      </c>
      <c r="BC26" s="915"/>
      <c r="BD26" s="908"/>
      <c r="BE26" s="909"/>
      <c r="BF26" s="909"/>
      <c r="BG26" s="909"/>
      <c r="BH26" s="910"/>
    </row>
    <row r="27" spans="2:60" ht="20.25" customHeight="1" x14ac:dyDescent="0.15">
      <c r="B27" s="166"/>
      <c r="C27" s="857"/>
      <c r="D27" s="858"/>
      <c r="E27" s="859"/>
      <c r="F27" s="149"/>
      <c r="G27" s="243"/>
      <c r="H27" s="921"/>
      <c r="I27" s="869"/>
      <c r="J27" s="870"/>
      <c r="K27" s="870"/>
      <c r="L27" s="871"/>
      <c r="M27" s="878"/>
      <c r="N27" s="879"/>
      <c r="O27" s="880"/>
      <c r="P27" s="168" t="s">
        <v>227</v>
      </c>
      <c r="Q27" s="169"/>
      <c r="R27" s="169"/>
      <c r="S27" s="170"/>
      <c r="T27" s="171"/>
      <c r="U27" s="172"/>
      <c r="V27" s="173"/>
      <c r="W27" s="173"/>
      <c r="X27" s="173"/>
      <c r="Y27" s="173"/>
      <c r="Z27" s="173"/>
      <c r="AA27" s="174"/>
      <c r="AB27" s="172"/>
      <c r="AC27" s="173"/>
      <c r="AD27" s="173"/>
      <c r="AE27" s="173"/>
      <c r="AF27" s="173"/>
      <c r="AG27" s="173"/>
      <c r="AH27" s="174"/>
      <c r="AI27" s="172"/>
      <c r="AJ27" s="173"/>
      <c r="AK27" s="173"/>
      <c r="AL27" s="173"/>
      <c r="AM27" s="173"/>
      <c r="AN27" s="173"/>
      <c r="AO27" s="174"/>
      <c r="AP27" s="172"/>
      <c r="AQ27" s="173"/>
      <c r="AR27" s="173"/>
      <c r="AS27" s="173"/>
      <c r="AT27" s="173"/>
      <c r="AU27" s="173"/>
      <c r="AV27" s="174"/>
      <c r="AW27" s="172"/>
      <c r="AX27" s="173"/>
      <c r="AY27" s="173"/>
      <c r="AZ27" s="887"/>
      <c r="BA27" s="888"/>
      <c r="BB27" s="901"/>
      <c r="BC27" s="888"/>
      <c r="BD27" s="902"/>
      <c r="BE27" s="903"/>
      <c r="BF27" s="903"/>
      <c r="BG27" s="903"/>
      <c r="BH27" s="904"/>
    </row>
    <row r="28" spans="2:60" ht="20.25" customHeight="1" x14ac:dyDescent="0.15">
      <c r="B28" s="148">
        <f>B25+1</f>
        <v>3</v>
      </c>
      <c r="C28" s="860"/>
      <c r="D28" s="861"/>
      <c r="E28" s="862"/>
      <c r="F28" s="149">
        <f>C27</f>
        <v>0</v>
      </c>
      <c r="G28" s="243"/>
      <c r="H28" s="867"/>
      <c r="I28" s="872"/>
      <c r="J28" s="873"/>
      <c r="K28" s="873"/>
      <c r="L28" s="874"/>
      <c r="M28" s="881"/>
      <c r="N28" s="882"/>
      <c r="O28" s="883"/>
      <c r="P28" s="150" t="s">
        <v>230</v>
      </c>
      <c r="Q28" s="151"/>
      <c r="R28" s="151"/>
      <c r="S28" s="152"/>
      <c r="T28" s="153"/>
      <c r="U28" s="154" t="str">
        <f>IF(U27="","",VLOOKUP(U27,'シフト記号表（勤務時間帯）'!$D$6:$X$47,21,FALSE))</f>
        <v/>
      </c>
      <c r="V28" s="155" t="str">
        <f>IF(V27="","",VLOOKUP(V27,'シフト記号表（勤務時間帯）'!$D$6:$X$47,21,FALSE))</f>
        <v/>
      </c>
      <c r="W28" s="155" t="str">
        <f>IF(W27="","",VLOOKUP(W27,'シフト記号表（勤務時間帯）'!$D$6:$X$47,21,FALSE))</f>
        <v/>
      </c>
      <c r="X28" s="155" t="str">
        <f>IF(X27="","",VLOOKUP(X27,'シフト記号表（勤務時間帯）'!$D$6:$X$47,21,FALSE))</f>
        <v/>
      </c>
      <c r="Y28" s="155" t="str">
        <f>IF(Y27="","",VLOOKUP(Y27,'シフト記号表（勤務時間帯）'!$D$6:$X$47,21,FALSE))</f>
        <v/>
      </c>
      <c r="Z28" s="155" t="str">
        <f>IF(Z27="","",VLOOKUP(Z27,'シフト記号表（勤務時間帯）'!$D$6:$X$47,21,FALSE))</f>
        <v/>
      </c>
      <c r="AA28" s="156" t="str">
        <f>IF(AA27="","",VLOOKUP(AA27,'シフト記号表（勤務時間帯）'!$D$6:$X$47,21,FALSE))</f>
        <v/>
      </c>
      <c r="AB28" s="154" t="str">
        <f>IF(AB27="","",VLOOKUP(AB27,'シフト記号表（勤務時間帯）'!$D$6:$X$47,21,FALSE))</f>
        <v/>
      </c>
      <c r="AC28" s="155" t="str">
        <f>IF(AC27="","",VLOOKUP(AC27,'シフト記号表（勤務時間帯）'!$D$6:$X$47,21,FALSE))</f>
        <v/>
      </c>
      <c r="AD28" s="155" t="str">
        <f>IF(AD27="","",VLOOKUP(AD27,'シフト記号表（勤務時間帯）'!$D$6:$X$47,21,FALSE))</f>
        <v/>
      </c>
      <c r="AE28" s="155" t="str">
        <f>IF(AE27="","",VLOOKUP(AE27,'シフト記号表（勤務時間帯）'!$D$6:$X$47,21,FALSE))</f>
        <v/>
      </c>
      <c r="AF28" s="155" t="str">
        <f>IF(AF27="","",VLOOKUP(AF27,'シフト記号表（勤務時間帯）'!$D$6:$X$47,21,FALSE))</f>
        <v/>
      </c>
      <c r="AG28" s="155" t="str">
        <f>IF(AG27="","",VLOOKUP(AG27,'シフト記号表（勤務時間帯）'!$D$6:$X$47,21,FALSE))</f>
        <v/>
      </c>
      <c r="AH28" s="156" t="str">
        <f>IF(AH27="","",VLOOKUP(AH27,'シフト記号表（勤務時間帯）'!$D$6:$X$47,21,FALSE))</f>
        <v/>
      </c>
      <c r="AI28" s="154" t="str">
        <f>IF(AI27="","",VLOOKUP(AI27,'シフト記号表（勤務時間帯）'!$D$6:$X$47,21,FALSE))</f>
        <v/>
      </c>
      <c r="AJ28" s="155" t="str">
        <f>IF(AJ27="","",VLOOKUP(AJ27,'シフト記号表（勤務時間帯）'!$D$6:$X$47,21,FALSE))</f>
        <v/>
      </c>
      <c r="AK28" s="155" t="str">
        <f>IF(AK27="","",VLOOKUP(AK27,'シフト記号表（勤務時間帯）'!$D$6:$X$47,21,FALSE))</f>
        <v/>
      </c>
      <c r="AL28" s="155" t="str">
        <f>IF(AL27="","",VLOOKUP(AL27,'シフト記号表（勤務時間帯）'!$D$6:$X$47,21,FALSE))</f>
        <v/>
      </c>
      <c r="AM28" s="155" t="str">
        <f>IF(AM27="","",VLOOKUP(AM27,'シフト記号表（勤務時間帯）'!$D$6:$X$47,21,FALSE))</f>
        <v/>
      </c>
      <c r="AN28" s="155" t="str">
        <f>IF(AN27="","",VLOOKUP(AN27,'シフト記号表（勤務時間帯）'!$D$6:$X$47,21,FALSE))</f>
        <v/>
      </c>
      <c r="AO28" s="156" t="str">
        <f>IF(AO27="","",VLOOKUP(AO27,'シフト記号表（勤務時間帯）'!$D$6:$X$47,21,FALSE))</f>
        <v/>
      </c>
      <c r="AP28" s="154" t="str">
        <f>IF(AP27="","",VLOOKUP(AP27,'シフト記号表（勤務時間帯）'!$D$6:$X$47,21,FALSE))</f>
        <v/>
      </c>
      <c r="AQ28" s="155" t="str">
        <f>IF(AQ27="","",VLOOKUP(AQ27,'シフト記号表（勤務時間帯）'!$D$6:$X$47,21,FALSE))</f>
        <v/>
      </c>
      <c r="AR28" s="155" t="str">
        <f>IF(AR27="","",VLOOKUP(AR27,'シフト記号表（勤務時間帯）'!$D$6:$X$47,21,FALSE))</f>
        <v/>
      </c>
      <c r="AS28" s="155" t="str">
        <f>IF(AS27="","",VLOOKUP(AS27,'シフト記号表（勤務時間帯）'!$D$6:$X$47,21,FALSE))</f>
        <v/>
      </c>
      <c r="AT28" s="155" t="str">
        <f>IF(AT27="","",VLOOKUP(AT27,'シフト記号表（勤務時間帯）'!$D$6:$X$47,21,FALSE))</f>
        <v/>
      </c>
      <c r="AU28" s="155" t="str">
        <f>IF(AU27="","",VLOOKUP(AU27,'シフト記号表（勤務時間帯）'!$D$6:$X$47,21,FALSE))</f>
        <v/>
      </c>
      <c r="AV28" s="156" t="str">
        <f>IF(AV27="","",VLOOKUP(AV27,'シフト記号表（勤務時間帯）'!$D$6:$X$47,21,FALSE))</f>
        <v/>
      </c>
      <c r="AW28" s="154" t="str">
        <f>IF(AW27="","",VLOOKUP(AW27,'シフト記号表（勤務時間帯）'!$D$6:$X$47,21,FALSE))</f>
        <v/>
      </c>
      <c r="AX28" s="155" t="str">
        <f>IF(AX27="","",VLOOKUP(AX27,'シフト記号表（勤務時間帯）'!$D$6:$X$47,21,FALSE))</f>
        <v/>
      </c>
      <c r="AY28" s="155" t="str">
        <f>IF(AY27="","",VLOOKUP(AY27,'シフト記号表（勤務時間帯）'!$D$6:$X$47,21,FALSE))</f>
        <v/>
      </c>
      <c r="AZ28" s="911">
        <f>IF($BC$3="４週",SUM(U28:AV28),IF($BC$3="暦月",SUM(U28:AY28),""))</f>
        <v>0</v>
      </c>
      <c r="BA28" s="912"/>
      <c r="BB28" s="913">
        <f>IF($BC$3="４週",AZ28/4,IF($BC$3="暦月",(AZ28/($BC$8/7)),""))</f>
        <v>0</v>
      </c>
      <c r="BC28" s="912"/>
      <c r="BD28" s="905"/>
      <c r="BE28" s="906"/>
      <c r="BF28" s="906"/>
      <c r="BG28" s="906"/>
      <c r="BH28" s="907"/>
    </row>
    <row r="29" spans="2:60" ht="20.25" customHeight="1" x14ac:dyDescent="0.15">
      <c r="B29" s="157"/>
      <c r="C29" s="863"/>
      <c r="D29" s="864"/>
      <c r="E29" s="865"/>
      <c r="F29" s="158"/>
      <c r="G29" s="244">
        <f>C27</f>
        <v>0</v>
      </c>
      <c r="H29" s="868"/>
      <c r="I29" s="875"/>
      <c r="J29" s="876"/>
      <c r="K29" s="876"/>
      <c r="L29" s="877"/>
      <c r="M29" s="884"/>
      <c r="N29" s="885"/>
      <c r="O29" s="886"/>
      <c r="P29" s="159" t="s">
        <v>231</v>
      </c>
      <c r="Q29" s="175"/>
      <c r="R29" s="175"/>
      <c r="S29" s="176"/>
      <c r="T29" s="177"/>
      <c r="U29" s="163" t="str">
        <f>IF(U27="","",VLOOKUP(U27,'シフト記号表（勤務時間帯）'!$D$6:$Z$47,23,FALSE))</f>
        <v/>
      </c>
      <c r="V29" s="164" t="str">
        <f>IF(V27="","",VLOOKUP(V27,'シフト記号表（勤務時間帯）'!$D$6:$Z$47,23,FALSE))</f>
        <v/>
      </c>
      <c r="W29" s="164" t="str">
        <f>IF(W27="","",VLOOKUP(W27,'シフト記号表（勤務時間帯）'!$D$6:$Z$47,23,FALSE))</f>
        <v/>
      </c>
      <c r="X29" s="164" t="str">
        <f>IF(X27="","",VLOOKUP(X27,'シフト記号表（勤務時間帯）'!$D$6:$Z$47,23,FALSE))</f>
        <v/>
      </c>
      <c r="Y29" s="164" t="str">
        <f>IF(Y27="","",VLOOKUP(Y27,'シフト記号表（勤務時間帯）'!$D$6:$Z$47,23,FALSE))</f>
        <v/>
      </c>
      <c r="Z29" s="164" t="str">
        <f>IF(Z27="","",VLOOKUP(Z27,'シフト記号表（勤務時間帯）'!$D$6:$Z$47,23,FALSE))</f>
        <v/>
      </c>
      <c r="AA29" s="165" t="str">
        <f>IF(AA27="","",VLOOKUP(AA27,'シフト記号表（勤務時間帯）'!$D$6:$Z$47,23,FALSE))</f>
        <v/>
      </c>
      <c r="AB29" s="163" t="str">
        <f>IF(AB27="","",VLOOKUP(AB27,'シフト記号表（勤務時間帯）'!$D$6:$Z$47,23,FALSE))</f>
        <v/>
      </c>
      <c r="AC29" s="164" t="str">
        <f>IF(AC27="","",VLOOKUP(AC27,'シフト記号表（勤務時間帯）'!$D$6:$Z$47,23,FALSE))</f>
        <v/>
      </c>
      <c r="AD29" s="164" t="str">
        <f>IF(AD27="","",VLOOKUP(AD27,'シフト記号表（勤務時間帯）'!$D$6:$Z$47,23,FALSE))</f>
        <v/>
      </c>
      <c r="AE29" s="164" t="str">
        <f>IF(AE27="","",VLOOKUP(AE27,'シフト記号表（勤務時間帯）'!$D$6:$Z$47,23,FALSE))</f>
        <v/>
      </c>
      <c r="AF29" s="164" t="str">
        <f>IF(AF27="","",VLOOKUP(AF27,'シフト記号表（勤務時間帯）'!$D$6:$Z$47,23,FALSE))</f>
        <v/>
      </c>
      <c r="AG29" s="164" t="str">
        <f>IF(AG27="","",VLOOKUP(AG27,'シフト記号表（勤務時間帯）'!$D$6:$Z$47,23,FALSE))</f>
        <v/>
      </c>
      <c r="AH29" s="165" t="str">
        <f>IF(AH27="","",VLOOKUP(AH27,'シフト記号表（勤務時間帯）'!$D$6:$Z$47,23,FALSE))</f>
        <v/>
      </c>
      <c r="AI29" s="163" t="str">
        <f>IF(AI27="","",VLOOKUP(AI27,'シフト記号表（勤務時間帯）'!$D$6:$Z$47,23,FALSE))</f>
        <v/>
      </c>
      <c r="AJ29" s="164" t="str">
        <f>IF(AJ27="","",VLOOKUP(AJ27,'シフト記号表（勤務時間帯）'!$D$6:$Z$47,23,FALSE))</f>
        <v/>
      </c>
      <c r="AK29" s="164" t="str">
        <f>IF(AK27="","",VLOOKUP(AK27,'シフト記号表（勤務時間帯）'!$D$6:$Z$47,23,FALSE))</f>
        <v/>
      </c>
      <c r="AL29" s="164" t="str">
        <f>IF(AL27="","",VLOOKUP(AL27,'シフト記号表（勤務時間帯）'!$D$6:$Z$47,23,FALSE))</f>
        <v/>
      </c>
      <c r="AM29" s="164" t="str">
        <f>IF(AM27="","",VLOOKUP(AM27,'シフト記号表（勤務時間帯）'!$D$6:$Z$47,23,FALSE))</f>
        <v/>
      </c>
      <c r="AN29" s="164" t="str">
        <f>IF(AN27="","",VLOOKUP(AN27,'シフト記号表（勤務時間帯）'!$D$6:$Z$47,23,FALSE))</f>
        <v/>
      </c>
      <c r="AO29" s="165" t="str">
        <f>IF(AO27="","",VLOOKUP(AO27,'シフト記号表（勤務時間帯）'!$D$6:$Z$47,23,FALSE))</f>
        <v/>
      </c>
      <c r="AP29" s="163" t="str">
        <f>IF(AP27="","",VLOOKUP(AP27,'シフト記号表（勤務時間帯）'!$D$6:$Z$47,23,FALSE))</f>
        <v/>
      </c>
      <c r="AQ29" s="164" t="str">
        <f>IF(AQ27="","",VLOOKUP(AQ27,'シフト記号表（勤務時間帯）'!$D$6:$Z$47,23,FALSE))</f>
        <v/>
      </c>
      <c r="AR29" s="164" t="str">
        <f>IF(AR27="","",VLOOKUP(AR27,'シフト記号表（勤務時間帯）'!$D$6:$Z$47,23,FALSE))</f>
        <v/>
      </c>
      <c r="AS29" s="164" t="str">
        <f>IF(AS27="","",VLOOKUP(AS27,'シフト記号表（勤務時間帯）'!$D$6:$Z$47,23,FALSE))</f>
        <v/>
      </c>
      <c r="AT29" s="164" t="str">
        <f>IF(AT27="","",VLOOKUP(AT27,'シフト記号表（勤務時間帯）'!$D$6:$Z$47,23,FALSE))</f>
        <v/>
      </c>
      <c r="AU29" s="164" t="str">
        <f>IF(AU27="","",VLOOKUP(AU27,'シフト記号表（勤務時間帯）'!$D$6:$Z$47,23,FALSE))</f>
        <v/>
      </c>
      <c r="AV29" s="165" t="str">
        <f>IF(AV27="","",VLOOKUP(AV27,'シフト記号表（勤務時間帯）'!$D$6:$Z$47,23,FALSE))</f>
        <v/>
      </c>
      <c r="AW29" s="163" t="str">
        <f>IF(AW27="","",VLOOKUP(AW27,'シフト記号表（勤務時間帯）'!$D$6:$Z$47,23,FALSE))</f>
        <v/>
      </c>
      <c r="AX29" s="164" t="str">
        <f>IF(AX27="","",VLOOKUP(AX27,'シフト記号表（勤務時間帯）'!$D$6:$Z$47,23,FALSE))</f>
        <v/>
      </c>
      <c r="AY29" s="164" t="str">
        <f>IF(AY27="","",VLOOKUP(AY27,'シフト記号表（勤務時間帯）'!$D$6:$Z$47,23,FALSE))</f>
        <v/>
      </c>
      <c r="AZ29" s="914">
        <f>IF($BC$3="４週",SUM(U29:AV29),IF($BC$3="暦月",SUM(U29:AY29),""))</f>
        <v>0</v>
      </c>
      <c r="BA29" s="915"/>
      <c r="BB29" s="916">
        <f>IF($BC$3="４週",AZ29/4,IF($BC$3="暦月",(AZ29/($BC$8/7)),""))</f>
        <v>0</v>
      </c>
      <c r="BC29" s="915"/>
      <c r="BD29" s="908"/>
      <c r="BE29" s="909"/>
      <c r="BF29" s="909"/>
      <c r="BG29" s="909"/>
      <c r="BH29" s="910"/>
    </row>
    <row r="30" spans="2:60" ht="20.25" customHeight="1" x14ac:dyDescent="0.15">
      <c r="B30" s="166"/>
      <c r="C30" s="857"/>
      <c r="D30" s="858"/>
      <c r="E30" s="859"/>
      <c r="F30" s="149"/>
      <c r="G30" s="243"/>
      <c r="H30" s="921"/>
      <c r="I30" s="869"/>
      <c r="J30" s="870"/>
      <c r="K30" s="870"/>
      <c r="L30" s="871"/>
      <c r="M30" s="878"/>
      <c r="N30" s="879"/>
      <c r="O30" s="880"/>
      <c r="P30" s="168" t="s">
        <v>227</v>
      </c>
      <c r="Q30" s="169"/>
      <c r="R30" s="169"/>
      <c r="S30" s="170"/>
      <c r="T30" s="171"/>
      <c r="U30" s="172"/>
      <c r="V30" s="173"/>
      <c r="W30" s="173"/>
      <c r="X30" s="173"/>
      <c r="Y30" s="173"/>
      <c r="Z30" s="173"/>
      <c r="AA30" s="174"/>
      <c r="AB30" s="172"/>
      <c r="AC30" s="173"/>
      <c r="AD30" s="173"/>
      <c r="AE30" s="173"/>
      <c r="AF30" s="173"/>
      <c r="AG30" s="173"/>
      <c r="AH30" s="174"/>
      <c r="AI30" s="172"/>
      <c r="AJ30" s="173"/>
      <c r="AK30" s="173"/>
      <c r="AL30" s="173"/>
      <c r="AM30" s="173"/>
      <c r="AN30" s="173"/>
      <c r="AO30" s="174"/>
      <c r="AP30" s="172"/>
      <c r="AQ30" s="173"/>
      <c r="AR30" s="173"/>
      <c r="AS30" s="173"/>
      <c r="AT30" s="173"/>
      <c r="AU30" s="173"/>
      <c r="AV30" s="174"/>
      <c r="AW30" s="172"/>
      <c r="AX30" s="173"/>
      <c r="AY30" s="173"/>
      <c r="AZ30" s="887"/>
      <c r="BA30" s="888"/>
      <c r="BB30" s="901"/>
      <c r="BC30" s="888"/>
      <c r="BD30" s="902"/>
      <c r="BE30" s="903"/>
      <c r="BF30" s="903"/>
      <c r="BG30" s="903"/>
      <c r="BH30" s="904"/>
    </row>
    <row r="31" spans="2:60" ht="20.25" customHeight="1" x14ac:dyDescent="0.15">
      <c r="B31" s="148">
        <f>B28+1</f>
        <v>4</v>
      </c>
      <c r="C31" s="860"/>
      <c r="D31" s="861"/>
      <c r="E31" s="862"/>
      <c r="F31" s="149">
        <f>C30</f>
        <v>0</v>
      </c>
      <c r="G31" s="243"/>
      <c r="H31" s="867"/>
      <c r="I31" s="872"/>
      <c r="J31" s="873"/>
      <c r="K31" s="873"/>
      <c r="L31" s="874"/>
      <c r="M31" s="881"/>
      <c r="N31" s="882"/>
      <c r="O31" s="883"/>
      <c r="P31" s="150" t="s">
        <v>230</v>
      </c>
      <c r="Q31" s="151"/>
      <c r="R31" s="151"/>
      <c r="S31" s="152"/>
      <c r="T31" s="153"/>
      <c r="U31" s="154" t="str">
        <f>IF(U30="","",VLOOKUP(U30,'シフト記号表（勤務時間帯）'!$D$6:$X$47,21,FALSE))</f>
        <v/>
      </c>
      <c r="V31" s="155" t="str">
        <f>IF(V30="","",VLOOKUP(V30,'シフト記号表（勤務時間帯）'!$D$6:$X$47,21,FALSE))</f>
        <v/>
      </c>
      <c r="W31" s="155" t="str">
        <f>IF(W30="","",VLOOKUP(W30,'シフト記号表（勤務時間帯）'!$D$6:$X$47,21,FALSE))</f>
        <v/>
      </c>
      <c r="X31" s="155" t="str">
        <f>IF(X30="","",VLOOKUP(X30,'シフト記号表（勤務時間帯）'!$D$6:$X$47,21,FALSE))</f>
        <v/>
      </c>
      <c r="Y31" s="155" t="str">
        <f>IF(Y30="","",VLOOKUP(Y30,'シフト記号表（勤務時間帯）'!$D$6:$X$47,21,FALSE))</f>
        <v/>
      </c>
      <c r="Z31" s="155" t="str">
        <f>IF(Z30="","",VLOOKUP(Z30,'シフト記号表（勤務時間帯）'!$D$6:$X$47,21,FALSE))</f>
        <v/>
      </c>
      <c r="AA31" s="156" t="str">
        <f>IF(AA30="","",VLOOKUP(AA30,'シフト記号表（勤務時間帯）'!$D$6:$X$47,21,FALSE))</f>
        <v/>
      </c>
      <c r="AB31" s="154" t="str">
        <f>IF(AB30="","",VLOOKUP(AB30,'シフト記号表（勤務時間帯）'!$D$6:$X$47,21,FALSE))</f>
        <v/>
      </c>
      <c r="AC31" s="155" t="str">
        <f>IF(AC30="","",VLOOKUP(AC30,'シフト記号表（勤務時間帯）'!$D$6:$X$47,21,FALSE))</f>
        <v/>
      </c>
      <c r="AD31" s="155" t="str">
        <f>IF(AD30="","",VLOOKUP(AD30,'シフト記号表（勤務時間帯）'!$D$6:$X$47,21,FALSE))</f>
        <v/>
      </c>
      <c r="AE31" s="155" t="str">
        <f>IF(AE30="","",VLOOKUP(AE30,'シフト記号表（勤務時間帯）'!$D$6:$X$47,21,FALSE))</f>
        <v/>
      </c>
      <c r="AF31" s="155" t="str">
        <f>IF(AF30="","",VLOOKUP(AF30,'シフト記号表（勤務時間帯）'!$D$6:$X$47,21,FALSE))</f>
        <v/>
      </c>
      <c r="AG31" s="155" t="str">
        <f>IF(AG30="","",VLOOKUP(AG30,'シフト記号表（勤務時間帯）'!$D$6:$X$47,21,FALSE))</f>
        <v/>
      </c>
      <c r="AH31" s="156" t="str">
        <f>IF(AH30="","",VLOOKUP(AH30,'シフト記号表（勤務時間帯）'!$D$6:$X$47,21,FALSE))</f>
        <v/>
      </c>
      <c r="AI31" s="154" t="str">
        <f>IF(AI30="","",VLOOKUP(AI30,'シフト記号表（勤務時間帯）'!$D$6:$X$47,21,FALSE))</f>
        <v/>
      </c>
      <c r="AJ31" s="155" t="str">
        <f>IF(AJ30="","",VLOOKUP(AJ30,'シフト記号表（勤務時間帯）'!$D$6:$X$47,21,FALSE))</f>
        <v/>
      </c>
      <c r="AK31" s="155" t="str">
        <f>IF(AK30="","",VLOOKUP(AK30,'シフト記号表（勤務時間帯）'!$D$6:$X$47,21,FALSE))</f>
        <v/>
      </c>
      <c r="AL31" s="155" t="str">
        <f>IF(AL30="","",VLOOKUP(AL30,'シフト記号表（勤務時間帯）'!$D$6:$X$47,21,FALSE))</f>
        <v/>
      </c>
      <c r="AM31" s="155" t="str">
        <f>IF(AM30="","",VLOOKUP(AM30,'シフト記号表（勤務時間帯）'!$D$6:$X$47,21,FALSE))</f>
        <v/>
      </c>
      <c r="AN31" s="155" t="str">
        <f>IF(AN30="","",VLOOKUP(AN30,'シフト記号表（勤務時間帯）'!$D$6:$X$47,21,FALSE))</f>
        <v/>
      </c>
      <c r="AO31" s="156" t="str">
        <f>IF(AO30="","",VLOOKUP(AO30,'シフト記号表（勤務時間帯）'!$D$6:$X$47,21,FALSE))</f>
        <v/>
      </c>
      <c r="AP31" s="154" t="str">
        <f>IF(AP30="","",VLOOKUP(AP30,'シフト記号表（勤務時間帯）'!$D$6:$X$47,21,FALSE))</f>
        <v/>
      </c>
      <c r="AQ31" s="155" t="str">
        <f>IF(AQ30="","",VLOOKUP(AQ30,'シフト記号表（勤務時間帯）'!$D$6:$X$47,21,FALSE))</f>
        <v/>
      </c>
      <c r="AR31" s="155" t="str">
        <f>IF(AR30="","",VLOOKUP(AR30,'シフト記号表（勤務時間帯）'!$D$6:$X$47,21,FALSE))</f>
        <v/>
      </c>
      <c r="AS31" s="155" t="str">
        <f>IF(AS30="","",VLOOKUP(AS30,'シフト記号表（勤務時間帯）'!$D$6:$X$47,21,FALSE))</f>
        <v/>
      </c>
      <c r="AT31" s="155" t="str">
        <f>IF(AT30="","",VLOOKUP(AT30,'シフト記号表（勤務時間帯）'!$D$6:$X$47,21,FALSE))</f>
        <v/>
      </c>
      <c r="AU31" s="155" t="str">
        <f>IF(AU30="","",VLOOKUP(AU30,'シフト記号表（勤務時間帯）'!$D$6:$X$47,21,FALSE))</f>
        <v/>
      </c>
      <c r="AV31" s="156" t="str">
        <f>IF(AV30="","",VLOOKUP(AV30,'シフト記号表（勤務時間帯）'!$D$6:$X$47,21,FALSE))</f>
        <v/>
      </c>
      <c r="AW31" s="154" t="str">
        <f>IF(AW30="","",VLOOKUP(AW30,'シフト記号表（勤務時間帯）'!$D$6:$X$47,21,FALSE))</f>
        <v/>
      </c>
      <c r="AX31" s="155" t="str">
        <f>IF(AX30="","",VLOOKUP(AX30,'シフト記号表（勤務時間帯）'!$D$6:$X$47,21,FALSE))</f>
        <v/>
      </c>
      <c r="AY31" s="155" t="str">
        <f>IF(AY30="","",VLOOKUP(AY30,'シフト記号表（勤務時間帯）'!$D$6:$X$47,21,FALSE))</f>
        <v/>
      </c>
      <c r="AZ31" s="911">
        <f>IF($BC$3="４週",SUM(U31:AV31),IF($BC$3="暦月",SUM(U31:AY31),""))</f>
        <v>0</v>
      </c>
      <c r="BA31" s="912"/>
      <c r="BB31" s="913">
        <f>IF($BC$3="４週",AZ31/4,IF($BC$3="暦月",(AZ31/($BC$8/7)),""))</f>
        <v>0</v>
      </c>
      <c r="BC31" s="912"/>
      <c r="BD31" s="905"/>
      <c r="BE31" s="906"/>
      <c r="BF31" s="906"/>
      <c r="BG31" s="906"/>
      <c r="BH31" s="907"/>
    </row>
    <row r="32" spans="2:60" ht="20.25" customHeight="1" x14ac:dyDescent="0.15">
      <c r="B32" s="157"/>
      <c r="C32" s="863"/>
      <c r="D32" s="864"/>
      <c r="E32" s="865"/>
      <c r="F32" s="158"/>
      <c r="G32" s="244">
        <f>C30</f>
        <v>0</v>
      </c>
      <c r="H32" s="868"/>
      <c r="I32" s="875"/>
      <c r="J32" s="876"/>
      <c r="K32" s="876"/>
      <c r="L32" s="877"/>
      <c r="M32" s="884"/>
      <c r="N32" s="885"/>
      <c r="O32" s="886"/>
      <c r="P32" s="159" t="s">
        <v>231</v>
      </c>
      <c r="Q32" s="178"/>
      <c r="R32" s="178"/>
      <c r="S32" s="161"/>
      <c r="T32" s="162"/>
      <c r="U32" s="163" t="str">
        <f>IF(U30="","",VLOOKUP(U30,'シフト記号表（勤務時間帯）'!$D$6:$Z$47,23,FALSE))</f>
        <v/>
      </c>
      <c r="V32" s="164" t="str">
        <f>IF(V30="","",VLOOKUP(V30,'シフト記号表（勤務時間帯）'!$D$6:$Z$47,23,FALSE))</f>
        <v/>
      </c>
      <c r="W32" s="164" t="str">
        <f>IF(W30="","",VLOOKUP(W30,'シフト記号表（勤務時間帯）'!$D$6:$Z$47,23,FALSE))</f>
        <v/>
      </c>
      <c r="X32" s="164" t="str">
        <f>IF(X30="","",VLOOKUP(X30,'シフト記号表（勤務時間帯）'!$D$6:$Z$47,23,FALSE))</f>
        <v/>
      </c>
      <c r="Y32" s="164" t="str">
        <f>IF(Y30="","",VLOOKUP(Y30,'シフト記号表（勤務時間帯）'!$D$6:$Z$47,23,FALSE))</f>
        <v/>
      </c>
      <c r="Z32" s="164" t="str">
        <f>IF(Z30="","",VLOOKUP(Z30,'シフト記号表（勤務時間帯）'!$D$6:$Z$47,23,FALSE))</f>
        <v/>
      </c>
      <c r="AA32" s="165" t="str">
        <f>IF(AA30="","",VLOOKUP(AA30,'シフト記号表（勤務時間帯）'!$D$6:$Z$47,23,FALSE))</f>
        <v/>
      </c>
      <c r="AB32" s="163" t="str">
        <f>IF(AB30="","",VLOOKUP(AB30,'シフト記号表（勤務時間帯）'!$D$6:$Z$47,23,FALSE))</f>
        <v/>
      </c>
      <c r="AC32" s="164" t="str">
        <f>IF(AC30="","",VLOOKUP(AC30,'シフト記号表（勤務時間帯）'!$D$6:$Z$47,23,FALSE))</f>
        <v/>
      </c>
      <c r="AD32" s="164" t="str">
        <f>IF(AD30="","",VLOOKUP(AD30,'シフト記号表（勤務時間帯）'!$D$6:$Z$47,23,FALSE))</f>
        <v/>
      </c>
      <c r="AE32" s="164" t="str">
        <f>IF(AE30="","",VLOOKUP(AE30,'シフト記号表（勤務時間帯）'!$D$6:$Z$47,23,FALSE))</f>
        <v/>
      </c>
      <c r="AF32" s="164" t="str">
        <f>IF(AF30="","",VLOOKUP(AF30,'シフト記号表（勤務時間帯）'!$D$6:$Z$47,23,FALSE))</f>
        <v/>
      </c>
      <c r="AG32" s="164" t="str">
        <f>IF(AG30="","",VLOOKUP(AG30,'シフト記号表（勤務時間帯）'!$D$6:$Z$47,23,FALSE))</f>
        <v/>
      </c>
      <c r="AH32" s="165" t="str">
        <f>IF(AH30="","",VLOOKUP(AH30,'シフト記号表（勤務時間帯）'!$D$6:$Z$47,23,FALSE))</f>
        <v/>
      </c>
      <c r="AI32" s="163" t="str">
        <f>IF(AI30="","",VLOOKUP(AI30,'シフト記号表（勤務時間帯）'!$D$6:$Z$47,23,FALSE))</f>
        <v/>
      </c>
      <c r="AJ32" s="164" t="str">
        <f>IF(AJ30="","",VLOOKUP(AJ30,'シフト記号表（勤務時間帯）'!$D$6:$Z$47,23,FALSE))</f>
        <v/>
      </c>
      <c r="AK32" s="164" t="str">
        <f>IF(AK30="","",VLOOKUP(AK30,'シフト記号表（勤務時間帯）'!$D$6:$Z$47,23,FALSE))</f>
        <v/>
      </c>
      <c r="AL32" s="164" t="str">
        <f>IF(AL30="","",VLOOKUP(AL30,'シフト記号表（勤務時間帯）'!$D$6:$Z$47,23,FALSE))</f>
        <v/>
      </c>
      <c r="AM32" s="164" t="str">
        <f>IF(AM30="","",VLOOKUP(AM30,'シフト記号表（勤務時間帯）'!$D$6:$Z$47,23,FALSE))</f>
        <v/>
      </c>
      <c r="AN32" s="164" t="str">
        <f>IF(AN30="","",VLOOKUP(AN30,'シフト記号表（勤務時間帯）'!$D$6:$Z$47,23,FALSE))</f>
        <v/>
      </c>
      <c r="AO32" s="165" t="str">
        <f>IF(AO30="","",VLOOKUP(AO30,'シフト記号表（勤務時間帯）'!$D$6:$Z$47,23,FALSE))</f>
        <v/>
      </c>
      <c r="AP32" s="163" t="str">
        <f>IF(AP30="","",VLOOKUP(AP30,'シフト記号表（勤務時間帯）'!$D$6:$Z$47,23,FALSE))</f>
        <v/>
      </c>
      <c r="AQ32" s="164" t="str">
        <f>IF(AQ30="","",VLOOKUP(AQ30,'シフト記号表（勤務時間帯）'!$D$6:$Z$47,23,FALSE))</f>
        <v/>
      </c>
      <c r="AR32" s="164" t="str">
        <f>IF(AR30="","",VLOOKUP(AR30,'シフト記号表（勤務時間帯）'!$D$6:$Z$47,23,FALSE))</f>
        <v/>
      </c>
      <c r="AS32" s="164" t="str">
        <f>IF(AS30="","",VLOOKUP(AS30,'シフト記号表（勤務時間帯）'!$D$6:$Z$47,23,FALSE))</f>
        <v/>
      </c>
      <c r="AT32" s="164" t="str">
        <f>IF(AT30="","",VLOOKUP(AT30,'シフト記号表（勤務時間帯）'!$D$6:$Z$47,23,FALSE))</f>
        <v/>
      </c>
      <c r="AU32" s="164" t="str">
        <f>IF(AU30="","",VLOOKUP(AU30,'シフト記号表（勤務時間帯）'!$D$6:$Z$47,23,FALSE))</f>
        <v/>
      </c>
      <c r="AV32" s="165" t="str">
        <f>IF(AV30="","",VLOOKUP(AV30,'シフト記号表（勤務時間帯）'!$D$6:$Z$47,23,FALSE))</f>
        <v/>
      </c>
      <c r="AW32" s="163" t="str">
        <f>IF(AW30="","",VLOOKUP(AW30,'シフト記号表（勤務時間帯）'!$D$6:$Z$47,23,FALSE))</f>
        <v/>
      </c>
      <c r="AX32" s="164" t="str">
        <f>IF(AX30="","",VLOOKUP(AX30,'シフト記号表（勤務時間帯）'!$D$6:$Z$47,23,FALSE))</f>
        <v/>
      </c>
      <c r="AY32" s="164" t="str">
        <f>IF(AY30="","",VLOOKUP(AY30,'シフト記号表（勤務時間帯）'!$D$6:$Z$47,23,FALSE))</f>
        <v/>
      </c>
      <c r="AZ32" s="914">
        <f>IF($BC$3="４週",SUM(U32:AV32),IF($BC$3="暦月",SUM(U32:AY32),""))</f>
        <v>0</v>
      </c>
      <c r="BA32" s="915"/>
      <c r="BB32" s="916">
        <f>IF($BC$3="４週",AZ32/4,IF($BC$3="暦月",(AZ32/($BC$8/7)),""))</f>
        <v>0</v>
      </c>
      <c r="BC32" s="915"/>
      <c r="BD32" s="908"/>
      <c r="BE32" s="909"/>
      <c r="BF32" s="909"/>
      <c r="BG32" s="909"/>
      <c r="BH32" s="910"/>
    </row>
    <row r="33" spans="2:60" ht="20.25" customHeight="1" x14ac:dyDescent="0.15">
      <c r="B33" s="166"/>
      <c r="C33" s="857"/>
      <c r="D33" s="858"/>
      <c r="E33" s="859"/>
      <c r="F33" s="149"/>
      <c r="G33" s="243"/>
      <c r="H33" s="921"/>
      <c r="I33" s="869"/>
      <c r="J33" s="870"/>
      <c r="K33" s="870"/>
      <c r="L33" s="871"/>
      <c r="M33" s="878"/>
      <c r="N33" s="879"/>
      <c r="O33" s="880"/>
      <c r="P33" s="168" t="s">
        <v>227</v>
      </c>
      <c r="Q33" s="169"/>
      <c r="R33" s="169"/>
      <c r="S33" s="170"/>
      <c r="T33" s="171"/>
      <c r="U33" s="172"/>
      <c r="V33" s="173"/>
      <c r="W33" s="173"/>
      <c r="X33" s="173"/>
      <c r="Y33" s="173"/>
      <c r="Z33" s="173"/>
      <c r="AA33" s="174"/>
      <c r="AB33" s="172"/>
      <c r="AC33" s="173"/>
      <c r="AD33" s="173"/>
      <c r="AE33" s="173"/>
      <c r="AF33" s="173"/>
      <c r="AG33" s="173"/>
      <c r="AH33" s="174"/>
      <c r="AI33" s="172"/>
      <c r="AJ33" s="173"/>
      <c r="AK33" s="173"/>
      <c r="AL33" s="173"/>
      <c r="AM33" s="173"/>
      <c r="AN33" s="173"/>
      <c r="AO33" s="174"/>
      <c r="AP33" s="172"/>
      <c r="AQ33" s="173"/>
      <c r="AR33" s="173"/>
      <c r="AS33" s="173"/>
      <c r="AT33" s="173"/>
      <c r="AU33" s="173"/>
      <c r="AV33" s="174"/>
      <c r="AW33" s="172"/>
      <c r="AX33" s="173"/>
      <c r="AY33" s="173"/>
      <c r="AZ33" s="887"/>
      <c r="BA33" s="888"/>
      <c r="BB33" s="901"/>
      <c r="BC33" s="888"/>
      <c r="BD33" s="902"/>
      <c r="BE33" s="903"/>
      <c r="BF33" s="903"/>
      <c r="BG33" s="903"/>
      <c r="BH33" s="904"/>
    </row>
    <row r="34" spans="2:60" ht="20.25" customHeight="1" x14ac:dyDescent="0.15">
      <c r="B34" s="148">
        <f>B31+1</f>
        <v>5</v>
      </c>
      <c r="C34" s="860"/>
      <c r="D34" s="861"/>
      <c r="E34" s="862"/>
      <c r="F34" s="149">
        <f>C33</f>
        <v>0</v>
      </c>
      <c r="G34" s="243"/>
      <c r="H34" s="867"/>
      <c r="I34" s="872"/>
      <c r="J34" s="873"/>
      <c r="K34" s="873"/>
      <c r="L34" s="874"/>
      <c r="M34" s="881"/>
      <c r="N34" s="882"/>
      <c r="O34" s="883"/>
      <c r="P34" s="150" t="s">
        <v>230</v>
      </c>
      <c r="Q34" s="151"/>
      <c r="R34" s="151"/>
      <c r="S34" s="152"/>
      <c r="T34" s="153"/>
      <c r="U34" s="154" t="str">
        <f>IF(U33="","",VLOOKUP(U33,'シフト記号表（勤務時間帯）'!$D$6:$X$47,21,FALSE))</f>
        <v/>
      </c>
      <c r="V34" s="155" t="str">
        <f>IF(V33="","",VLOOKUP(V33,'シフト記号表（勤務時間帯）'!$D$6:$X$47,21,FALSE))</f>
        <v/>
      </c>
      <c r="W34" s="155" t="str">
        <f>IF(W33="","",VLOOKUP(W33,'シフト記号表（勤務時間帯）'!$D$6:$X$47,21,FALSE))</f>
        <v/>
      </c>
      <c r="X34" s="155" t="str">
        <f>IF(X33="","",VLOOKUP(X33,'シフト記号表（勤務時間帯）'!$D$6:$X$47,21,FALSE))</f>
        <v/>
      </c>
      <c r="Y34" s="155" t="str">
        <f>IF(Y33="","",VLOOKUP(Y33,'シフト記号表（勤務時間帯）'!$D$6:$X$47,21,FALSE))</f>
        <v/>
      </c>
      <c r="Z34" s="155" t="str">
        <f>IF(Z33="","",VLOOKUP(Z33,'シフト記号表（勤務時間帯）'!$D$6:$X$47,21,FALSE))</f>
        <v/>
      </c>
      <c r="AA34" s="156" t="str">
        <f>IF(AA33="","",VLOOKUP(AA33,'シフト記号表（勤務時間帯）'!$D$6:$X$47,21,FALSE))</f>
        <v/>
      </c>
      <c r="AB34" s="154" t="str">
        <f>IF(AB33="","",VLOOKUP(AB33,'シフト記号表（勤務時間帯）'!$D$6:$X$47,21,FALSE))</f>
        <v/>
      </c>
      <c r="AC34" s="155" t="str">
        <f>IF(AC33="","",VLOOKUP(AC33,'シフト記号表（勤務時間帯）'!$D$6:$X$47,21,FALSE))</f>
        <v/>
      </c>
      <c r="AD34" s="155" t="str">
        <f>IF(AD33="","",VLOOKUP(AD33,'シフト記号表（勤務時間帯）'!$D$6:$X$47,21,FALSE))</f>
        <v/>
      </c>
      <c r="AE34" s="155" t="str">
        <f>IF(AE33="","",VLOOKUP(AE33,'シフト記号表（勤務時間帯）'!$D$6:$X$47,21,FALSE))</f>
        <v/>
      </c>
      <c r="AF34" s="155" t="str">
        <f>IF(AF33="","",VLOOKUP(AF33,'シフト記号表（勤務時間帯）'!$D$6:$X$47,21,FALSE))</f>
        <v/>
      </c>
      <c r="AG34" s="155" t="str">
        <f>IF(AG33="","",VLOOKUP(AG33,'シフト記号表（勤務時間帯）'!$D$6:$X$47,21,FALSE))</f>
        <v/>
      </c>
      <c r="AH34" s="156" t="str">
        <f>IF(AH33="","",VLOOKUP(AH33,'シフト記号表（勤務時間帯）'!$D$6:$X$47,21,FALSE))</f>
        <v/>
      </c>
      <c r="AI34" s="154" t="str">
        <f>IF(AI33="","",VLOOKUP(AI33,'シフト記号表（勤務時間帯）'!$D$6:$X$47,21,FALSE))</f>
        <v/>
      </c>
      <c r="AJ34" s="155" t="str">
        <f>IF(AJ33="","",VLOOKUP(AJ33,'シフト記号表（勤務時間帯）'!$D$6:$X$47,21,FALSE))</f>
        <v/>
      </c>
      <c r="AK34" s="155" t="str">
        <f>IF(AK33="","",VLOOKUP(AK33,'シフト記号表（勤務時間帯）'!$D$6:$X$47,21,FALSE))</f>
        <v/>
      </c>
      <c r="AL34" s="155" t="str">
        <f>IF(AL33="","",VLOOKUP(AL33,'シフト記号表（勤務時間帯）'!$D$6:$X$47,21,FALSE))</f>
        <v/>
      </c>
      <c r="AM34" s="155" t="str">
        <f>IF(AM33="","",VLOOKUP(AM33,'シフト記号表（勤務時間帯）'!$D$6:$X$47,21,FALSE))</f>
        <v/>
      </c>
      <c r="AN34" s="155" t="str">
        <f>IF(AN33="","",VLOOKUP(AN33,'シフト記号表（勤務時間帯）'!$D$6:$X$47,21,FALSE))</f>
        <v/>
      </c>
      <c r="AO34" s="156" t="str">
        <f>IF(AO33="","",VLOOKUP(AO33,'シフト記号表（勤務時間帯）'!$D$6:$X$47,21,FALSE))</f>
        <v/>
      </c>
      <c r="AP34" s="154" t="str">
        <f>IF(AP33="","",VLOOKUP(AP33,'シフト記号表（勤務時間帯）'!$D$6:$X$47,21,FALSE))</f>
        <v/>
      </c>
      <c r="AQ34" s="155" t="str">
        <f>IF(AQ33="","",VLOOKUP(AQ33,'シフト記号表（勤務時間帯）'!$D$6:$X$47,21,FALSE))</f>
        <v/>
      </c>
      <c r="AR34" s="155" t="str">
        <f>IF(AR33="","",VLOOKUP(AR33,'シフト記号表（勤務時間帯）'!$D$6:$X$47,21,FALSE))</f>
        <v/>
      </c>
      <c r="AS34" s="155" t="str">
        <f>IF(AS33="","",VLOOKUP(AS33,'シフト記号表（勤務時間帯）'!$D$6:$X$47,21,FALSE))</f>
        <v/>
      </c>
      <c r="AT34" s="155" t="str">
        <f>IF(AT33="","",VLOOKUP(AT33,'シフト記号表（勤務時間帯）'!$D$6:$X$47,21,FALSE))</f>
        <v/>
      </c>
      <c r="AU34" s="155" t="str">
        <f>IF(AU33="","",VLOOKUP(AU33,'シフト記号表（勤務時間帯）'!$D$6:$X$47,21,FALSE))</f>
        <v/>
      </c>
      <c r="AV34" s="156" t="str">
        <f>IF(AV33="","",VLOOKUP(AV33,'シフト記号表（勤務時間帯）'!$D$6:$X$47,21,FALSE))</f>
        <v/>
      </c>
      <c r="AW34" s="154" t="str">
        <f>IF(AW33="","",VLOOKUP(AW33,'シフト記号表（勤務時間帯）'!$D$6:$X$47,21,FALSE))</f>
        <v/>
      </c>
      <c r="AX34" s="155" t="str">
        <f>IF(AX33="","",VLOOKUP(AX33,'シフト記号表（勤務時間帯）'!$D$6:$X$47,21,FALSE))</f>
        <v/>
      </c>
      <c r="AY34" s="155" t="str">
        <f>IF(AY33="","",VLOOKUP(AY33,'シフト記号表（勤務時間帯）'!$D$6:$X$47,21,FALSE))</f>
        <v/>
      </c>
      <c r="AZ34" s="911">
        <f>IF($BC$3="４週",SUM(U34:AV34),IF($BC$3="暦月",SUM(U34:AY34),""))</f>
        <v>0</v>
      </c>
      <c r="BA34" s="912"/>
      <c r="BB34" s="913">
        <f>IF($BC$3="４週",AZ34/4,IF($BC$3="暦月",(AZ34/($BC$8/7)),""))</f>
        <v>0</v>
      </c>
      <c r="BC34" s="912"/>
      <c r="BD34" s="905"/>
      <c r="BE34" s="906"/>
      <c r="BF34" s="906"/>
      <c r="BG34" s="906"/>
      <c r="BH34" s="907"/>
    </row>
    <row r="35" spans="2:60" ht="20.25" customHeight="1" x14ac:dyDescent="0.15">
      <c r="B35" s="157"/>
      <c r="C35" s="863"/>
      <c r="D35" s="864"/>
      <c r="E35" s="865"/>
      <c r="F35" s="158"/>
      <c r="G35" s="244">
        <f>C33</f>
        <v>0</v>
      </c>
      <c r="H35" s="868"/>
      <c r="I35" s="875"/>
      <c r="J35" s="876"/>
      <c r="K35" s="876"/>
      <c r="L35" s="877"/>
      <c r="M35" s="884"/>
      <c r="N35" s="885"/>
      <c r="O35" s="886"/>
      <c r="P35" s="159" t="s">
        <v>231</v>
      </c>
      <c r="Q35" s="160"/>
      <c r="R35" s="160"/>
      <c r="S35" s="179"/>
      <c r="T35" s="180"/>
      <c r="U35" s="163" t="str">
        <f>IF(U33="","",VLOOKUP(U33,'シフト記号表（勤務時間帯）'!$D$6:$Z$47,23,FALSE))</f>
        <v/>
      </c>
      <c r="V35" s="164" t="str">
        <f>IF(V33="","",VLOOKUP(V33,'シフト記号表（勤務時間帯）'!$D$6:$Z$47,23,FALSE))</f>
        <v/>
      </c>
      <c r="W35" s="164" t="str">
        <f>IF(W33="","",VLOOKUP(W33,'シフト記号表（勤務時間帯）'!$D$6:$Z$47,23,FALSE))</f>
        <v/>
      </c>
      <c r="X35" s="164" t="str">
        <f>IF(X33="","",VLOOKUP(X33,'シフト記号表（勤務時間帯）'!$D$6:$Z$47,23,FALSE))</f>
        <v/>
      </c>
      <c r="Y35" s="164" t="str">
        <f>IF(Y33="","",VLOOKUP(Y33,'シフト記号表（勤務時間帯）'!$D$6:$Z$47,23,FALSE))</f>
        <v/>
      </c>
      <c r="Z35" s="164" t="str">
        <f>IF(Z33="","",VLOOKUP(Z33,'シフト記号表（勤務時間帯）'!$D$6:$Z$47,23,FALSE))</f>
        <v/>
      </c>
      <c r="AA35" s="165" t="str">
        <f>IF(AA33="","",VLOOKUP(AA33,'シフト記号表（勤務時間帯）'!$D$6:$Z$47,23,FALSE))</f>
        <v/>
      </c>
      <c r="AB35" s="163" t="str">
        <f>IF(AB33="","",VLOOKUP(AB33,'シフト記号表（勤務時間帯）'!$D$6:$Z$47,23,FALSE))</f>
        <v/>
      </c>
      <c r="AC35" s="164" t="str">
        <f>IF(AC33="","",VLOOKUP(AC33,'シフト記号表（勤務時間帯）'!$D$6:$Z$47,23,FALSE))</f>
        <v/>
      </c>
      <c r="AD35" s="164" t="str">
        <f>IF(AD33="","",VLOOKUP(AD33,'シフト記号表（勤務時間帯）'!$D$6:$Z$47,23,FALSE))</f>
        <v/>
      </c>
      <c r="AE35" s="164" t="str">
        <f>IF(AE33="","",VLOOKUP(AE33,'シフト記号表（勤務時間帯）'!$D$6:$Z$47,23,FALSE))</f>
        <v/>
      </c>
      <c r="AF35" s="164" t="str">
        <f>IF(AF33="","",VLOOKUP(AF33,'シフト記号表（勤務時間帯）'!$D$6:$Z$47,23,FALSE))</f>
        <v/>
      </c>
      <c r="AG35" s="164" t="str">
        <f>IF(AG33="","",VLOOKUP(AG33,'シフト記号表（勤務時間帯）'!$D$6:$Z$47,23,FALSE))</f>
        <v/>
      </c>
      <c r="AH35" s="165" t="str">
        <f>IF(AH33="","",VLOOKUP(AH33,'シフト記号表（勤務時間帯）'!$D$6:$Z$47,23,FALSE))</f>
        <v/>
      </c>
      <c r="AI35" s="163" t="str">
        <f>IF(AI33="","",VLOOKUP(AI33,'シフト記号表（勤務時間帯）'!$D$6:$Z$47,23,FALSE))</f>
        <v/>
      </c>
      <c r="AJ35" s="164" t="str">
        <f>IF(AJ33="","",VLOOKUP(AJ33,'シフト記号表（勤務時間帯）'!$D$6:$Z$47,23,FALSE))</f>
        <v/>
      </c>
      <c r="AK35" s="164" t="str">
        <f>IF(AK33="","",VLOOKUP(AK33,'シフト記号表（勤務時間帯）'!$D$6:$Z$47,23,FALSE))</f>
        <v/>
      </c>
      <c r="AL35" s="164" t="str">
        <f>IF(AL33="","",VLOOKUP(AL33,'シフト記号表（勤務時間帯）'!$D$6:$Z$47,23,FALSE))</f>
        <v/>
      </c>
      <c r="AM35" s="164" t="str">
        <f>IF(AM33="","",VLOOKUP(AM33,'シフト記号表（勤務時間帯）'!$D$6:$Z$47,23,FALSE))</f>
        <v/>
      </c>
      <c r="AN35" s="164" t="str">
        <f>IF(AN33="","",VLOOKUP(AN33,'シフト記号表（勤務時間帯）'!$D$6:$Z$47,23,FALSE))</f>
        <v/>
      </c>
      <c r="AO35" s="165" t="str">
        <f>IF(AO33="","",VLOOKUP(AO33,'シフト記号表（勤務時間帯）'!$D$6:$Z$47,23,FALSE))</f>
        <v/>
      </c>
      <c r="AP35" s="163" t="str">
        <f>IF(AP33="","",VLOOKUP(AP33,'シフト記号表（勤務時間帯）'!$D$6:$Z$47,23,FALSE))</f>
        <v/>
      </c>
      <c r="AQ35" s="164" t="str">
        <f>IF(AQ33="","",VLOOKUP(AQ33,'シフト記号表（勤務時間帯）'!$D$6:$Z$47,23,FALSE))</f>
        <v/>
      </c>
      <c r="AR35" s="164" t="str">
        <f>IF(AR33="","",VLOOKUP(AR33,'シフト記号表（勤務時間帯）'!$D$6:$Z$47,23,FALSE))</f>
        <v/>
      </c>
      <c r="AS35" s="164" t="str">
        <f>IF(AS33="","",VLOOKUP(AS33,'シフト記号表（勤務時間帯）'!$D$6:$Z$47,23,FALSE))</f>
        <v/>
      </c>
      <c r="AT35" s="164" t="str">
        <f>IF(AT33="","",VLOOKUP(AT33,'シフト記号表（勤務時間帯）'!$D$6:$Z$47,23,FALSE))</f>
        <v/>
      </c>
      <c r="AU35" s="164" t="str">
        <f>IF(AU33="","",VLOOKUP(AU33,'シフト記号表（勤務時間帯）'!$D$6:$Z$47,23,FALSE))</f>
        <v/>
      </c>
      <c r="AV35" s="165" t="str">
        <f>IF(AV33="","",VLOOKUP(AV33,'シフト記号表（勤務時間帯）'!$D$6:$Z$47,23,FALSE))</f>
        <v/>
      </c>
      <c r="AW35" s="163" t="str">
        <f>IF(AW33="","",VLOOKUP(AW33,'シフト記号表（勤務時間帯）'!$D$6:$Z$47,23,FALSE))</f>
        <v/>
      </c>
      <c r="AX35" s="164" t="str">
        <f>IF(AX33="","",VLOOKUP(AX33,'シフト記号表（勤務時間帯）'!$D$6:$Z$47,23,FALSE))</f>
        <v/>
      </c>
      <c r="AY35" s="164" t="str">
        <f>IF(AY33="","",VLOOKUP(AY33,'シフト記号表（勤務時間帯）'!$D$6:$Z$47,23,FALSE))</f>
        <v/>
      </c>
      <c r="AZ35" s="914">
        <f>IF($BC$3="４週",SUM(U35:AV35),IF($BC$3="暦月",SUM(U35:AY35),""))</f>
        <v>0</v>
      </c>
      <c r="BA35" s="915"/>
      <c r="BB35" s="916">
        <f>IF($BC$3="４週",AZ35/4,IF($BC$3="暦月",(AZ35/($BC$8/7)),""))</f>
        <v>0</v>
      </c>
      <c r="BC35" s="915"/>
      <c r="BD35" s="908"/>
      <c r="BE35" s="909"/>
      <c r="BF35" s="909"/>
      <c r="BG35" s="909"/>
      <c r="BH35" s="910"/>
    </row>
    <row r="36" spans="2:60" ht="20.25" customHeight="1" x14ac:dyDescent="0.15">
      <c r="B36" s="166"/>
      <c r="C36" s="857"/>
      <c r="D36" s="858"/>
      <c r="E36" s="859"/>
      <c r="F36" s="149"/>
      <c r="G36" s="243"/>
      <c r="H36" s="921"/>
      <c r="I36" s="869"/>
      <c r="J36" s="870"/>
      <c r="K36" s="870"/>
      <c r="L36" s="871"/>
      <c r="M36" s="878"/>
      <c r="N36" s="879"/>
      <c r="O36" s="880"/>
      <c r="P36" s="168" t="s">
        <v>227</v>
      </c>
      <c r="Q36" s="175"/>
      <c r="R36" s="175"/>
      <c r="S36" s="176"/>
      <c r="T36" s="181"/>
      <c r="U36" s="172"/>
      <c r="V36" s="173"/>
      <c r="W36" s="173"/>
      <c r="X36" s="173"/>
      <c r="Y36" s="173"/>
      <c r="Z36" s="173"/>
      <c r="AA36" s="174"/>
      <c r="AB36" s="172"/>
      <c r="AC36" s="173"/>
      <c r="AD36" s="173"/>
      <c r="AE36" s="173"/>
      <c r="AF36" s="173"/>
      <c r="AG36" s="173"/>
      <c r="AH36" s="174"/>
      <c r="AI36" s="172"/>
      <c r="AJ36" s="173"/>
      <c r="AK36" s="173"/>
      <c r="AL36" s="173"/>
      <c r="AM36" s="173"/>
      <c r="AN36" s="173"/>
      <c r="AO36" s="174"/>
      <c r="AP36" s="172"/>
      <c r="AQ36" s="173"/>
      <c r="AR36" s="173"/>
      <c r="AS36" s="173"/>
      <c r="AT36" s="173"/>
      <c r="AU36" s="173"/>
      <c r="AV36" s="174"/>
      <c r="AW36" s="172"/>
      <c r="AX36" s="173"/>
      <c r="AY36" s="173"/>
      <c r="AZ36" s="887"/>
      <c r="BA36" s="888"/>
      <c r="BB36" s="901"/>
      <c r="BC36" s="888"/>
      <c r="BD36" s="902"/>
      <c r="BE36" s="903"/>
      <c r="BF36" s="903"/>
      <c r="BG36" s="903"/>
      <c r="BH36" s="904"/>
    </row>
    <row r="37" spans="2:60" ht="20.25" customHeight="1" x14ac:dyDescent="0.15">
      <c r="B37" s="148">
        <f>B34+1</f>
        <v>6</v>
      </c>
      <c r="C37" s="860"/>
      <c r="D37" s="861"/>
      <c r="E37" s="862"/>
      <c r="F37" s="149">
        <f>C36</f>
        <v>0</v>
      </c>
      <c r="G37" s="243"/>
      <c r="H37" s="867"/>
      <c r="I37" s="872"/>
      <c r="J37" s="873"/>
      <c r="K37" s="873"/>
      <c r="L37" s="874"/>
      <c r="M37" s="881"/>
      <c r="N37" s="882"/>
      <c r="O37" s="883"/>
      <c r="P37" s="150" t="s">
        <v>230</v>
      </c>
      <c r="Q37" s="151"/>
      <c r="R37" s="151"/>
      <c r="S37" s="152"/>
      <c r="T37" s="153"/>
      <c r="U37" s="154" t="str">
        <f>IF(U36="","",VLOOKUP(U36,'シフト記号表（勤務時間帯）'!$D$6:$X$47,21,FALSE))</f>
        <v/>
      </c>
      <c r="V37" s="155" t="str">
        <f>IF(V36="","",VLOOKUP(V36,'シフト記号表（勤務時間帯）'!$D$6:$X$47,21,FALSE))</f>
        <v/>
      </c>
      <c r="W37" s="155" t="str">
        <f>IF(W36="","",VLOOKUP(W36,'シフト記号表（勤務時間帯）'!$D$6:$X$47,21,FALSE))</f>
        <v/>
      </c>
      <c r="X37" s="155" t="str">
        <f>IF(X36="","",VLOOKUP(X36,'シフト記号表（勤務時間帯）'!$D$6:$X$47,21,FALSE))</f>
        <v/>
      </c>
      <c r="Y37" s="155" t="str">
        <f>IF(Y36="","",VLOOKUP(Y36,'シフト記号表（勤務時間帯）'!$D$6:$X$47,21,FALSE))</f>
        <v/>
      </c>
      <c r="Z37" s="155" t="str">
        <f>IF(Z36="","",VLOOKUP(Z36,'シフト記号表（勤務時間帯）'!$D$6:$X$47,21,FALSE))</f>
        <v/>
      </c>
      <c r="AA37" s="156" t="str">
        <f>IF(AA36="","",VLOOKUP(AA36,'シフト記号表（勤務時間帯）'!$D$6:$X$47,21,FALSE))</f>
        <v/>
      </c>
      <c r="AB37" s="154" t="str">
        <f>IF(AB36="","",VLOOKUP(AB36,'シフト記号表（勤務時間帯）'!$D$6:$X$47,21,FALSE))</f>
        <v/>
      </c>
      <c r="AC37" s="155" t="str">
        <f>IF(AC36="","",VLOOKUP(AC36,'シフト記号表（勤務時間帯）'!$D$6:$X$47,21,FALSE))</f>
        <v/>
      </c>
      <c r="AD37" s="155" t="str">
        <f>IF(AD36="","",VLOOKUP(AD36,'シフト記号表（勤務時間帯）'!$D$6:$X$47,21,FALSE))</f>
        <v/>
      </c>
      <c r="AE37" s="155" t="str">
        <f>IF(AE36="","",VLOOKUP(AE36,'シフト記号表（勤務時間帯）'!$D$6:$X$47,21,FALSE))</f>
        <v/>
      </c>
      <c r="AF37" s="155" t="str">
        <f>IF(AF36="","",VLOOKUP(AF36,'シフト記号表（勤務時間帯）'!$D$6:$X$47,21,FALSE))</f>
        <v/>
      </c>
      <c r="AG37" s="155" t="str">
        <f>IF(AG36="","",VLOOKUP(AG36,'シフト記号表（勤務時間帯）'!$D$6:$X$47,21,FALSE))</f>
        <v/>
      </c>
      <c r="AH37" s="156" t="str">
        <f>IF(AH36="","",VLOOKUP(AH36,'シフト記号表（勤務時間帯）'!$D$6:$X$47,21,FALSE))</f>
        <v/>
      </c>
      <c r="AI37" s="154" t="str">
        <f>IF(AI36="","",VLOOKUP(AI36,'シフト記号表（勤務時間帯）'!$D$6:$X$47,21,FALSE))</f>
        <v/>
      </c>
      <c r="AJ37" s="155" t="str">
        <f>IF(AJ36="","",VLOOKUP(AJ36,'シフト記号表（勤務時間帯）'!$D$6:$X$47,21,FALSE))</f>
        <v/>
      </c>
      <c r="AK37" s="155" t="str">
        <f>IF(AK36="","",VLOOKUP(AK36,'シフト記号表（勤務時間帯）'!$D$6:$X$47,21,FALSE))</f>
        <v/>
      </c>
      <c r="AL37" s="155" t="str">
        <f>IF(AL36="","",VLOOKUP(AL36,'シフト記号表（勤務時間帯）'!$D$6:$X$47,21,FALSE))</f>
        <v/>
      </c>
      <c r="AM37" s="155" t="str">
        <f>IF(AM36="","",VLOOKUP(AM36,'シフト記号表（勤務時間帯）'!$D$6:$X$47,21,FALSE))</f>
        <v/>
      </c>
      <c r="AN37" s="155" t="str">
        <f>IF(AN36="","",VLOOKUP(AN36,'シフト記号表（勤務時間帯）'!$D$6:$X$47,21,FALSE))</f>
        <v/>
      </c>
      <c r="AO37" s="156" t="str">
        <f>IF(AO36="","",VLOOKUP(AO36,'シフト記号表（勤務時間帯）'!$D$6:$X$47,21,FALSE))</f>
        <v/>
      </c>
      <c r="AP37" s="154" t="str">
        <f>IF(AP36="","",VLOOKUP(AP36,'シフト記号表（勤務時間帯）'!$D$6:$X$47,21,FALSE))</f>
        <v/>
      </c>
      <c r="AQ37" s="155" t="str">
        <f>IF(AQ36="","",VLOOKUP(AQ36,'シフト記号表（勤務時間帯）'!$D$6:$X$47,21,FALSE))</f>
        <v/>
      </c>
      <c r="AR37" s="155" t="str">
        <f>IF(AR36="","",VLOOKUP(AR36,'シフト記号表（勤務時間帯）'!$D$6:$X$47,21,FALSE))</f>
        <v/>
      </c>
      <c r="AS37" s="155" t="str">
        <f>IF(AS36="","",VLOOKUP(AS36,'シフト記号表（勤務時間帯）'!$D$6:$X$47,21,FALSE))</f>
        <v/>
      </c>
      <c r="AT37" s="155" t="str">
        <f>IF(AT36="","",VLOOKUP(AT36,'シフト記号表（勤務時間帯）'!$D$6:$X$47,21,FALSE))</f>
        <v/>
      </c>
      <c r="AU37" s="155" t="str">
        <f>IF(AU36="","",VLOOKUP(AU36,'シフト記号表（勤務時間帯）'!$D$6:$X$47,21,FALSE))</f>
        <v/>
      </c>
      <c r="AV37" s="156" t="str">
        <f>IF(AV36="","",VLOOKUP(AV36,'シフト記号表（勤務時間帯）'!$D$6:$X$47,21,FALSE))</f>
        <v/>
      </c>
      <c r="AW37" s="154" t="str">
        <f>IF(AW36="","",VLOOKUP(AW36,'シフト記号表（勤務時間帯）'!$D$6:$X$47,21,FALSE))</f>
        <v/>
      </c>
      <c r="AX37" s="155" t="str">
        <f>IF(AX36="","",VLOOKUP(AX36,'シフト記号表（勤務時間帯）'!$D$6:$X$47,21,FALSE))</f>
        <v/>
      </c>
      <c r="AY37" s="155" t="str">
        <f>IF(AY36="","",VLOOKUP(AY36,'シフト記号表（勤務時間帯）'!$D$6:$X$47,21,FALSE))</f>
        <v/>
      </c>
      <c r="AZ37" s="911">
        <f>IF($BC$3="４週",SUM(U37:AV37),IF($BC$3="暦月",SUM(U37:AY37),""))</f>
        <v>0</v>
      </c>
      <c r="BA37" s="912"/>
      <c r="BB37" s="913">
        <f>IF($BC$3="４週",AZ37/4,IF($BC$3="暦月",(AZ37/($BC$8/7)),""))</f>
        <v>0</v>
      </c>
      <c r="BC37" s="912"/>
      <c r="BD37" s="905"/>
      <c r="BE37" s="906"/>
      <c r="BF37" s="906"/>
      <c r="BG37" s="906"/>
      <c r="BH37" s="907"/>
    </row>
    <row r="38" spans="2:60" ht="20.25" customHeight="1" x14ac:dyDescent="0.15">
      <c r="B38" s="157"/>
      <c r="C38" s="863"/>
      <c r="D38" s="864"/>
      <c r="E38" s="865"/>
      <c r="F38" s="158"/>
      <c r="G38" s="244">
        <f>C36</f>
        <v>0</v>
      </c>
      <c r="H38" s="868"/>
      <c r="I38" s="875"/>
      <c r="J38" s="876"/>
      <c r="K38" s="876"/>
      <c r="L38" s="877"/>
      <c r="M38" s="884"/>
      <c r="N38" s="885"/>
      <c r="O38" s="886"/>
      <c r="P38" s="159" t="s">
        <v>231</v>
      </c>
      <c r="Q38" s="178"/>
      <c r="R38" s="178"/>
      <c r="S38" s="161"/>
      <c r="T38" s="162"/>
      <c r="U38" s="163" t="str">
        <f>IF(U36="","",VLOOKUP(U36,'シフト記号表（勤務時間帯）'!$D$6:$Z$47,23,FALSE))</f>
        <v/>
      </c>
      <c r="V38" s="164" t="str">
        <f>IF(V36="","",VLOOKUP(V36,'シフト記号表（勤務時間帯）'!$D$6:$Z$47,23,FALSE))</f>
        <v/>
      </c>
      <c r="W38" s="164" t="str">
        <f>IF(W36="","",VLOOKUP(W36,'シフト記号表（勤務時間帯）'!$D$6:$Z$47,23,FALSE))</f>
        <v/>
      </c>
      <c r="X38" s="164" t="str">
        <f>IF(X36="","",VLOOKUP(X36,'シフト記号表（勤務時間帯）'!$D$6:$Z$47,23,FALSE))</f>
        <v/>
      </c>
      <c r="Y38" s="164" t="str">
        <f>IF(Y36="","",VLOOKUP(Y36,'シフト記号表（勤務時間帯）'!$D$6:$Z$47,23,FALSE))</f>
        <v/>
      </c>
      <c r="Z38" s="164" t="str">
        <f>IF(Z36="","",VLOOKUP(Z36,'シフト記号表（勤務時間帯）'!$D$6:$Z$47,23,FALSE))</f>
        <v/>
      </c>
      <c r="AA38" s="165" t="str">
        <f>IF(AA36="","",VLOOKUP(AA36,'シフト記号表（勤務時間帯）'!$D$6:$Z$47,23,FALSE))</f>
        <v/>
      </c>
      <c r="AB38" s="163" t="str">
        <f>IF(AB36="","",VLOOKUP(AB36,'シフト記号表（勤務時間帯）'!$D$6:$Z$47,23,FALSE))</f>
        <v/>
      </c>
      <c r="AC38" s="164" t="str">
        <f>IF(AC36="","",VLOOKUP(AC36,'シフト記号表（勤務時間帯）'!$D$6:$Z$47,23,FALSE))</f>
        <v/>
      </c>
      <c r="AD38" s="164" t="str">
        <f>IF(AD36="","",VLOOKUP(AD36,'シフト記号表（勤務時間帯）'!$D$6:$Z$47,23,FALSE))</f>
        <v/>
      </c>
      <c r="AE38" s="164" t="str">
        <f>IF(AE36="","",VLOOKUP(AE36,'シフト記号表（勤務時間帯）'!$D$6:$Z$47,23,FALSE))</f>
        <v/>
      </c>
      <c r="AF38" s="164" t="str">
        <f>IF(AF36="","",VLOOKUP(AF36,'シフト記号表（勤務時間帯）'!$D$6:$Z$47,23,FALSE))</f>
        <v/>
      </c>
      <c r="AG38" s="164" t="str">
        <f>IF(AG36="","",VLOOKUP(AG36,'シフト記号表（勤務時間帯）'!$D$6:$Z$47,23,FALSE))</f>
        <v/>
      </c>
      <c r="AH38" s="165" t="str">
        <f>IF(AH36="","",VLOOKUP(AH36,'シフト記号表（勤務時間帯）'!$D$6:$Z$47,23,FALSE))</f>
        <v/>
      </c>
      <c r="AI38" s="163" t="str">
        <f>IF(AI36="","",VLOOKUP(AI36,'シフト記号表（勤務時間帯）'!$D$6:$Z$47,23,FALSE))</f>
        <v/>
      </c>
      <c r="AJ38" s="164" t="str">
        <f>IF(AJ36="","",VLOOKUP(AJ36,'シフト記号表（勤務時間帯）'!$D$6:$Z$47,23,FALSE))</f>
        <v/>
      </c>
      <c r="AK38" s="164" t="str">
        <f>IF(AK36="","",VLOOKUP(AK36,'シフト記号表（勤務時間帯）'!$D$6:$Z$47,23,FALSE))</f>
        <v/>
      </c>
      <c r="AL38" s="164" t="str">
        <f>IF(AL36="","",VLOOKUP(AL36,'シフト記号表（勤務時間帯）'!$D$6:$Z$47,23,FALSE))</f>
        <v/>
      </c>
      <c r="AM38" s="164" t="str">
        <f>IF(AM36="","",VLOOKUP(AM36,'シフト記号表（勤務時間帯）'!$D$6:$Z$47,23,FALSE))</f>
        <v/>
      </c>
      <c r="AN38" s="164" t="str">
        <f>IF(AN36="","",VLOOKUP(AN36,'シフト記号表（勤務時間帯）'!$D$6:$Z$47,23,FALSE))</f>
        <v/>
      </c>
      <c r="AO38" s="165" t="str">
        <f>IF(AO36="","",VLOOKUP(AO36,'シフト記号表（勤務時間帯）'!$D$6:$Z$47,23,FALSE))</f>
        <v/>
      </c>
      <c r="AP38" s="163" t="str">
        <f>IF(AP36="","",VLOOKUP(AP36,'シフト記号表（勤務時間帯）'!$D$6:$Z$47,23,FALSE))</f>
        <v/>
      </c>
      <c r="AQ38" s="164" t="str">
        <f>IF(AQ36="","",VLOOKUP(AQ36,'シフト記号表（勤務時間帯）'!$D$6:$Z$47,23,FALSE))</f>
        <v/>
      </c>
      <c r="AR38" s="164" t="str">
        <f>IF(AR36="","",VLOOKUP(AR36,'シフト記号表（勤務時間帯）'!$D$6:$Z$47,23,FALSE))</f>
        <v/>
      </c>
      <c r="AS38" s="164" t="str">
        <f>IF(AS36="","",VLOOKUP(AS36,'シフト記号表（勤務時間帯）'!$D$6:$Z$47,23,FALSE))</f>
        <v/>
      </c>
      <c r="AT38" s="164" t="str">
        <f>IF(AT36="","",VLOOKUP(AT36,'シフト記号表（勤務時間帯）'!$D$6:$Z$47,23,FALSE))</f>
        <v/>
      </c>
      <c r="AU38" s="164" t="str">
        <f>IF(AU36="","",VLOOKUP(AU36,'シフト記号表（勤務時間帯）'!$D$6:$Z$47,23,FALSE))</f>
        <v/>
      </c>
      <c r="AV38" s="165" t="str">
        <f>IF(AV36="","",VLOOKUP(AV36,'シフト記号表（勤務時間帯）'!$D$6:$Z$47,23,FALSE))</f>
        <v/>
      </c>
      <c r="AW38" s="163" t="str">
        <f>IF(AW36="","",VLOOKUP(AW36,'シフト記号表（勤務時間帯）'!$D$6:$Z$47,23,FALSE))</f>
        <v/>
      </c>
      <c r="AX38" s="164" t="str">
        <f>IF(AX36="","",VLOOKUP(AX36,'シフト記号表（勤務時間帯）'!$D$6:$Z$47,23,FALSE))</f>
        <v/>
      </c>
      <c r="AY38" s="164" t="str">
        <f>IF(AY36="","",VLOOKUP(AY36,'シフト記号表（勤務時間帯）'!$D$6:$Z$47,23,FALSE))</f>
        <v/>
      </c>
      <c r="AZ38" s="914">
        <f>IF($BC$3="４週",SUM(U38:AV38),IF($BC$3="暦月",SUM(U38:AY38),""))</f>
        <v>0</v>
      </c>
      <c r="BA38" s="915"/>
      <c r="BB38" s="916">
        <f>IF($BC$3="４週",AZ38/4,IF($BC$3="暦月",(AZ38/($BC$8/7)),""))</f>
        <v>0</v>
      </c>
      <c r="BC38" s="915"/>
      <c r="BD38" s="908"/>
      <c r="BE38" s="909"/>
      <c r="BF38" s="909"/>
      <c r="BG38" s="909"/>
      <c r="BH38" s="910"/>
    </row>
    <row r="39" spans="2:60" ht="20.25" customHeight="1" x14ac:dyDescent="0.15">
      <c r="B39" s="166"/>
      <c r="C39" s="857"/>
      <c r="D39" s="858"/>
      <c r="E39" s="859"/>
      <c r="F39" s="149"/>
      <c r="G39" s="243"/>
      <c r="H39" s="921"/>
      <c r="I39" s="869"/>
      <c r="J39" s="870"/>
      <c r="K39" s="870"/>
      <c r="L39" s="871"/>
      <c r="M39" s="878"/>
      <c r="N39" s="879"/>
      <c r="O39" s="880"/>
      <c r="P39" s="168" t="s">
        <v>227</v>
      </c>
      <c r="Q39" s="169"/>
      <c r="R39" s="169"/>
      <c r="S39" s="170"/>
      <c r="T39" s="171"/>
      <c r="U39" s="172"/>
      <c r="V39" s="173"/>
      <c r="W39" s="173"/>
      <c r="X39" s="173"/>
      <c r="Y39" s="173"/>
      <c r="Z39" s="173"/>
      <c r="AA39" s="174"/>
      <c r="AB39" s="172"/>
      <c r="AC39" s="173"/>
      <c r="AD39" s="173"/>
      <c r="AE39" s="173"/>
      <c r="AF39" s="173"/>
      <c r="AG39" s="173"/>
      <c r="AH39" s="174"/>
      <c r="AI39" s="172"/>
      <c r="AJ39" s="173"/>
      <c r="AK39" s="173"/>
      <c r="AL39" s="173"/>
      <c r="AM39" s="173"/>
      <c r="AN39" s="173"/>
      <c r="AO39" s="174"/>
      <c r="AP39" s="172"/>
      <c r="AQ39" s="173"/>
      <c r="AR39" s="173"/>
      <c r="AS39" s="173"/>
      <c r="AT39" s="173"/>
      <c r="AU39" s="173"/>
      <c r="AV39" s="174"/>
      <c r="AW39" s="172"/>
      <c r="AX39" s="173"/>
      <c r="AY39" s="173"/>
      <c r="AZ39" s="887"/>
      <c r="BA39" s="888"/>
      <c r="BB39" s="901"/>
      <c r="BC39" s="888"/>
      <c r="BD39" s="902"/>
      <c r="BE39" s="903"/>
      <c r="BF39" s="903"/>
      <c r="BG39" s="903"/>
      <c r="BH39" s="904"/>
    </row>
    <row r="40" spans="2:60" ht="20.25" customHeight="1" x14ac:dyDescent="0.15">
      <c r="B40" s="148">
        <f>B37+1</f>
        <v>7</v>
      </c>
      <c r="C40" s="860"/>
      <c r="D40" s="861"/>
      <c r="E40" s="862"/>
      <c r="F40" s="149">
        <f>C39</f>
        <v>0</v>
      </c>
      <c r="G40" s="243"/>
      <c r="H40" s="867"/>
      <c r="I40" s="872"/>
      <c r="J40" s="873"/>
      <c r="K40" s="873"/>
      <c r="L40" s="874"/>
      <c r="M40" s="881"/>
      <c r="N40" s="882"/>
      <c r="O40" s="883"/>
      <c r="P40" s="150" t="s">
        <v>230</v>
      </c>
      <c r="Q40" s="151"/>
      <c r="R40" s="151"/>
      <c r="S40" s="152"/>
      <c r="T40" s="153"/>
      <c r="U40" s="154" t="str">
        <f>IF(U39="","",VLOOKUP(U39,'シフト記号表（勤務時間帯）'!$D$6:$X$47,21,FALSE))</f>
        <v/>
      </c>
      <c r="V40" s="155" t="str">
        <f>IF(V39="","",VLOOKUP(V39,'シフト記号表（勤務時間帯）'!$D$6:$X$47,21,FALSE))</f>
        <v/>
      </c>
      <c r="W40" s="155" t="str">
        <f>IF(W39="","",VLOOKUP(W39,'シフト記号表（勤務時間帯）'!$D$6:$X$47,21,FALSE))</f>
        <v/>
      </c>
      <c r="X40" s="155" t="str">
        <f>IF(X39="","",VLOOKUP(X39,'シフト記号表（勤務時間帯）'!$D$6:$X$47,21,FALSE))</f>
        <v/>
      </c>
      <c r="Y40" s="155" t="str">
        <f>IF(Y39="","",VLOOKUP(Y39,'シフト記号表（勤務時間帯）'!$D$6:$X$47,21,FALSE))</f>
        <v/>
      </c>
      <c r="Z40" s="155" t="str">
        <f>IF(Z39="","",VLOOKUP(Z39,'シフト記号表（勤務時間帯）'!$D$6:$X$47,21,FALSE))</f>
        <v/>
      </c>
      <c r="AA40" s="156" t="str">
        <f>IF(AA39="","",VLOOKUP(AA39,'シフト記号表（勤務時間帯）'!$D$6:$X$47,21,FALSE))</f>
        <v/>
      </c>
      <c r="AB40" s="154" t="str">
        <f>IF(AB39="","",VLOOKUP(AB39,'シフト記号表（勤務時間帯）'!$D$6:$X$47,21,FALSE))</f>
        <v/>
      </c>
      <c r="AC40" s="155" t="str">
        <f>IF(AC39="","",VLOOKUP(AC39,'シフト記号表（勤務時間帯）'!$D$6:$X$47,21,FALSE))</f>
        <v/>
      </c>
      <c r="AD40" s="155" t="str">
        <f>IF(AD39="","",VLOOKUP(AD39,'シフト記号表（勤務時間帯）'!$D$6:$X$47,21,FALSE))</f>
        <v/>
      </c>
      <c r="AE40" s="155" t="str">
        <f>IF(AE39="","",VLOOKUP(AE39,'シフト記号表（勤務時間帯）'!$D$6:$X$47,21,FALSE))</f>
        <v/>
      </c>
      <c r="AF40" s="155" t="str">
        <f>IF(AF39="","",VLOOKUP(AF39,'シフト記号表（勤務時間帯）'!$D$6:$X$47,21,FALSE))</f>
        <v/>
      </c>
      <c r="AG40" s="155" t="str">
        <f>IF(AG39="","",VLOOKUP(AG39,'シフト記号表（勤務時間帯）'!$D$6:$X$47,21,FALSE))</f>
        <v/>
      </c>
      <c r="AH40" s="156" t="str">
        <f>IF(AH39="","",VLOOKUP(AH39,'シフト記号表（勤務時間帯）'!$D$6:$X$47,21,FALSE))</f>
        <v/>
      </c>
      <c r="AI40" s="154" t="str">
        <f>IF(AI39="","",VLOOKUP(AI39,'シフト記号表（勤務時間帯）'!$D$6:$X$47,21,FALSE))</f>
        <v/>
      </c>
      <c r="AJ40" s="155" t="str">
        <f>IF(AJ39="","",VLOOKUP(AJ39,'シフト記号表（勤務時間帯）'!$D$6:$X$47,21,FALSE))</f>
        <v/>
      </c>
      <c r="AK40" s="155" t="str">
        <f>IF(AK39="","",VLOOKUP(AK39,'シフト記号表（勤務時間帯）'!$D$6:$X$47,21,FALSE))</f>
        <v/>
      </c>
      <c r="AL40" s="155" t="str">
        <f>IF(AL39="","",VLOOKUP(AL39,'シフト記号表（勤務時間帯）'!$D$6:$X$47,21,FALSE))</f>
        <v/>
      </c>
      <c r="AM40" s="155" t="str">
        <f>IF(AM39="","",VLOOKUP(AM39,'シフト記号表（勤務時間帯）'!$D$6:$X$47,21,FALSE))</f>
        <v/>
      </c>
      <c r="AN40" s="155" t="str">
        <f>IF(AN39="","",VLOOKUP(AN39,'シフト記号表（勤務時間帯）'!$D$6:$X$47,21,FALSE))</f>
        <v/>
      </c>
      <c r="AO40" s="156" t="str">
        <f>IF(AO39="","",VLOOKUP(AO39,'シフト記号表（勤務時間帯）'!$D$6:$X$47,21,FALSE))</f>
        <v/>
      </c>
      <c r="AP40" s="154" t="str">
        <f>IF(AP39="","",VLOOKUP(AP39,'シフト記号表（勤務時間帯）'!$D$6:$X$47,21,FALSE))</f>
        <v/>
      </c>
      <c r="AQ40" s="155" t="str">
        <f>IF(AQ39="","",VLOOKUP(AQ39,'シフト記号表（勤務時間帯）'!$D$6:$X$47,21,FALSE))</f>
        <v/>
      </c>
      <c r="AR40" s="155" t="str">
        <f>IF(AR39="","",VLOOKUP(AR39,'シフト記号表（勤務時間帯）'!$D$6:$X$47,21,FALSE))</f>
        <v/>
      </c>
      <c r="AS40" s="155" t="str">
        <f>IF(AS39="","",VLOOKUP(AS39,'シフト記号表（勤務時間帯）'!$D$6:$X$47,21,FALSE))</f>
        <v/>
      </c>
      <c r="AT40" s="155" t="str">
        <f>IF(AT39="","",VLOOKUP(AT39,'シフト記号表（勤務時間帯）'!$D$6:$X$47,21,FALSE))</f>
        <v/>
      </c>
      <c r="AU40" s="155" t="str">
        <f>IF(AU39="","",VLOOKUP(AU39,'シフト記号表（勤務時間帯）'!$D$6:$X$47,21,FALSE))</f>
        <v/>
      </c>
      <c r="AV40" s="156" t="str">
        <f>IF(AV39="","",VLOOKUP(AV39,'シフト記号表（勤務時間帯）'!$D$6:$X$47,21,FALSE))</f>
        <v/>
      </c>
      <c r="AW40" s="154" t="str">
        <f>IF(AW39="","",VLOOKUP(AW39,'シフト記号表（勤務時間帯）'!$D$6:$X$47,21,FALSE))</f>
        <v/>
      </c>
      <c r="AX40" s="155" t="str">
        <f>IF(AX39="","",VLOOKUP(AX39,'シフト記号表（勤務時間帯）'!$D$6:$X$47,21,FALSE))</f>
        <v/>
      </c>
      <c r="AY40" s="155" t="str">
        <f>IF(AY39="","",VLOOKUP(AY39,'シフト記号表（勤務時間帯）'!$D$6:$X$47,21,FALSE))</f>
        <v/>
      </c>
      <c r="AZ40" s="911">
        <f>IF($BC$3="４週",SUM(U40:AV40),IF($BC$3="暦月",SUM(U40:AY40),""))</f>
        <v>0</v>
      </c>
      <c r="BA40" s="912"/>
      <c r="BB40" s="913">
        <f>IF($BC$3="４週",AZ40/4,IF($BC$3="暦月",(AZ40/($BC$8/7)),""))</f>
        <v>0</v>
      </c>
      <c r="BC40" s="912"/>
      <c r="BD40" s="905"/>
      <c r="BE40" s="906"/>
      <c r="BF40" s="906"/>
      <c r="BG40" s="906"/>
      <c r="BH40" s="907"/>
    </row>
    <row r="41" spans="2:60" ht="20.25" customHeight="1" x14ac:dyDescent="0.15">
      <c r="B41" s="157"/>
      <c r="C41" s="863"/>
      <c r="D41" s="864"/>
      <c r="E41" s="865"/>
      <c r="F41" s="158"/>
      <c r="G41" s="244">
        <f>C39</f>
        <v>0</v>
      </c>
      <c r="H41" s="868"/>
      <c r="I41" s="875"/>
      <c r="J41" s="876"/>
      <c r="K41" s="876"/>
      <c r="L41" s="877"/>
      <c r="M41" s="884"/>
      <c r="N41" s="885"/>
      <c r="O41" s="886"/>
      <c r="P41" s="159" t="s">
        <v>231</v>
      </c>
      <c r="Q41" s="175"/>
      <c r="R41" s="175"/>
      <c r="S41" s="176"/>
      <c r="T41" s="177"/>
      <c r="U41" s="163" t="str">
        <f>IF(U39="","",VLOOKUP(U39,'シフト記号表（勤務時間帯）'!$D$6:$Z$47,23,FALSE))</f>
        <v/>
      </c>
      <c r="V41" s="164" t="str">
        <f>IF(V39="","",VLOOKUP(V39,'シフト記号表（勤務時間帯）'!$D$6:$Z$47,23,FALSE))</f>
        <v/>
      </c>
      <c r="W41" s="164" t="str">
        <f>IF(W39="","",VLOOKUP(W39,'シフト記号表（勤務時間帯）'!$D$6:$Z$47,23,FALSE))</f>
        <v/>
      </c>
      <c r="X41" s="164" t="str">
        <f>IF(X39="","",VLOOKUP(X39,'シフト記号表（勤務時間帯）'!$D$6:$Z$47,23,FALSE))</f>
        <v/>
      </c>
      <c r="Y41" s="164" t="str">
        <f>IF(Y39="","",VLOOKUP(Y39,'シフト記号表（勤務時間帯）'!$D$6:$Z$47,23,FALSE))</f>
        <v/>
      </c>
      <c r="Z41" s="164" t="str">
        <f>IF(Z39="","",VLOOKUP(Z39,'シフト記号表（勤務時間帯）'!$D$6:$Z$47,23,FALSE))</f>
        <v/>
      </c>
      <c r="AA41" s="165" t="str">
        <f>IF(AA39="","",VLOOKUP(AA39,'シフト記号表（勤務時間帯）'!$D$6:$Z$47,23,FALSE))</f>
        <v/>
      </c>
      <c r="AB41" s="163" t="str">
        <f>IF(AB39="","",VLOOKUP(AB39,'シフト記号表（勤務時間帯）'!$D$6:$Z$47,23,FALSE))</f>
        <v/>
      </c>
      <c r="AC41" s="164" t="str">
        <f>IF(AC39="","",VLOOKUP(AC39,'シフト記号表（勤務時間帯）'!$D$6:$Z$47,23,FALSE))</f>
        <v/>
      </c>
      <c r="AD41" s="164" t="str">
        <f>IF(AD39="","",VLOOKUP(AD39,'シフト記号表（勤務時間帯）'!$D$6:$Z$47,23,FALSE))</f>
        <v/>
      </c>
      <c r="AE41" s="164" t="str">
        <f>IF(AE39="","",VLOOKUP(AE39,'シフト記号表（勤務時間帯）'!$D$6:$Z$47,23,FALSE))</f>
        <v/>
      </c>
      <c r="AF41" s="164" t="str">
        <f>IF(AF39="","",VLOOKUP(AF39,'シフト記号表（勤務時間帯）'!$D$6:$Z$47,23,FALSE))</f>
        <v/>
      </c>
      <c r="AG41" s="164" t="str">
        <f>IF(AG39="","",VLOOKUP(AG39,'シフト記号表（勤務時間帯）'!$D$6:$Z$47,23,FALSE))</f>
        <v/>
      </c>
      <c r="AH41" s="165" t="str">
        <f>IF(AH39="","",VLOOKUP(AH39,'シフト記号表（勤務時間帯）'!$D$6:$Z$47,23,FALSE))</f>
        <v/>
      </c>
      <c r="AI41" s="163" t="str">
        <f>IF(AI39="","",VLOOKUP(AI39,'シフト記号表（勤務時間帯）'!$D$6:$Z$47,23,FALSE))</f>
        <v/>
      </c>
      <c r="AJ41" s="164" t="str">
        <f>IF(AJ39="","",VLOOKUP(AJ39,'シフト記号表（勤務時間帯）'!$D$6:$Z$47,23,FALSE))</f>
        <v/>
      </c>
      <c r="AK41" s="164" t="str">
        <f>IF(AK39="","",VLOOKUP(AK39,'シフト記号表（勤務時間帯）'!$D$6:$Z$47,23,FALSE))</f>
        <v/>
      </c>
      <c r="AL41" s="164" t="str">
        <f>IF(AL39="","",VLOOKUP(AL39,'シフト記号表（勤務時間帯）'!$D$6:$Z$47,23,FALSE))</f>
        <v/>
      </c>
      <c r="AM41" s="164" t="str">
        <f>IF(AM39="","",VLOOKUP(AM39,'シフト記号表（勤務時間帯）'!$D$6:$Z$47,23,FALSE))</f>
        <v/>
      </c>
      <c r="AN41" s="164" t="str">
        <f>IF(AN39="","",VLOOKUP(AN39,'シフト記号表（勤務時間帯）'!$D$6:$Z$47,23,FALSE))</f>
        <v/>
      </c>
      <c r="AO41" s="165" t="str">
        <f>IF(AO39="","",VLOOKUP(AO39,'シフト記号表（勤務時間帯）'!$D$6:$Z$47,23,FALSE))</f>
        <v/>
      </c>
      <c r="AP41" s="163" t="str">
        <f>IF(AP39="","",VLOOKUP(AP39,'シフト記号表（勤務時間帯）'!$D$6:$Z$47,23,FALSE))</f>
        <v/>
      </c>
      <c r="AQ41" s="164" t="str">
        <f>IF(AQ39="","",VLOOKUP(AQ39,'シフト記号表（勤務時間帯）'!$D$6:$Z$47,23,FALSE))</f>
        <v/>
      </c>
      <c r="AR41" s="164" t="str">
        <f>IF(AR39="","",VLOOKUP(AR39,'シフト記号表（勤務時間帯）'!$D$6:$Z$47,23,FALSE))</f>
        <v/>
      </c>
      <c r="AS41" s="164" t="str">
        <f>IF(AS39="","",VLOOKUP(AS39,'シフト記号表（勤務時間帯）'!$D$6:$Z$47,23,FALSE))</f>
        <v/>
      </c>
      <c r="AT41" s="164" t="str">
        <f>IF(AT39="","",VLOOKUP(AT39,'シフト記号表（勤務時間帯）'!$D$6:$Z$47,23,FALSE))</f>
        <v/>
      </c>
      <c r="AU41" s="164" t="str">
        <f>IF(AU39="","",VLOOKUP(AU39,'シフト記号表（勤務時間帯）'!$D$6:$Z$47,23,FALSE))</f>
        <v/>
      </c>
      <c r="AV41" s="165" t="str">
        <f>IF(AV39="","",VLOOKUP(AV39,'シフト記号表（勤務時間帯）'!$D$6:$Z$47,23,FALSE))</f>
        <v/>
      </c>
      <c r="AW41" s="163" t="str">
        <f>IF(AW39="","",VLOOKUP(AW39,'シフト記号表（勤務時間帯）'!$D$6:$Z$47,23,FALSE))</f>
        <v/>
      </c>
      <c r="AX41" s="164" t="str">
        <f>IF(AX39="","",VLOOKUP(AX39,'シフト記号表（勤務時間帯）'!$D$6:$Z$47,23,FALSE))</f>
        <v/>
      </c>
      <c r="AY41" s="164" t="str">
        <f>IF(AY39="","",VLOOKUP(AY39,'シフト記号表（勤務時間帯）'!$D$6:$Z$47,23,FALSE))</f>
        <v/>
      </c>
      <c r="AZ41" s="914">
        <f>IF($BC$3="４週",SUM(U41:AV41),IF($BC$3="暦月",SUM(U41:AY41),""))</f>
        <v>0</v>
      </c>
      <c r="BA41" s="915"/>
      <c r="BB41" s="916">
        <f>IF($BC$3="４週",AZ41/4,IF($BC$3="暦月",(AZ41/($BC$8/7)),""))</f>
        <v>0</v>
      </c>
      <c r="BC41" s="915"/>
      <c r="BD41" s="908"/>
      <c r="BE41" s="909"/>
      <c r="BF41" s="909"/>
      <c r="BG41" s="909"/>
      <c r="BH41" s="910"/>
    </row>
    <row r="42" spans="2:60" ht="20.25" customHeight="1" x14ac:dyDescent="0.15">
      <c r="B42" s="166"/>
      <c r="C42" s="857"/>
      <c r="D42" s="858"/>
      <c r="E42" s="859"/>
      <c r="F42" s="149"/>
      <c r="G42" s="243"/>
      <c r="H42" s="921"/>
      <c r="I42" s="869"/>
      <c r="J42" s="870"/>
      <c r="K42" s="870"/>
      <c r="L42" s="871"/>
      <c r="M42" s="878"/>
      <c r="N42" s="879"/>
      <c r="O42" s="880"/>
      <c r="P42" s="168" t="s">
        <v>227</v>
      </c>
      <c r="Q42" s="169"/>
      <c r="R42" s="169"/>
      <c r="S42" s="170"/>
      <c r="T42" s="171"/>
      <c r="U42" s="172"/>
      <c r="V42" s="173"/>
      <c r="W42" s="173"/>
      <c r="X42" s="173"/>
      <c r="Y42" s="173"/>
      <c r="Z42" s="173"/>
      <c r="AA42" s="174"/>
      <c r="AB42" s="172"/>
      <c r="AC42" s="173"/>
      <c r="AD42" s="173"/>
      <c r="AE42" s="173"/>
      <c r="AF42" s="173"/>
      <c r="AG42" s="173"/>
      <c r="AH42" s="174"/>
      <c r="AI42" s="172"/>
      <c r="AJ42" s="173"/>
      <c r="AK42" s="173"/>
      <c r="AL42" s="173"/>
      <c r="AM42" s="173"/>
      <c r="AN42" s="173"/>
      <c r="AO42" s="174"/>
      <c r="AP42" s="172"/>
      <c r="AQ42" s="173"/>
      <c r="AR42" s="173"/>
      <c r="AS42" s="173"/>
      <c r="AT42" s="173"/>
      <c r="AU42" s="173"/>
      <c r="AV42" s="174"/>
      <c r="AW42" s="172"/>
      <c r="AX42" s="173"/>
      <c r="AY42" s="173"/>
      <c r="AZ42" s="887"/>
      <c r="BA42" s="888"/>
      <c r="BB42" s="901"/>
      <c r="BC42" s="888"/>
      <c r="BD42" s="902"/>
      <c r="BE42" s="903"/>
      <c r="BF42" s="903"/>
      <c r="BG42" s="903"/>
      <c r="BH42" s="904"/>
    </row>
    <row r="43" spans="2:60" ht="20.25" customHeight="1" x14ac:dyDescent="0.15">
      <c r="B43" s="148">
        <f>B40+1</f>
        <v>8</v>
      </c>
      <c r="C43" s="860"/>
      <c r="D43" s="861"/>
      <c r="E43" s="862"/>
      <c r="F43" s="149">
        <f>C42</f>
        <v>0</v>
      </c>
      <c r="G43" s="243"/>
      <c r="H43" s="867"/>
      <c r="I43" s="872"/>
      <c r="J43" s="873"/>
      <c r="K43" s="873"/>
      <c r="L43" s="874"/>
      <c r="M43" s="881"/>
      <c r="N43" s="882"/>
      <c r="O43" s="883"/>
      <c r="P43" s="150" t="s">
        <v>230</v>
      </c>
      <c r="Q43" s="151"/>
      <c r="R43" s="151"/>
      <c r="S43" s="152"/>
      <c r="T43" s="153"/>
      <c r="U43" s="154" t="str">
        <f>IF(U42="","",VLOOKUP(U42,'シフト記号表（勤務時間帯）'!$D$6:$X$47,21,FALSE))</f>
        <v/>
      </c>
      <c r="V43" s="155" t="str">
        <f>IF(V42="","",VLOOKUP(V42,'シフト記号表（勤務時間帯）'!$D$6:$X$47,21,FALSE))</f>
        <v/>
      </c>
      <c r="W43" s="155" t="str">
        <f>IF(W42="","",VLOOKUP(W42,'シフト記号表（勤務時間帯）'!$D$6:$X$47,21,FALSE))</f>
        <v/>
      </c>
      <c r="X43" s="155" t="str">
        <f>IF(X42="","",VLOOKUP(X42,'シフト記号表（勤務時間帯）'!$D$6:$X$47,21,FALSE))</f>
        <v/>
      </c>
      <c r="Y43" s="155" t="str">
        <f>IF(Y42="","",VLOOKUP(Y42,'シフト記号表（勤務時間帯）'!$D$6:$X$47,21,FALSE))</f>
        <v/>
      </c>
      <c r="Z43" s="155" t="str">
        <f>IF(Z42="","",VLOOKUP(Z42,'シフト記号表（勤務時間帯）'!$D$6:$X$47,21,FALSE))</f>
        <v/>
      </c>
      <c r="AA43" s="156" t="str">
        <f>IF(AA42="","",VLOOKUP(AA42,'シフト記号表（勤務時間帯）'!$D$6:$X$47,21,FALSE))</f>
        <v/>
      </c>
      <c r="AB43" s="154" t="str">
        <f>IF(AB42="","",VLOOKUP(AB42,'シフト記号表（勤務時間帯）'!$D$6:$X$47,21,FALSE))</f>
        <v/>
      </c>
      <c r="AC43" s="155" t="str">
        <f>IF(AC42="","",VLOOKUP(AC42,'シフト記号表（勤務時間帯）'!$D$6:$X$47,21,FALSE))</f>
        <v/>
      </c>
      <c r="AD43" s="155" t="str">
        <f>IF(AD42="","",VLOOKUP(AD42,'シフト記号表（勤務時間帯）'!$D$6:$X$47,21,FALSE))</f>
        <v/>
      </c>
      <c r="AE43" s="155" t="str">
        <f>IF(AE42="","",VLOOKUP(AE42,'シフト記号表（勤務時間帯）'!$D$6:$X$47,21,FALSE))</f>
        <v/>
      </c>
      <c r="AF43" s="155" t="str">
        <f>IF(AF42="","",VLOOKUP(AF42,'シフト記号表（勤務時間帯）'!$D$6:$X$47,21,FALSE))</f>
        <v/>
      </c>
      <c r="AG43" s="155" t="str">
        <f>IF(AG42="","",VLOOKUP(AG42,'シフト記号表（勤務時間帯）'!$D$6:$X$47,21,FALSE))</f>
        <v/>
      </c>
      <c r="AH43" s="156" t="str">
        <f>IF(AH42="","",VLOOKUP(AH42,'シフト記号表（勤務時間帯）'!$D$6:$X$47,21,FALSE))</f>
        <v/>
      </c>
      <c r="AI43" s="154" t="str">
        <f>IF(AI42="","",VLOOKUP(AI42,'シフト記号表（勤務時間帯）'!$D$6:$X$47,21,FALSE))</f>
        <v/>
      </c>
      <c r="AJ43" s="155" t="str">
        <f>IF(AJ42="","",VLOOKUP(AJ42,'シフト記号表（勤務時間帯）'!$D$6:$X$47,21,FALSE))</f>
        <v/>
      </c>
      <c r="AK43" s="155" t="str">
        <f>IF(AK42="","",VLOOKUP(AK42,'シフト記号表（勤務時間帯）'!$D$6:$X$47,21,FALSE))</f>
        <v/>
      </c>
      <c r="AL43" s="155" t="str">
        <f>IF(AL42="","",VLOOKUP(AL42,'シフト記号表（勤務時間帯）'!$D$6:$X$47,21,FALSE))</f>
        <v/>
      </c>
      <c r="AM43" s="155" t="str">
        <f>IF(AM42="","",VLOOKUP(AM42,'シフト記号表（勤務時間帯）'!$D$6:$X$47,21,FALSE))</f>
        <v/>
      </c>
      <c r="AN43" s="155" t="str">
        <f>IF(AN42="","",VLOOKUP(AN42,'シフト記号表（勤務時間帯）'!$D$6:$X$47,21,FALSE))</f>
        <v/>
      </c>
      <c r="AO43" s="156" t="str">
        <f>IF(AO42="","",VLOOKUP(AO42,'シフト記号表（勤務時間帯）'!$D$6:$X$47,21,FALSE))</f>
        <v/>
      </c>
      <c r="AP43" s="154" t="str">
        <f>IF(AP42="","",VLOOKUP(AP42,'シフト記号表（勤務時間帯）'!$D$6:$X$47,21,FALSE))</f>
        <v/>
      </c>
      <c r="AQ43" s="155" t="str">
        <f>IF(AQ42="","",VLOOKUP(AQ42,'シフト記号表（勤務時間帯）'!$D$6:$X$47,21,FALSE))</f>
        <v/>
      </c>
      <c r="AR43" s="155" t="str">
        <f>IF(AR42="","",VLOOKUP(AR42,'シフト記号表（勤務時間帯）'!$D$6:$X$47,21,FALSE))</f>
        <v/>
      </c>
      <c r="AS43" s="155" t="str">
        <f>IF(AS42="","",VLOOKUP(AS42,'シフト記号表（勤務時間帯）'!$D$6:$X$47,21,FALSE))</f>
        <v/>
      </c>
      <c r="AT43" s="155" t="str">
        <f>IF(AT42="","",VLOOKUP(AT42,'シフト記号表（勤務時間帯）'!$D$6:$X$47,21,FALSE))</f>
        <v/>
      </c>
      <c r="AU43" s="155" t="str">
        <f>IF(AU42="","",VLOOKUP(AU42,'シフト記号表（勤務時間帯）'!$D$6:$X$47,21,FALSE))</f>
        <v/>
      </c>
      <c r="AV43" s="156" t="str">
        <f>IF(AV42="","",VLOOKUP(AV42,'シフト記号表（勤務時間帯）'!$D$6:$X$47,21,FALSE))</f>
        <v/>
      </c>
      <c r="AW43" s="154" t="str">
        <f>IF(AW42="","",VLOOKUP(AW42,'シフト記号表（勤務時間帯）'!$D$6:$X$47,21,FALSE))</f>
        <v/>
      </c>
      <c r="AX43" s="155" t="str">
        <f>IF(AX42="","",VLOOKUP(AX42,'シフト記号表（勤務時間帯）'!$D$6:$X$47,21,FALSE))</f>
        <v/>
      </c>
      <c r="AY43" s="155" t="str">
        <f>IF(AY42="","",VLOOKUP(AY42,'シフト記号表（勤務時間帯）'!$D$6:$X$47,21,FALSE))</f>
        <v/>
      </c>
      <c r="AZ43" s="911">
        <f>IF($BC$3="４週",SUM(U43:AV43),IF($BC$3="暦月",SUM(U43:AY43),""))</f>
        <v>0</v>
      </c>
      <c r="BA43" s="912"/>
      <c r="BB43" s="913">
        <f>IF($BC$3="４週",AZ43/4,IF($BC$3="暦月",(AZ43/($BC$8/7)),""))</f>
        <v>0</v>
      </c>
      <c r="BC43" s="912"/>
      <c r="BD43" s="905"/>
      <c r="BE43" s="906"/>
      <c r="BF43" s="906"/>
      <c r="BG43" s="906"/>
      <c r="BH43" s="907"/>
    </row>
    <row r="44" spans="2:60" ht="20.25" customHeight="1" x14ac:dyDescent="0.15">
      <c r="B44" s="157"/>
      <c r="C44" s="863"/>
      <c r="D44" s="864"/>
      <c r="E44" s="865"/>
      <c r="F44" s="158"/>
      <c r="G44" s="244">
        <f>C42</f>
        <v>0</v>
      </c>
      <c r="H44" s="868"/>
      <c r="I44" s="875"/>
      <c r="J44" s="876"/>
      <c r="K44" s="876"/>
      <c r="L44" s="877"/>
      <c r="M44" s="884"/>
      <c r="N44" s="885"/>
      <c r="O44" s="886"/>
      <c r="P44" s="159" t="s">
        <v>231</v>
      </c>
      <c r="Q44" s="178"/>
      <c r="R44" s="178"/>
      <c r="S44" s="161"/>
      <c r="T44" s="162"/>
      <c r="U44" s="163" t="str">
        <f>IF(U42="","",VLOOKUP(U42,'シフト記号表（勤務時間帯）'!$D$6:$Z$47,23,FALSE))</f>
        <v/>
      </c>
      <c r="V44" s="164" t="str">
        <f>IF(V42="","",VLOOKUP(V42,'シフト記号表（勤務時間帯）'!$D$6:$Z$47,23,FALSE))</f>
        <v/>
      </c>
      <c r="W44" s="164" t="str">
        <f>IF(W42="","",VLOOKUP(W42,'シフト記号表（勤務時間帯）'!$D$6:$Z$47,23,FALSE))</f>
        <v/>
      </c>
      <c r="X44" s="164" t="str">
        <f>IF(X42="","",VLOOKUP(X42,'シフト記号表（勤務時間帯）'!$D$6:$Z$47,23,FALSE))</f>
        <v/>
      </c>
      <c r="Y44" s="164" t="str">
        <f>IF(Y42="","",VLOOKUP(Y42,'シフト記号表（勤務時間帯）'!$D$6:$Z$47,23,FALSE))</f>
        <v/>
      </c>
      <c r="Z44" s="164" t="str">
        <f>IF(Z42="","",VLOOKUP(Z42,'シフト記号表（勤務時間帯）'!$D$6:$Z$47,23,FALSE))</f>
        <v/>
      </c>
      <c r="AA44" s="165" t="str">
        <f>IF(AA42="","",VLOOKUP(AA42,'シフト記号表（勤務時間帯）'!$D$6:$Z$47,23,FALSE))</f>
        <v/>
      </c>
      <c r="AB44" s="163" t="str">
        <f>IF(AB42="","",VLOOKUP(AB42,'シフト記号表（勤務時間帯）'!$D$6:$Z$47,23,FALSE))</f>
        <v/>
      </c>
      <c r="AC44" s="164" t="str">
        <f>IF(AC42="","",VLOOKUP(AC42,'シフト記号表（勤務時間帯）'!$D$6:$Z$47,23,FALSE))</f>
        <v/>
      </c>
      <c r="AD44" s="164" t="str">
        <f>IF(AD42="","",VLOOKUP(AD42,'シフト記号表（勤務時間帯）'!$D$6:$Z$47,23,FALSE))</f>
        <v/>
      </c>
      <c r="AE44" s="164" t="str">
        <f>IF(AE42="","",VLOOKUP(AE42,'シフト記号表（勤務時間帯）'!$D$6:$Z$47,23,FALSE))</f>
        <v/>
      </c>
      <c r="AF44" s="164" t="str">
        <f>IF(AF42="","",VLOOKUP(AF42,'シフト記号表（勤務時間帯）'!$D$6:$Z$47,23,FALSE))</f>
        <v/>
      </c>
      <c r="AG44" s="164" t="str">
        <f>IF(AG42="","",VLOOKUP(AG42,'シフト記号表（勤務時間帯）'!$D$6:$Z$47,23,FALSE))</f>
        <v/>
      </c>
      <c r="AH44" s="165" t="str">
        <f>IF(AH42="","",VLOOKUP(AH42,'シフト記号表（勤務時間帯）'!$D$6:$Z$47,23,FALSE))</f>
        <v/>
      </c>
      <c r="AI44" s="163" t="str">
        <f>IF(AI42="","",VLOOKUP(AI42,'シフト記号表（勤務時間帯）'!$D$6:$Z$47,23,FALSE))</f>
        <v/>
      </c>
      <c r="AJ44" s="164" t="str">
        <f>IF(AJ42="","",VLOOKUP(AJ42,'シフト記号表（勤務時間帯）'!$D$6:$Z$47,23,FALSE))</f>
        <v/>
      </c>
      <c r="AK44" s="164" t="str">
        <f>IF(AK42="","",VLOOKUP(AK42,'シフト記号表（勤務時間帯）'!$D$6:$Z$47,23,FALSE))</f>
        <v/>
      </c>
      <c r="AL44" s="164" t="str">
        <f>IF(AL42="","",VLOOKUP(AL42,'シフト記号表（勤務時間帯）'!$D$6:$Z$47,23,FALSE))</f>
        <v/>
      </c>
      <c r="AM44" s="164" t="str">
        <f>IF(AM42="","",VLOOKUP(AM42,'シフト記号表（勤務時間帯）'!$D$6:$Z$47,23,FALSE))</f>
        <v/>
      </c>
      <c r="AN44" s="164" t="str">
        <f>IF(AN42="","",VLOOKUP(AN42,'シフト記号表（勤務時間帯）'!$D$6:$Z$47,23,FALSE))</f>
        <v/>
      </c>
      <c r="AO44" s="165" t="str">
        <f>IF(AO42="","",VLOOKUP(AO42,'シフト記号表（勤務時間帯）'!$D$6:$Z$47,23,FALSE))</f>
        <v/>
      </c>
      <c r="AP44" s="163" t="str">
        <f>IF(AP42="","",VLOOKUP(AP42,'シフト記号表（勤務時間帯）'!$D$6:$Z$47,23,FALSE))</f>
        <v/>
      </c>
      <c r="AQ44" s="164" t="str">
        <f>IF(AQ42="","",VLOOKUP(AQ42,'シフト記号表（勤務時間帯）'!$D$6:$Z$47,23,FALSE))</f>
        <v/>
      </c>
      <c r="AR44" s="164" t="str">
        <f>IF(AR42="","",VLOOKUP(AR42,'シフト記号表（勤務時間帯）'!$D$6:$Z$47,23,FALSE))</f>
        <v/>
      </c>
      <c r="AS44" s="164" t="str">
        <f>IF(AS42="","",VLOOKUP(AS42,'シフト記号表（勤務時間帯）'!$D$6:$Z$47,23,FALSE))</f>
        <v/>
      </c>
      <c r="AT44" s="164" t="str">
        <f>IF(AT42="","",VLOOKUP(AT42,'シフト記号表（勤務時間帯）'!$D$6:$Z$47,23,FALSE))</f>
        <v/>
      </c>
      <c r="AU44" s="164" t="str">
        <f>IF(AU42="","",VLOOKUP(AU42,'シフト記号表（勤務時間帯）'!$D$6:$Z$47,23,FALSE))</f>
        <v/>
      </c>
      <c r="AV44" s="165" t="str">
        <f>IF(AV42="","",VLOOKUP(AV42,'シフト記号表（勤務時間帯）'!$D$6:$Z$47,23,FALSE))</f>
        <v/>
      </c>
      <c r="AW44" s="163" t="str">
        <f>IF(AW42="","",VLOOKUP(AW42,'シフト記号表（勤務時間帯）'!$D$6:$Z$47,23,FALSE))</f>
        <v/>
      </c>
      <c r="AX44" s="164" t="str">
        <f>IF(AX42="","",VLOOKUP(AX42,'シフト記号表（勤務時間帯）'!$D$6:$Z$47,23,FALSE))</f>
        <v/>
      </c>
      <c r="AY44" s="164" t="str">
        <f>IF(AY42="","",VLOOKUP(AY42,'シフト記号表（勤務時間帯）'!$D$6:$Z$47,23,FALSE))</f>
        <v/>
      </c>
      <c r="AZ44" s="914">
        <f>IF($BC$3="４週",SUM(U44:AV44),IF($BC$3="暦月",SUM(U44:AY44),""))</f>
        <v>0</v>
      </c>
      <c r="BA44" s="915"/>
      <c r="BB44" s="916">
        <f>IF($BC$3="４週",AZ44/4,IF($BC$3="暦月",(AZ44/($BC$8/7)),""))</f>
        <v>0</v>
      </c>
      <c r="BC44" s="915"/>
      <c r="BD44" s="908"/>
      <c r="BE44" s="909"/>
      <c r="BF44" s="909"/>
      <c r="BG44" s="909"/>
      <c r="BH44" s="910"/>
    </row>
    <row r="45" spans="2:60" ht="20.25" customHeight="1" x14ac:dyDescent="0.15">
      <c r="B45" s="166"/>
      <c r="C45" s="857"/>
      <c r="D45" s="858"/>
      <c r="E45" s="859"/>
      <c r="F45" s="149"/>
      <c r="G45" s="243"/>
      <c r="H45" s="921"/>
      <c r="I45" s="869"/>
      <c r="J45" s="870"/>
      <c r="K45" s="870"/>
      <c r="L45" s="871"/>
      <c r="M45" s="878"/>
      <c r="N45" s="879"/>
      <c r="O45" s="880"/>
      <c r="P45" s="168" t="s">
        <v>227</v>
      </c>
      <c r="Q45" s="169"/>
      <c r="R45" s="169"/>
      <c r="S45" s="170"/>
      <c r="T45" s="171"/>
      <c r="U45" s="172"/>
      <c r="V45" s="173"/>
      <c r="W45" s="173"/>
      <c r="X45" s="173"/>
      <c r="Y45" s="173"/>
      <c r="Z45" s="173"/>
      <c r="AA45" s="174"/>
      <c r="AB45" s="172"/>
      <c r="AC45" s="173"/>
      <c r="AD45" s="173"/>
      <c r="AE45" s="173"/>
      <c r="AF45" s="173"/>
      <c r="AG45" s="173"/>
      <c r="AH45" s="174"/>
      <c r="AI45" s="172"/>
      <c r="AJ45" s="173"/>
      <c r="AK45" s="173"/>
      <c r="AL45" s="173"/>
      <c r="AM45" s="173"/>
      <c r="AN45" s="173"/>
      <c r="AO45" s="174"/>
      <c r="AP45" s="172"/>
      <c r="AQ45" s="173"/>
      <c r="AR45" s="173"/>
      <c r="AS45" s="173"/>
      <c r="AT45" s="173"/>
      <c r="AU45" s="173"/>
      <c r="AV45" s="174"/>
      <c r="AW45" s="172"/>
      <c r="AX45" s="173"/>
      <c r="AY45" s="173"/>
      <c r="AZ45" s="887"/>
      <c r="BA45" s="888"/>
      <c r="BB45" s="901"/>
      <c r="BC45" s="888"/>
      <c r="BD45" s="902"/>
      <c r="BE45" s="903"/>
      <c r="BF45" s="903"/>
      <c r="BG45" s="903"/>
      <c r="BH45" s="904"/>
    </row>
    <row r="46" spans="2:60" ht="20.25" customHeight="1" x14ac:dyDescent="0.15">
      <c r="B46" s="148">
        <f>B43+1</f>
        <v>9</v>
      </c>
      <c r="C46" s="860"/>
      <c r="D46" s="861"/>
      <c r="E46" s="862"/>
      <c r="F46" s="149">
        <f>C45</f>
        <v>0</v>
      </c>
      <c r="G46" s="243"/>
      <c r="H46" s="867"/>
      <c r="I46" s="872"/>
      <c r="J46" s="873"/>
      <c r="K46" s="873"/>
      <c r="L46" s="874"/>
      <c r="M46" s="881"/>
      <c r="N46" s="882"/>
      <c r="O46" s="883"/>
      <c r="P46" s="150" t="s">
        <v>230</v>
      </c>
      <c r="Q46" s="151"/>
      <c r="R46" s="151"/>
      <c r="S46" s="152"/>
      <c r="T46" s="153"/>
      <c r="U46" s="154" t="str">
        <f>IF(U45="","",VLOOKUP(U45,'シフト記号表（勤務時間帯）'!$D$6:$X$47,21,FALSE))</f>
        <v/>
      </c>
      <c r="V46" s="155" t="str">
        <f>IF(V45="","",VLOOKUP(V45,'シフト記号表（勤務時間帯）'!$D$6:$X$47,21,FALSE))</f>
        <v/>
      </c>
      <c r="W46" s="155" t="str">
        <f>IF(W45="","",VLOOKUP(W45,'シフト記号表（勤務時間帯）'!$D$6:$X$47,21,FALSE))</f>
        <v/>
      </c>
      <c r="X46" s="155" t="str">
        <f>IF(X45="","",VLOOKUP(X45,'シフト記号表（勤務時間帯）'!$D$6:$X$47,21,FALSE))</f>
        <v/>
      </c>
      <c r="Y46" s="155" t="str">
        <f>IF(Y45="","",VLOOKUP(Y45,'シフト記号表（勤務時間帯）'!$D$6:$X$47,21,FALSE))</f>
        <v/>
      </c>
      <c r="Z46" s="155" t="str">
        <f>IF(Z45="","",VLOOKUP(Z45,'シフト記号表（勤務時間帯）'!$D$6:$X$47,21,FALSE))</f>
        <v/>
      </c>
      <c r="AA46" s="156" t="str">
        <f>IF(AA45="","",VLOOKUP(AA45,'シフト記号表（勤務時間帯）'!$D$6:$X$47,21,FALSE))</f>
        <v/>
      </c>
      <c r="AB46" s="154" t="str">
        <f>IF(AB45="","",VLOOKUP(AB45,'シフト記号表（勤務時間帯）'!$D$6:$X$47,21,FALSE))</f>
        <v/>
      </c>
      <c r="AC46" s="155" t="str">
        <f>IF(AC45="","",VLOOKUP(AC45,'シフト記号表（勤務時間帯）'!$D$6:$X$47,21,FALSE))</f>
        <v/>
      </c>
      <c r="AD46" s="155" t="str">
        <f>IF(AD45="","",VLOOKUP(AD45,'シフト記号表（勤務時間帯）'!$D$6:$X$47,21,FALSE))</f>
        <v/>
      </c>
      <c r="AE46" s="155" t="str">
        <f>IF(AE45="","",VLOOKUP(AE45,'シフト記号表（勤務時間帯）'!$D$6:$X$47,21,FALSE))</f>
        <v/>
      </c>
      <c r="AF46" s="155" t="str">
        <f>IF(AF45="","",VLOOKUP(AF45,'シフト記号表（勤務時間帯）'!$D$6:$X$47,21,FALSE))</f>
        <v/>
      </c>
      <c r="AG46" s="155" t="str">
        <f>IF(AG45="","",VLOOKUP(AG45,'シフト記号表（勤務時間帯）'!$D$6:$X$47,21,FALSE))</f>
        <v/>
      </c>
      <c r="AH46" s="156" t="str">
        <f>IF(AH45="","",VLOOKUP(AH45,'シフト記号表（勤務時間帯）'!$D$6:$X$47,21,FALSE))</f>
        <v/>
      </c>
      <c r="AI46" s="154" t="str">
        <f>IF(AI45="","",VLOOKUP(AI45,'シフト記号表（勤務時間帯）'!$D$6:$X$47,21,FALSE))</f>
        <v/>
      </c>
      <c r="AJ46" s="155" t="str">
        <f>IF(AJ45="","",VLOOKUP(AJ45,'シフト記号表（勤務時間帯）'!$D$6:$X$47,21,FALSE))</f>
        <v/>
      </c>
      <c r="AK46" s="155" t="str">
        <f>IF(AK45="","",VLOOKUP(AK45,'シフト記号表（勤務時間帯）'!$D$6:$X$47,21,FALSE))</f>
        <v/>
      </c>
      <c r="AL46" s="155" t="str">
        <f>IF(AL45="","",VLOOKUP(AL45,'シフト記号表（勤務時間帯）'!$D$6:$X$47,21,FALSE))</f>
        <v/>
      </c>
      <c r="AM46" s="155" t="str">
        <f>IF(AM45="","",VLOOKUP(AM45,'シフト記号表（勤務時間帯）'!$D$6:$X$47,21,FALSE))</f>
        <v/>
      </c>
      <c r="AN46" s="155" t="str">
        <f>IF(AN45="","",VLOOKUP(AN45,'シフト記号表（勤務時間帯）'!$D$6:$X$47,21,FALSE))</f>
        <v/>
      </c>
      <c r="AO46" s="156" t="str">
        <f>IF(AO45="","",VLOOKUP(AO45,'シフト記号表（勤務時間帯）'!$D$6:$X$47,21,FALSE))</f>
        <v/>
      </c>
      <c r="AP46" s="154" t="str">
        <f>IF(AP45="","",VLOOKUP(AP45,'シフト記号表（勤務時間帯）'!$D$6:$X$47,21,FALSE))</f>
        <v/>
      </c>
      <c r="AQ46" s="155" t="str">
        <f>IF(AQ45="","",VLOOKUP(AQ45,'シフト記号表（勤務時間帯）'!$D$6:$X$47,21,FALSE))</f>
        <v/>
      </c>
      <c r="AR46" s="155" t="str">
        <f>IF(AR45="","",VLOOKUP(AR45,'シフト記号表（勤務時間帯）'!$D$6:$X$47,21,FALSE))</f>
        <v/>
      </c>
      <c r="AS46" s="155" t="str">
        <f>IF(AS45="","",VLOOKUP(AS45,'シフト記号表（勤務時間帯）'!$D$6:$X$47,21,FALSE))</f>
        <v/>
      </c>
      <c r="AT46" s="155" t="str">
        <f>IF(AT45="","",VLOOKUP(AT45,'シフト記号表（勤務時間帯）'!$D$6:$X$47,21,FALSE))</f>
        <v/>
      </c>
      <c r="AU46" s="155" t="str">
        <f>IF(AU45="","",VLOOKUP(AU45,'シフト記号表（勤務時間帯）'!$D$6:$X$47,21,FALSE))</f>
        <v/>
      </c>
      <c r="AV46" s="156" t="str">
        <f>IF(AV45="","",VLOOKUP(AV45,'シフト記号表（勤務時間帯）'!$D$6:$X$47,21,FALSE))</f>
        <v/>
      </c>
      <c r="AW46" s="154" t="str">
        <f>IF(AW45="","",VLOOKUP(AW45,'シフト記号表（勤務時間帯）'!$D$6:$X$47,21,FALSE))</f>
        <v/>
      </c>
      <c r="AX46" s="155" t="str">
        <f>IF(AX45="","",VLOOKUP(AX45,'シフト記号表（勤務時間帯）'!$D$6:$X$47,21,FALSE))</f>
        <v/>
      </c>
      <c r="AY46" s="155" t="str">
        <f>IF(AY45="","",VLOOKUP(AY45,'シフト記号表（勤務時間帯）'!$D$6:$X$47,21,FALSE))</f>
        <v/>
      </c>
      <c r="AZ46" s="911">
        <f>IF($BC$3="４週",SUM(U46:AV46),IF($BC$3="暦月",SUM(U46:AY46),""))</f>
        <v>0</v>
      </c>
      <c r="BA46" s="912"/>
      <c r="BB46" s="913">
        <f>IF($BC$3="４週",AZ46/4,IF($BC$3="暦月",(AZ46/($BC$8/7)),""))</f>
        <v>0</v>
      </c>
      <c r="BC46" s="912"/>
      <c r="BD46" s="905"/>
      <c r="BE46" s="906"/>
      <c r="BF46" s="906"/>
      <c r="BG46" s="906"/>
      <c r="BH46" s="907"/>
    </row>
    <row r="47" spans="2:60" ht="20.25" customHeight="1" x14ac:dyDescent="0.15">
      <c r="B47" s="157"/>
      <c r="C47" s="863"/>
      <c r="D47" s="864"/>
      <c r="E47" s="865"/>
      <c r="F47" s="158"/>
      <c r="G47" s="244">
        <f>C45</f>
        <v>0</v>
      </c>
      <c r="H47" s="868"/>
      <c r="I47" s="875"/>
      <c r="J47" s="876"/>
      <c r="K47" s="876"/>
      <c r="L47" s="877"/>
      <c r="M47" s="884"/>
      <c r="N47" s="885"/>
      <c r="O47" s="886"/>
      <c r="P47" s="159" t="s">
        <v>231</v>
      </c>
      <c r="Q47" s="160"/>
      <c r="R47" s="160"/>
      <c r="S47" s="179"/>
      <c r="T47" s="180"/>
      <c r="U47" s="163" t="str">
        <f>IF(U45="","",VLOOKUP(U45,'シフト記号表（勤務時間帯）'!$D$6:$Z$47,23,FALSE))</f>
        <v/>
      </c>
      <c r="V47" s="164" t="str">
        <f>IF(V45="","",VLOOKUP(V45,'シフト記号表（勤務時間帯）'!$D$6:$Z$47,23,FALSE))</f>
        <v/>
      </c>
      <c r="W47" s="164" t="str">
        <f>IF(W45="","",VLOOKUP(W45,'シフト記号表（勤務時間帯）'!$D$6:$Z$47,23,FALSE))</f>
        <v/>
      </c>
      <c r="X47" s="164" t="str">
        <f>IF(X45="","",VLOOKUP(X45,'シフト記号表（勤務時間帯）'!$D$6:$Z$47,23,FALSE))</f>
        <v/>
      </c>
      <c r="Y47" s="164" t="str">
        <f>IF(Y45="","",VLOOKUP(Y45,'シフト記号表（勤務時間帯）'!$D$6:$Z$47,23,FALSE))</f>
        <v/>
      </c>
      <c r="Z47" s="164" t="str">
        <f>IF(Z45="","",VLOOKUP(Z45,'シフト記号表（勤務時間帯）'!$D$6:$Z$47,23,FALSE))</f>
        <v/>
      </c>
      <c r="AA47" s="165" t="str">
        <f>IF(AA45="","",VLOOKUP(AA45,'シフト記号表（勤務時間帯）'!$D$6:$Z$47,23,FALSE))</f>
        <v/>
      </c>
      <c r="AB47" s="163" t="str">
        <f>IF(AB45="","",VLOOKUP(AB45,'シフト記号表（勤務時間帯）'!$D$6:$Z$47,23,FALSE))</f>
        <v/>
      </c>
      <c r="AC47" s="164" t="str">
        <f>IF(AC45="","",VLOOKUP(AC45,'シフト記号表（勤務時間帯）'!$D$6:$Z$47,23,FALSE))</f>
        <v/>
      </c>
      <c r="AD47" s="164" t="str">
        <f>IF(AD45="","",VLOOKUP(AD45,'シフト記号表（勤務時間帯）'!$D$6:$Z$47,23,FALSE))</f>
        <v/>
      </c>
      <c r="AE47" s="164" t="str">
        <f>IF(AE45="","",VLOOKUP(AE45,'シフト記号表（勤務時間帯）'!$D$6:$Z$47,23,FALSE))</f>
        <v/>
      </c>
      <c r="AF47" s="164" t="str">
        <f>IF(AF45="","",VLOOKUP(AF45,'シフト記号表（勤務時間帯）'!$D$6:$Z$47,23,FALSE))</f>
        <v/>
      </c>
      <c r="AG47" s="164" t="str">
        <f>IF(AG45="","",VLOOKUP(AG45,'シフト記号表（勤務時間帯）'!$D$6:$Z$47,23,FALSE))</f>
        <v/>
      </c>
      <c r="AH47" s="165" t="str">
        <f>IF(AH45="","",VLOOKUP(AH45,'シフト記号表（勤務時間帯）'!$D$6:$Z$47,23,FALSE))</f>
        <v/>
      </c>
      <c r="AI47" s="163" t="str">
        <f>IF(AI45="","",VLOOKUP(AI45,'シフト記号表（勤務時間帯）'!$D$6:$Z$47,23,FALSE))</f>
        <v/>
      </c>
      <c r="AJ47" s="164" t="str">
        <f>IF(AJ45="","",VLOOKUP(AJ45,'シフト記号表（勤務時間帯）'!$D$6:$Z$47,23,FALSE))</f>
        <v/>
      </c>
      <c r="AK47" s="164" t="str">
        <f>IF(AK45="","",VLOOKUP(AK45,'シフト記号表（勤務時間帯）'!$D$6:$Z$47,23,FALSE))</f>
        <v/>
      </c>
      <c r="AL47" s="164" t="str">
        <f>IF(AL45="","",VLOOKUP(AL45,'シフト記号表（勤務時間帯）'!$D$6:$Z$47,23,FALSE))</f>
        <v/>
      </c>
      <c r="AM47" s="164" t="str">
        <f>IF(AM45="","",VLOOKUP(AM45,'シフト記号表（勤務時間帯）'!$D$6:$Z$47,23,FALSE))</f>
        <v/>
      </c>
      <c r="AN47" s="164" t="str">
        <f>IF(AN45="","",VLOOKUP(AN45,'シフト記号表（勤務時間帯）'!$D$6:$Z$47,23,FALSE))</f>
        <v/>
      </c>
      <c r="AO47" s="165" t="str">
        <f>IF(AO45="","",VLOOKUP(AO45,'シフト記号表（勤務時間帯）'!$D$6:$Z$47,23,FALSE))</f>
        <v/>
      </c>
      <c r="AP47" s="163" t="str">
        <f>IF(AP45="","",VLOOKUP(AP45,'シフト記号表（勤務時間帯）'!$D$6:$Z$47,23,FALSE))</f>
        <v/>
      </c>
      <c r="AQ47" s="164" t="str">
        <f>IF(AQ45="","",VLOOKUP(AQ45,'シフト記号表（勤務時間帯）'!$D$6:$Z$47,23,FALSE))</f>
        <v/>
      </c>
      <c r="AR47" s="164" t="str">
        <f>IF(AR45="","",VLOOKUP(AR45,'シフト記号表（勤務時間帯）'!$D$6:$Z$47,23,FALSE))</f>
        <v/>
      </c>
      <c r="AS47" s="164" t="str">
        <f>IF(AS45="","",VLOOKUP(AS45,'シフト記号表（勤務時間帯）'!$D$6:$Z$47,23,FALSE))</f>
        <v/>
      </c>
      <c r="AT47" s="164" t="str">
        <f>IF(AT45="","",VLOOKUP(AT45,'シフト記号表（勤務時間帯）'!$D$6:$Z$47,23,FALSE))</f>
        <v/>
      </c>
      <c r="AU47" s="164" t="str">
        <f>IF(AU45="","",VLOOKUP(AU45,'シフト記号表（勤務時間帯）'!$D$6:$Z$47,23,FALSE))</f>
        <v/>
      </c>
      <c r="AV47" s="165" t="str">
        <f>IF(AV45="","",VLOOKUP(AV45,'シフト記号表（勤務時間帯）'!$D$6:$Z$47,23,FALSE))</f>
        <v/>
      </c>
      <c r="AW47" s="163" t="str">
        <f>IF(AW45="","",VLOOKUP(AW45,'シフト記号表（勤務時間帯）'!$D$6:$Z$47,23,FALSE))</f>
        <v/>
      </c>
      <c r="AX47" s="164" t="str">
        <f>IF(AX45="","",VLOOKUP(AX45,'シフト記号表（勤務時間帯）'!$D$6:$Z$47,23,FALSE))</f>
        <v/>
      </c>
      <c r="AY47" s="164" t="str">
        <f>IF(AY45="","",VLOOKUP(AY45,'シフト記号表（勤務時間帯）'!$D$6:$Z$47,23,FALSE))</f>
        <v/>
      </c>
      <c r="AZ47" s="914">
        <f>IF($BC$3="４週",SUM(U47:AV47),IF($BC$3="暦月",SUM(U47:AY47),""))</f>
        <v>0</v>
      </c>
      <c r="BA47" s="915"/>
      <c r="BB47" s="916">
        <f>IF($BC$3="４週",AZ47/4,IF($BC$3="暦月",(AZ47/($BC$8/7)),""))</f>
        <v>0</v>
      </c>
      <c r="BC47" s="915"/>
      <c r="BD47" s="908"/>
      <c r="BE47" s="909"/>
      <c r="BF47" s="909"/>
      <c r="BG47" s="909"/>
      <c r="BH47" s="910"/>
    </row>
    <row r="48" spans="2:60" ht="20.25" customHeight="1" x14ac:dyDescent="0.15">
      <c r="B48" s="166"/>
      <c r="C48" s="857"/>
      <c r="D48" s="858"/>
      <c r="E48" s="859"/>
      <c r="F48" s="149"/>
      <c r="G48" s="243"/>
      <c r="H48" s="921"/>
      <c r="I48" s="869"/>
      <c r="J48" s="870"/>
      <c r="K48" s="870"/>
      <c r="L48" s="871"/>
      <c r="M48" s="878"/>
      <c r="N48" s="879"/>
      <c r="O48" s="880"/>
      <c r="P48" s="168" t="s">
        <v>227</v>
      </c>
      <c r="Q48" s="175"/>
      <c r="R48" s="175"/>
      <c r="S48" s="176"/>
      <c r="T48" s="181"/>
      <c r="U48" s="172"/>
      <c r="V48" s="173"/>
      <c r="W48" s="173"/>
      <c r="X48" s="173"/>
      <c r="Y48" s="173"/>
      <c r="Z48" s="173"/>
      <c r="AA48" s="174"/>
      <c r="AB48" s="172"/>
      <c r="AC48" s="173"/>
      <c r="AD48" s="173"/>
      <c r="AE48" s="173"/>
      <c r="AF48" s="173"/>
      <c r="AG48" s="173"/>
      <c r="AH48" s="174"/>
      <c r="AI48" s="172"/>
      <c r="AJ48" s="173"/>
      <c r="AK48" s="173"/>
      <c r="AL48" s="173"/>
      <c r="AM48" s="173"/>
      <c r="AN48" s="173"/>
      <c r="AO48" s="174"/>
      <c r="AP48" s="172"/>
      <c r="AQ48" s="173"/>
      <c r="AR48" s="173"/>
      <c r="AS48" s="173"/>
      <c r="AT48" s="173"/>
      <c r="AU48" s="173"/>
      <c r="AV48" s="174"/>
      <c r="AW48" s="172"/>
      <c r="AX48" s="173"/>
      <c r="AY48" s="173"/>
      <c r="AZ48" s="887"/>
      <c r="BA48" s="888"/>
      <c r="BB48" s="901"/>
      <c r="BC48" s="888"/>
      <c r="BD48" s="902"/>
      <c r="BE48" s="903"/>
      <c r="BF48" s="903"/>
      <c r="BG48" s="903"/>
      <c r="BH48" s="904"/>
    </row>
    <row r="49" spans="2:60" ht="20.25" customHeight="1" x14ac:dyDescent="0.15">
      <c r="B49" s="148">
        <f>B46+1</f>
        <v>10</v>
      </c>
      <c r="C49" s="860"/>
      <c r="D49" s="861"/>
      <c r="E49" s="862"/>
      <c r="F49" s="149">
        <f>C48</f>
        <v>0</v>
      </c>
      <c r="G49" s="243"/>
      <c r="H49" s="867"/>
      <c r="I49" s="872"/>
      <c r="J49" s="873"/>
      <c r="K49" s="873"/>
      <c r="L49" s="874"/>
      <c r="M49" s="881"/>
      <c r="N49" s="882"/>
      <c r="O49" s="883"/>
      <c r="P49" s="150" t="s">
        <v>230</v>
      </c>
      <c r="Q49" s="151"/>
      <c r="R49" s="151"/>
      <c r="S49" s="152"/>
      <c r="T49" s="153"/>
      <c r="U49" s="154" t="str">
        <f>IF(U48="","",VLOOKUP(U48,'シフト記号表（勤務時間帯）'!$D$6:$X$47,21,FALSE))</f>
        <v/>
      </c>
      <c r="V49" s="155" t="str">
        <f>IF(V48="","",VLOOKUP(V48,'シフト記号表（勤務時間帯）'!$D$6:$X$47,21,FALSE))</f>
        <v/>
      </c>
      <c r="W49" s="155" t="str">
        <f>IF(W48="","",VLOOKUP(W48,'シフト記号表（勤務時間帯）'!$D$6:$X$47,21,FALSE))</f>
        <v/>
      </c>
      <c r="X49" s="155" t="str">
        <f>IF(X48="","",VLOOKUP(X48,'シフト記号表（勤務時間帯）'!$D$6:$X$47,21,FALSE))</f>
        <v/>
      </c>
      <c r="Y49" s="155" t="str">
        <f>IF(Y48="","",VLOOKUP(Y48,'シフト記号表（勤務時間帯）'!$D$6:$X$47,21,FALSE))</f>
        <v/>
      </c>
      <c r="Z49" s="155" t="str">
        <f>IF(Z48="","",VLOOKUP(Z48,'シフト記号表（勤務時間帯）'!$D$6:$X$47,21,FALSE))</f>
        <v/>
      </c>
      <c r="AA49" s="156" t="str">
        <f>IF(AA48="","",VLOOKUP(AA48,'シフト記号表（勤務時間帯）'!$D$6:$X$47,21,FALSE))</f>
        <v/>
      </c>
      <c r="AB49" s="154" t="str">
        <f>IF(AB48="","",VLOOKUP(AB48,'シフト記号表（勤務時間帯）'!$D$6:$X$47,21,FALSE))</f>
        <v/>
      </c>
      <c r="AC49" s="155" t="str">
        <f>IF(AC48="","",VLOOKUP(AC48,'シフト記号表（勤務時間帯）'!$D$6:$X$47,21,FALSE))</f>
        <v/>
      </c>
      <c r="AD49" s="155" t="str">
        <f>IF(AD48="","",VLOOKUP(AD48,'シフト記号表（勤務時間帯）'!$D$6:$X$47,21,FALSE))</f>
        <v/>
      </c>
      <c r="AE49" s="155" t="str">
        <f>IF(AE48="","",VLOOKUP(AE48,'シフト記号表（勤務時間帯）'!$D$6:$X$47,21,FALSE))</f>
        <v/>
      </c>
      <c r="AF49" s="155" t="str">
        <f>IF(AF48="","",VLOOKUP(AF48,'シフト記号表（勤務時間帯）'!$D$6:$X$47,21,FALSE))</f>
        <v/>
      </c>
      <c r="AG49" s="155" t="str">
        <f>IF(AG48="","",VLOOKUP(AG48,'シフト記号表（勤務時間帯）'!$D$6:$X$47,21,FALSE))</f>
        <v/>
      </c>
      <c r="AH49" s="156" t="str">
        <f>IF(AH48="","",VLOOKUP(AH48,'シフト記号表（勤務時間帯）'!$D$6:$X$47,21,FALSE))</f>
        <v/>
      </c>
      <c r="AI49" s="154" t="str">
        <f>IF(AI48="","",VLOOKUP(AI48,'シフト記号表（勤務時間帯）'!$D$6:$X$47,21,FALSE))</f>
        <v/>
      </c>
      <c r="AJ49" s="155" t="str">
        <f>IF(AJ48="","",VLOOKUP(AJ48,'シフト記号表（勤務時間帯）'!$D$6:$X$47,21,FALSE))</f>
        <v/>
      </c>
      <c r="AK49" s="155" t="str">
        <f>IF(AK48="","",VLOOKUP(AK48,'シフト記号表（勤務時間帯）'!$D$6:$X$47,21,FALSE))</f>
        <v/>
      </c>
      <c r="AL49" s="155" t="str">
        <f>IF(AL48="","",VLOOKUP(AL48,'シフト記号表（勤務時間帯）'!$D$6:$X$47,21,FALSE))</f>
        <v/>
      </c>
      <c r="AM49" s="155" t="str">
        <f>IF(AM48="","",VLOOKUP(AM48,'シフト記号表（勤務時間帯）'!$D$6:$X$47,21,FALSE))</f>
        <v/>
      </c>
      <c r="AN49" s="155" t="str">
        <f>IF(AN48="","",VLOOKUP(AN48,'シフト記号表（勤務時間帯）'!$D$6:$X$47,21,FALSE))</f>
        <v/>
      </c>
      <c r="AO49" s="156" t="str">
        <f>IF(AO48="","",VLOOKUP(AO48,'シフト記号表（勤務時間帯）'!$D$6:$X$47,21,FALSE))</f>
        <v/>
      </c>
      <c r="AP49" s="154" t="str">
        <f>IF(AP48="","",VLOOKUP(AP48,'シフト記号表（勤務時間帯）'!$D$6:$X$47,21,FALSE))</f>
        <v/>
      </c>
      <c r="AQ49" s="155" t="str">
        <f>IF(AQ48="","",VLOOKUP(AQ48,'シフト記号表（勤務時間帯）'!$D$6:$X$47,21,FALSE))</f>
        <v/>
      </c>
      <c r="AR49" s="155" t="str">
        <f>IF(AR48="","",VLOOKUP(AR48,'シフト記号表（勤務時間帯）'!$D$6:$X$47,21,FALSE))</f>
        <v/>
      </c>
      <c r="AS49" s="155" t="str">
        <f>IF(AS48="","",VLOOKUP(AS48,'シフト記号表（勤務時間帯）'!$D$6:$X$47,21,FALSE))</f>
        <v/>
      </c>
      <c r="AT49" s="155" t="str">
        <f>IF(AT48="","",VLOOKUP(AT48,'シフト記号表（勤務時間帯）'!$D$6:$X$47,21,FALSE))</f>
        <v/>
      </c>
      <c r="AU49" s="155" t="str">
        <f>IF(AU48="","",VLOOKUP(AU48,'シフト記号表（勤務時間帯）'!$D$6:$X$47,21,FALSE))</f>
        <v/>
      </c>
      <c r="AV49" s="156" t="str">
        <f>IF(AV48="","",VLOOKUP(AV48,'シフト記号表（勤務時間帯）'!$D$6:$X$47,21,FALSE))</f>
        <v/>
      </c>
      <c r="AW49" s="154" t="str">
        <f>IF(AW48="","",VLOOKUP(AW48,'シフト記号表（勤務時間帯）'!$D$6:$X$47,21,FALSE))</f>
        <v/>
      </c>
      <c r="AX49" s="155" t="str">
        <f>IF(AX48="","",VLOOKUP(AX48,'シフト記号表（勤務時間帯）'!$D$6:$X$47,21,FALSE))</f>
        <v/>
      </c>
      <c r="AY49" s="155" t="str">
        <f>IF(AY48="","",VLOOKUP(AY48,'シフト記号表（勤務時間帯）'!$D$6:$X$47,21,FALSE))</f>
        <v/>
      </c>
      <c r="AZ49" s="911">
        <f>IF($BC$3="４週",SUM(U49:AV49),IF($BC$3="暦月",SUM(U49:AY49),""))</f>
        <v>0</v>
      </c>
      <c r="BA49" s="912"/>
      <c r="BB49" s="913">
        <f>IF($BC$3="４週",AZ49/4,IF($BC$3="暦月",(AZ49/($BC$8/7)),""))</f>
        <v>0</v>
      </c>
      <c r="BC49" s="912"/>
      <c r="BD49" s="905"/>
      <c r="BE49" s="906"/>
      <c r="BF49" s="906"/>
      <c r="BG49" s="906"/>
      <c r="BH49" s="907"/>
    </row>
    <row r="50" spans="2:60" ht="20.25" customHeight="1" x14ac:dyDescent="0.15">
      <c r="B50" s="157"/>
      <c r="C50" s="863"/>
      <c r="D50" s="864"/>
      <c r="E50" s="865"/>
      <c r="F50" s="158"/>
      <c r="G50" s="244">
        <f>C48</f>
        <v>0</v>
      </c>
      <c r="H50" s="868"/>
      <c r="I50" s="875"/>
      <c r="J50" s="876"/>
      <c r="K50" s="876"/>
      <c r="L50" s="877"/>
      <c r="M50" s="884"/>
      <c r="N50" s="885"/>
      <c r="O50" s="886"/>
      <c r="P50" s="182" t="s">
        <v>231</v>
      </c>
      <c r="Q50" s="183"/>
      <c r="R50" s="183"/>
      <c r="S50" s="184"/>
      <c r="T50" s="185"/>
      <c r="U50" s="163" t="str">
        <f>IF(U48="","",VLOOKUP(U48,'シフト記号表（勤務時間帯）'!$D$6:$Z$47,23,FALSE))</f>
        <v/>
      </c>
      <c r="V50" s="164" t="str">
        <f>IF(V48="","",VLOOKUP(V48,'シフト記号表（勤務時間帯）'!$D$6:$Z$47,23,FALSE))</f>
        <v/>
      </c>
      <c r="W50" s="164" t="str">
        <f>IF(W48="","",VLOOKUP(W48,'シフト記号表（勤務時間帯）'!$D$6:$Z$47,23,FALSE))</f>
        <v/>
      </c>
      <c r="X50" s="164" t="str">
        <f>IF(X48="","",VLOOKUP(X48,'シフト記号表（勤務時間帯）'!$D$6:$Z$47,23,FALSE))</f>
        <v/>
      </c>
      <c r="Y50" s="164" t="str">
        <f>IF(Y48="","",VLOOKUP(Y48,'シフト記号表（勤務時間帯）'!$D$6:$Z$47,23,FALSE))</f>
        <v/>
      </c>
      <c r="Z50" s="164" t="str">
        <f>IF(Z48="","",VLOOKUP(Z48,'シフト記号表（勤務時間帯）'!$D$6:$Z$47,23,FALSE))</f>
        <v/>
      </c>
      <c r="AA50" s="165" t="str">
        <f>IF(AA48="","",VLOOKUP(AA48,'シフト記号表（勤務時間帯）'!$D$6:$Z$47,23,FALSE))</f>
        <v/>
      </c>
      <c r="AB50" s="163" t="str">
        <f>IF(AB48="","",VLOOKUP(AB48,'シフト記号表（勤務時間帯）'!$D$6:$Z$47,23,FALSE))</f>
        <v/>
      </c>
      <c r="AC50" s="164" t="str">
        <f>IF(AC48="","",VLOOKUP(AC48,'シフト記号表（勤務時間帯）'!$D$6:$Z$47,23,FALSE))</f>
        <v/>
      </c>
      <c r="AD50" s="164" t="str">
        <f>IF(AD48="","",VLOOKUP(AD48,'シフト記号表（勤務時間帯）'!$D$6:$Z$47,23,FALSE))</f>
        <v/>
      </c>
      <c r="AE50" s="164" t="str">
        <f>IF(AE48="","",VLOOKUP(AE48,'シフト記号表（勤務時間帯）'!$D$6:$Z$47,23,FALSE))</f>
        <v/>
      </c>
      <c r="AF50" s="164" t="str">
        <f>IF(AF48="","",VLOOKUP(AF48,'シフト記号表（勤務時間帯）'!$D$6:$Z$47,23,FALSE))</f>
        <v/>
      </c>
      <c r="AG50" s="164" t="str">
        <f>IF(AG48="","",VLOOKUP(AG48,'シフト記号表（勤務時間帯）'!$D$6:$Z$47,23,FALSE))</f>
        <v/>
      </c>
      <c r="AH50" s="165" t="str">
        <f>IF(AH48="","",VLOOKUP(AH48,'シフト記号表（勤務時間帯）'!$D$6:$Z$47,23,FALSE))</f>
        <v/>
      </c>
      <c r="AI50" s="163" t="str">
        <f>IF(AI48="","",VLOOKUP(AI48,'シフト記号表（勤務時間帯）'!$D$6:$Z$47,23,FALSE))</f>
        <v/>
      </c>
      <c r="AJ50" s="164" t="str">
        <f>IF(AJ48="","",VLOOKUP(AJ48,'シフト記号表（勤務時間帯）'!$D$6:$Z$47,23,FALSE))</f>
        <v/>
      </c>
      <c r="AK50" s="164" t="str">
        <f>IF(AK48="","",VLOOKUP(AK48,'シフト記号表（勤務時間帯）'!$D$6:$Z$47,23,FALSE))</f>
        <v/>
      </c>
      <c r="AL50" s="164" t="str">
        <f>IF(AL48="","",VLOOKUP(AL48,'シフト記号表（勤務時間帯）'!$D$6:$Z$47,23,FALSE))</f>
        <v/>
      </c>
      <c r="AM50" s="164" t="str">
        <f>IF(AM48="","",VLOOKUP(AM48,'シフト記号表（勤務時間帯）'!$D$6:$Z$47,23,FALSE))</f>
        <v/>
      </c>
      <c r="AN50" s="164" t="str">
        <f>IF(AN48="","",VLOOKUP(AN48,'シフト記号表（勤務時間帯）'!$D$6:$Z$47,23,FALSE))</f>
        <v/>
      </c>
      <c r="AO50" s="165" t="str">
        <f>IF(AO48="","",VLOOKUP(AO48,'シフト記号表（勤務時間帯）'!$D$6:$Z$47,23,FALSE))</f>
        <v/>
      </c>
      <c r="AP50" s="163" t="str">
        <f>IF(AP48="","",VLOOKUP(AP48,'シフト記号表（勤務時間帯）'!$D$6:$Z$47,23,FALSE))</f>
        <v/>
      </c>
      <c r="AQ50" s="164" t="str">
        <f>IF(AQ48="","",VLOOKUP(AQ48,'シフト記号表（勤務時間帯）'!$D$6:$Z$47,23,FALSE))</f>
        <v/>
      </c>
      <c r="AR50" s="164" t="str">
        <f>IF(AR48="","",VLOOKUP(AR48,'シフト記号表（勤務時間帯）'!$D$6:$Z$47,23,FALSE))</f>
        <v/>
      </c>
      <c r="AS50" s="164" t="str">
        <f>IF(AS48="","",VLOOKUP(AS48,'シフト記号表（勤務時間帯）'!$D$6:$Z$47,23,FALSE))</f>
        <v/>
      </c>
      <c r="AT50" s="164" t="str">
        <f>IF(AT48="","",VLOOKUP(AT48,'シフト記号表（勤務時間帯）'!$D$6:$Z$47,23,FALSE))</f>
        <v/>
      </c>
      <c r="AU50" s="164" t="str">
        <f>IF(AU48="","",VLOOKUP(AU48,'シフト記号表（勤務時間帯）'!$D$6:$Z$47,23,FALSE))</f>
        <v/>
      </c>
      <c r="AV50" s="165" t="str">
        <f>IF(AV48="","",VLOOKUP(AV48,'シフト記号表（勤務時間帯）'!$D$6:$Z$47,23,FALSE))</f>
        <v/>
      </c>
      <c r="AW50" s="163" t="str">
        <f>IF(AW48="","",VLOOKUP(AW48,'シフト記号表（勤務時間帯）'!$D$6:$Z$47,23,FALSE))</f>
        <v/>
      </c>
      <c r="AX50" s="164" t="str">
        <f>IF(AX48="","",VLOOKUP(AX48,'シフト記号表（勤務時間帯）'!$D$6:$Z$47,23,FALSE))</f>
        <v/>
      </c>
      <c r="AY50" s="164" t="str">
        <f>IF(AY48="","",VLOOKUP(AY48,'シフト記号表（勤務時間帯）'!$D$6:$Z$47,23,FALSE))</f>
        <v/>
      </c>
      <c r="AZ50" s="914">
        <f>IF($BC$3="４週",SUM(U50:AV50),IF($BC$3="暦月",SUM(U50:AY50),""))</f>
        <v>0</v>
      </c>
      <c r="BA50" s="915"/>
      <c r="BB50" s="916">
        <f>IF($BC$3="４週",AZ50/4,IF($BC$3="暦月",(AZ50/($BC$8/7)),""))</f>
        <v>0</v>
      </c>
      <c r="BC50" s="915"/>
      <c r="BD50" s="908"/>
      <c r="BE50" s="909"/>
      <c r="BF50" s="909"/>
      <c r="BG50" s="909"/>
      <c r="BH50" s="910"/>
    </row>
    <row r="51" spans="2:60" ht="20.25" customHeight="1" x14ac:dyDescent="0.15">
      <c r="B51" s="166"/>
      <c r="C51" s="857"/>
      <c r="D51" s="858"/>
      <c r="E51" s="859"/>
      <c r="F51" s="149"/>
      <c r="G51" s="243"/>
      <c r="H51" s="921"/>
      <c r="I51" s="869"/>
      <c r="J51" s="870"/>
      <c r="K51" s="870"/>
      <c r="L51" s="871"/>
      <c r="M51" s="878"/>
      <c r="N51" s="879"/>
      <c r="O51" s="880"/>
      <c r="P51" s="168" t="s">
        <v>227</v>
      </c>
      <c r="Q51" s="175"/>
      <c r="R51" s="175"/>
      <c r="S51" s="176"/>
      <c r="T51" s="181"/>
      <c r="U51" s="172"/>
      <c r="V51" s="173"/>
      <c r="W51" s="173"/>
      <c r="X51" s="173"/>
      <c r="Y51" s="173"/>
      <c r="Z51" s="173"/>
      <c r="AA51" s="174"/>
      <c r="AB51" s="172"/>
      <c r="AC51" s="173"/>
      <c r="AD51" s="173"/>
      <c r="AE51" s="173"/>
      <c r="AF51" s="173"/>
      <c r="AG51" s="173"/>
      <c r="AH51" s="174"/>
      <c r="AI51" s="172"/>
      <c r="AJ51" s="173"/>
      <c r="AK51" s="173"/>
      <c r="AL51" s="173"/>
      <c r="AM51" s="173"/>
      <c r="AN51" s="173"/>
      <c r="AO51" s="174"/>
      <c r="AP51" s="172"/>
      <c r="AQ51" s="173"/>
      <c r="AR51" s="173"/>
      <c r="AS51" s="173"/>
      <c r="AT51" s="173"/>
      <c r="AU51" s="173"/>
      <c r="AV51" s="174"/>
      <c r="AW51" s="172"/>
      <c r="AX51" s="173"/>
      <c r="AY51" s="173"/>
      <c r="AZ51" s="887"/>
      <c r="BA51" s="888"/>
      <c r="BB51" s="901"/>
      <c r="BC51" s="888"/>
      <c r="BD51" s="902"/>
      <c r="BE51" s="903"/>
      <c r="BF51" s="903"/>
      <c r="BG51" s="903"/>
      <c r="BH51" s="904"/>
    </row>
    <row r="52" spans="2:60" ht="20.25" customHeight="1" x14ac:dyDescent="0.15">
      <c r="B52" s="148">
        <f>B49+1</f>
        <v>11</v>
      </c>
      <c r="C52" s="860"/>
      <c r="D52" s="861"/>
      <c r="E52" s="862"/>
      <c r="F52" s="149">
        <f>C51</f>
        <v>0</v>
      </c>
      <c r="G52" s="243"/>
      <c r="H52" s="867"/>
      <c r="I52" s="872"/>
      <c r="J52" s="873"/>
      <c r="K52" s="873"/>
      <c r="L52" s="874"/>
      <c r="M52" s="881"/>
      <c r="N52" s="882"/>
      <c r="O52" s="883"/>
      <c r="P52" s="150" t="s">
        <v>230</v>
      </c>
      <c r="Q52" s="151"/>
      <c r="R52" s="151"/>
      <c r="S52" s="152"/>
      <c r="T52" s="153"/>
      <c r="U52" s="154" t="str">
        <f>IF(U51="","",VLOOKUP(U51,'シフト記号表（勤務時間帯）'!$D$6:$X$47,21,FALSE))</f>
        <v/>
      </c>
      <c r="V52" s="155" t="str">
        <f>IF(V51="","",VLOOKUP(V51,'シフト記号表（勤務時間帯）'!$D$6:$X$47,21,FALSE))</f>
        <v/>
      </c>
      <c r="W52" s="155" t="str">
        <f>IF(W51="","",VLOOKUP(W51,'シフト記号表（勤務時間帯）'!$D$6:$X$47,21,FALSE))</f>
        <v/>
      </c>
      <c r="X52" s="155" t="str">
        <f>IF(X51="","",VLOOKUP(X51,'シフト記号表（勤務時間帯）'!$D$6:$X$47,21,FALSE))</f>
        <v/>
      </c>
      <c r="Y52" s="155" t="str">
        <f>IF(Y51="","",VLOOKUP(Y51,'シフト記号表（勤務時間帯）'!$D$6:$X$47,21,FALSE))</f>
        <v/>
      </c>
      <c r="Z52" s="155" t="str">
        <f>IF(Z51="","",VLOOKUP(Z51,'シフト記号表（勤務時間帯）'!$D$6:$X$47,21,FALSE))</f>
        <v/>
      </c>
      <c r="AA52" s="156" t="str">
        <f>IF(AA51="","",VLOOKUP(AA51,'シフト記号表（勤務時間帯）'!$D$6:$X$47,21,FALSE))</f>
        <v/>
      </c>
      <c r="AB52" s="154" t="str">
        <f>IF(AB51="","",VLOOKUP(AB51,'シフト記号表（勤務時間帯）'!$D$6:$X$47,21,FALSE))</f>
        <v/>
      </c>
      <c r="AC52" s="155" t="str">
        <f>IF(AC51="","",VLOOKUP(AC51,'シフト記号表（勤務時間帯）'!$D$6:$X$47,21,FALSE))</f>
        <v/>
      </c>
      <c r="AD52" s="155" t="str">
        <f>IF(AD51="","",VLOOKUP(AD51,'シフト記号表（勤務時間帯）'!$D$6:$X$47,21,FALSE))</f>
        <v/>
      </c>
      <c r="AE52" s="155" t="str">
        <f>IF(AE51="","",VLOOKUP(AE51,'シフト記号表（勤務時間帯）'!$D$6:$X$47,21,FALSE))</f>
        <v/>
      </c>
      <c r="AF52" s="155" t="str">
        <f>IF(AF51="","",VLOOKUP(AF51,'シフト記号表（勤務時間帯）'!$D$6:$X$47,21,FALSE))</f>
        <v/>
      </c>
      <c r="AG52" s="155" t="str">
        <f>IF(AG51="","",VLOOKUP(AG51,'シフト記号表（勤務時間帯）'!$D$6:$X$47,21,FALSE))</f>
        <v/>
      </c>
      <c r="AH52" s="156" t="str">
        <f>IF(AH51="","",VLOOKUP(AH51,'シフト記号表（勤務時間帯）'!$D$6:$X$47,21,FALSE))</f>
        <v/>
      </c>
      <c r="AI52" s="154" t="str">
        <f>IF(AI51="","",VLOOKUP(AI51,'シフト記号表（勤務時間帯）'!$D$6:$X$47,21,FALSE))</f>
        <v/>
      </c>
      <c r="AJ52" s="155" t="str">
        <f>IF(AJ51="","",VLOOKUP(AJ51,'シフト記号表（勤務時間帯）'!$D$6:$X$47,21,FALSE))</f>
        <v/>
      </c>
      <c r="AK52" s="155" t="str">
        <f>IF(AK51="","",VLOOKUP(AK51,'シフト記号表（勤務時間帯）'!$D$6:$X$47,21,FALSE))</f>
        <v/>
      </c>
      <c r="AL52" s="155" t="str">
        <f>IF(AL51="","",VLOOKUP(AL51,'シフト記号表（勤務時間帯）'!$D$6:$X$47,21,FALSE))</f>
        <v/>
      </c>
      <c r="AM52" s="155" t="str">
        <f>IF(AM51="","",VLOOKUP(AM51,'シフト記号表（勤務時間帯）'!$D$6:$X$47,21,FALSE))</f>
        <v/>
      </c>
      <c r="AN52" s="155" t="str">
        <f>IF(AN51="","",VLOOKUP(AN51,'シフト記号表（勤務時間帯）'!$D$6:$X$47,21,FALSE))</f>
        <v/>
      </c>
      <c r="AO52" s="156" t="str">
        <f>IF(AO51="","",VLOOKUP(AO51,'シフト記号表（勤務時間帯）'!$D$6:$X$47,21,FALSE))</f>
        <v/>
      </c>
      <c r="AP52" s="154" t="str">
        <f>IF(AP51="","",VLOOKUP(AP51,'シフト記号表（勤務時間帯）'!$D$6:$X$47,21,FALSE))</f>
        <v/>
      </c>
      <c r="AQ52" s="155" t="str">
        <f>IF(AQ51="","",VLOOKUP(AQ51,'シフト記号表（勤務時間帯）'!$D$6:$X$47,21,FALSE))</f>
        <v/>
      </c>
      <c r="AR52" s="155" t="str">
        <f>IF(AR51="","",VLOOKUP(AR51,'シフト記号表（勤務時間帯）'!$D$6:$X$47,21,FALSE))</f>
        <v/>
      </c>
      <c r="AS52" s="155" t="str">
        <f>IF(AS51="","",VLOOKUP(AS51,'シフト記号表（勤務時間帯）'!$D$6:$X$47,21,FALSE))</f>
        <v/>
      </c>
      <c r="AT52" s="155" t="str">
        <f>IF(AT51="","",VLOOKUP(AT51,'シフト記号表（勤務時間帯）'!$D$6:$X$47,21,FALSE))</f>
        <v/>
      </c>
      <c r="AU52" s="155" t="str">
        <f>IF(AU51="","",VLOOKUP(AU51,'シフト記号表（勤務時間帯）'!$D$6:$X$47,21,FALSE))</f>
        <v/>
      </c>
      <c r="AV52" s="156" t="str">
        <f>IF(AV51="","",VLOOKUP(AV51,'シフト記号表（勤務時間帯）'!$D$6:$X$47,21,FALSE))</f>
        <v/>
      </c>
      <c r="AW52" s="154" t="str">
        <f>IF(AW51="","",VLOOKUP(AW51,'シフト記号表（勤務時間帯）'!$D$6:$X$47,21,FALSE))</f>
        <v/>
      </c>
      <c r="AX52" s="155" t="str">
        <f>IF(AX51="","",VLOOKUP(AX51,'シフト記号表（勤務時間帯）'!$D$6:$X$47,21,FALSE))</f>
        <v/>
      </c>
      <c r="AY52" s="155" t="str">
        <f>IF(AY51="","",VLOOKUP(AY51,'シフト記号表（勤務時間帯）'!$D$6:$X$47,21,FALSE))</f>
        <v/>
      </c>
      <c r="AZ52" s="911">
        <f>IF($BC$3="４週",SUM(U52:AV52),IF($BC$3="暦月",SUM(U52:AY52),""))</f>
        <v>0</v>
      </c>
      <c r="BA52" s="912"/>
      <c r="BB52" s="913">
        <f>IF($BC$3="４週",AZ52/4,IF($BC$3="暦月",(AZ52/($BC$8/7)),""))</f>
        <v>0</v>
      </c>
      <c r="BC52" s="912"/>
      <c r="BD52" s="905"/>
      <c r="BE52" s="906"/>
      <c r="BF52" s="906"/>
      <c r="BG52" s="906"/>
      <c r="BH52" s="907"/>
    </row>
    <row r="53" spans="2:60" ht="20.25" customHeight="1" x14ac:dyDescent="0.15">
      <c r="B53" s="157"/>
      <c r="C53" s="863"/>
      <c r="D53" s="864"/>
      <c r="E53" s="865"/>
      <c r="F53" s="158"/>
      <c r="G53" s="244">
        <f>C51</f>
        <v>0</v>
      </c>
      <c r="H53" s="868"/>
      <c r="I53" s="875"/>
      <c r="J53" s="876"/>
      <c r="K53" s="876"/>
      <c r="L53" s="877"/>
      <c r="M53" s="884"/>
      <c r="N53" s="885"/>
      <c r="O53" s="886"/>
      <c r="P53" s="182" t="s">
        <v>231</v>
      </c>
      <c r="Q53" s="183"/>
      <c r="R53" s="183"/>
      <c r="S53" s="184"/>
      <c r="T53" s="185"/>
      <c r="U53" s="163" t="str">
        <f>IF(U51="","",VLOOKUP(U51,'シフト記号表（勤務時間帯）'!$D$6:$Z$47,23,FALSE))</f>
        <v/>
      </c>
      <c r="V53" s="164" t="str">
        <f>IF(V51="","",VLOOKUP(V51,'シフト記号表（勤務時間帯）'!$D$6:$Z$47,23,FALSE))</f>
        <v/>
      </c>
      <c r="W53" s="164" t="str">
        <f>IF(W51="","",VLOOKUP(W51,'シフト記号表（勤務時間帯）'!$D$6:$Z$47,23,FALSE))</f>
        <v/>
      </c>
      <c r="X53" s="164" t="str">
        <f>IF(X51="","",VLOOKUP(X51,'シフト記号表（勤務時間帯）'!$D$6:$Z$47,23,FALSE))</f>
        <v/>
      </c>
      <c r="Y53" s="164" t="str">
        <f>IF(Y51="","",VLOOKUP(Y51,'シフト記号表（勤務時間帯）'!$D$6:$Z$47,23,FALSE))</f>
        <v/>
      </c>
      <c r="Z53" s="164" t="str">
        <f>IF(Z51="","",VLOOKUP(Z51,'シフト記号表（勤務時間帯）'!$D$6:$Z$47,23,FALSE))</f>
        <v/>
      </c>
      <c r="AA53" s="165" t="str">
        <f>IF(AA51="","",VLOOKUP(AA51,'シフト記号表（勤務時間帯）'!$D$6:$Z$47,23,FALSE))</f>
        <v/>
      </c>
      <c r="AB53" s="163" t="str">
        <f>IF(AB51="","",VLOOKUP(AB51,'シフト記号表（勤務時間帯）'!$D$6:$Z$47,23,FALSE))</f>
        <v/>
      </c>
      <c r="AC53" s="164" t="str">
        <f>IF(AC51="","",VLOOKUP(AC51,'シフト記号表（勤務時間帯）'!$D$6:$Z$47,23,FALSE))</f>
        <v/>
      </c>
      <c r="AD53" s="164" t="str">
        <f>IF(AD51="","",VLOOKUP(AD51,'シフト記号表（勤務時間帯）'!$D$6:$Z$47,23,FALSE))</f>
        <v/>
      </c>
      <c r="AE53" s="164" t="str">
        <f>IF(AE51="","",VLOOKUP(AE51,'シフト記号表（勤務時間帯）'!$D$6:$Z$47,23,FALSE))</f>
        <v/>
      </c>
      <c r="AF53" s="164" t="str">
        <f>IF(AF51="","",VLOOKUP(AF51,'シフト記号表（勤務時間帯）'!$D$6:$Z$47,23,FALSE))</f>
        <v/>
      </c>
      <c r="AG53" s="164" t="str">
        <f>IF(AG51="","",VLOOKUP(AG51,'シフト記号表（勤務時間帯）'!$D$6:$Z$47,23,FALSE))</f>
        <v/>
      </c>
      <c r="AH53" s="165" t="str">
        <f>IF(AH51="","",VLOOKUP(AH51,'シフト記号表（勤務時間帯）'!$D$6:$Z$47,23,FALSE))</f>
        <v/>
      </c>
      <c r="AI53" s="163" t="str">
        <f>IF(AI51="","",VLOOKUP(AI51,'シフト記号表（勤務時間帯）'!$D$6:$Z$47,23,FALSE))</f>
        <v/>
      </c>
      <c r="AJ53" s="164" t="str">
        <f>IF(AJ51="","",VLOOKUP(AJ51,'シフト記号表（勤務時間帯）'!$D$6:$Z$47,23,FALSE))</f>
        <v/>
      </c>
      <c r="AK53" s="164" t="str">
        <f>IF(AK51="","",VLOOKUP(AK51,'シフト記号表（勤務時間帯）'!$D$6:$Z$47,23,FALSE))</f>
        <v/>
      </c>
      <c r="AL53" s="164" t="str">
        <f>IF(AL51="","",VLOOKUP(AL51,'シフト記号表（勤務時間帯）'!$D$6:$Z$47,23,FALSE))</f>
        <v/>
      </c>
      <c r="AM53" s="164" t="str">
        <f>IF(AM51="","",VLOOKUP(AM51,'シフト記号表（勤務時間帯）'!$D$6:$Z$47,23,FALSE))</f>
        <v/>
      </c>
      <c r="AN53" s="164" t="str">
        <f>IF(AN51="","",VLOOKUP(AN51,'シフト記号表（勤務時間帯）'!$D$6:$Z$47,23,FALSE))</f>
        <v/>
      </c>
      <c r="AO53" s="165" t="str">
        <f>IF(AO51="","",VLOOKUP(AO51,'シフト記号表（勤務時間帯）'!$D$6:$Z$47,23,FALSE))</f>
        <v/>
      </c>
      <c r="AP53" s="163" t="str">
        <f>IF(AP51="","",VLOOKUP(AP51,'シフト記号表（勤務時間帯）'!$D$6:$Z$47,23,FALSE))</f>
        <v/>
      </c>
      <c r="AQ53" s="164" t="str">
        <f>IF(AQ51="","",VLOOKUP(AQ51,'シフト記号表（勤務時間帯）'!$D$6:$Z$47,23,FALSE))</f>
        <v/>
      </c>
      <c r="AR53" s="164" t="str">
        <f>IF(AR51="","",VLOOKUP(AR51,'シフト記号表（勤務時間帯）'!$D$6:$Z$47,23,FALSE))</f>
        <v/>
      </c>
      <c r="AS53" s="164" t="str">
        <f>IF(AS51="","",VLOOKUP(AS51,'シフト記号表（勤務時間帯）'!$D$6:$Z$47,23,FALSE))</f>
        <v/>
      </c>
      <c r="AT53" s="164" t="str">
        <f>IF(AT51="","",VLOOKUP(AT51,'シフト記号表（勤務時間帯）'!$D$6:$Z$47,23,FALSE))</f>
        <v/>
      </c>
      <c r="AU53" s="164" t="str">
        <f>IF(AU51="","",VLOOKUP(AU51,'シフト記号表（勤務時間帯）'!$D$6:$Z$47,23,FALSE))</f>
        <v/>
      </c>
      <c r="AV53" s="165" t="str">
        <f>IF(AV51="","",VLOOKUP(AV51,'シフト記号表（勤務時間帯）'!$D$6:$Z$47,23,FALSE))</f>
        <v/>
      </c>
      <c r="AW53" s="163" t="str">
        <f>IF(AW51="","",VLOOKUP(AW51,'シフト記号表（勤務時間帯）'!$D$6:$Z$47,23,FALSE))</f>
        <v/>
      </c>
      <c r="AX53" s="164" t="str">
        <f>IF(AX51="","",VLOOKUP(AX51,'シフト記号表（勤務時間帯）'!$D$6:$Z$47,23,FALSE))</f>
        <v/>
      </c>
      <c r="AY53" s="164" t="str">
        <f>IF(AY51="","",VLOOKUP(AY51,'シフト記号表（勤務時間帯）'!$D$6:$Z$47,23,FALSE))</f>
        <v/>
      </c>
      <c r="AZ53" s="914">
        <f>IF($BC$3="４週",SUM(U53:AV53),IF($BC$3="暦月",SUM(U53:AY53),""))</f>
        <v>0</v>
      </c>
      <c r="BA53" s="915"/>
      <c r="BB53" s="916">
        <f>IF($BC$3="４週",AZ53/4,IF($BC$3="暦月",(AZ53/($BC$8/7)),""))</f>
        <v>0</v>
      </c>
      <c r="BC53" s="915"/>
      <c r="BD53" s="908"/>
      <c r="BE53" s="909"/>
      <c r="BF53" s="909"/>
      <c r="BG53" s="909"/>
      <c r="BH53" s="910"/>
    </row>
    <row r="54" spans="2:60" ht="20.25" customHeight="1" x14ac:dyDescent="0.15">
      <c r="B54" s="166"/>
      <c r="C54" s="857"/>
      <c r="D54" s="858"/>
      <c r="E54" s="859"/>
      <c r="F54" s="149"/>
      <c r="G54" s="243"/>
      <c r="H54" s="921"/>
      <c r="I54" s="869"/>
      <c r="J54" s="870"/>
      <c r="K54" s="870"/>
      <c r="L54" s="871"/>
      <c r="M54" s="878"/>
      <c r="N54" s="879"/>
      <c r="O54" s="880"/>
      <c r="P54" s="168" t="s">
        <v>227</v>
      </c>
      <c r="Q54" s="175"/>
      <c r="R54" s="175"/>
      <c r="S54" s="176"/>
      <c r="T54" s="181"/>
      <c r="U54" s="172"/>
      <c r="V54" s="173"/>
      <c r="W54" s="173"/>
      <c r="X54" s="173"/>
      <c r="Y54" s="173"/>
      <c r="Z54" s="173"/>
      <c r="AA54" s="174"/>
      <c r="AB54" s="172"/>
      <c r="AC54" s="173"/>
      <c r="AD54" s="173"/>
      <c r="AE54" s="173"/>
      <c r="AF54" s="173"/>
      <c r="AG54" s="173"/>
      <c r="AH54" s="174"/>
      <c r="AI54" s="172"/>
      <c r="AJ54" s="173"/>
      <c r="AK54" s="173"/>
      <c r="AL54" s="173"/>
      <c r="AM54" s="173"/>
      <c r="AN54" s="173"/>
      <c r="AO54" s="174"/>
      <c r="AP54" s="172"/>
      <c r="AQ54" s="173"/>
      <c r="AR54" s="173"/>
      <c r="AS54" s="173"/>
      <c r="AT54" s="173"/>
      <c r="AU54" s="173"/>
      <c r="AV54" s="174"/>
      <c r="AW54" s="172"/>
      <c r="AX54" s="173"/>
      <c r="AY54" s="173"/>
      <c r="AZ54" s="887"/>
      <c r="BA54" s="888"/>
      <c r="BB54" s="901"/>
      <c r="BC54" s="888"/>
      <c r="BD54" s="902"/>
      <c r="BE54" s="903"/>
      <c r="BF54" s="903"/>
      <c r="BG54" s="903"/>
      <c r="BH54" s="904"/>
    </row>
    <row r="55" spans="2:60" ht="20.25" customHeight="1" x14ac:dyDescent="0.15">
      <c r="B55" s="148">
        <f>B52+1</f>
        <v>12</v>
      </c>
      <c r="C55" s="860"/>
      <c r="D55" s="861"/>
      <c r="E55" s="862"/>
      <c r="F55" s="149">
        <f>C54</f>
        <v>0</v>
      </c>
      <c r="G55" s="243"/>
      <c r="H55" s="867"/>
      <c r="I55" s="872"/>
      <c r="J55" s="873"/>
      <c r="K55" s="873"/>
      <c r="L55" s="874"/>
      <c r="M55" s="881"/>
      <c r="N55" s="882"/>
      <c r="O55" s="883"/>
      <c r="P55" s="150" t="s">
        <v>230</v>
      </c>
      <c r="Q55" s="151"/>
      <c r="R55" s="151"/>
      <c r="S55" s="152"/>
      <c r="T55" s="153"/>
      <c r="U55" s="154" t="str">
        <f>IF(U54="","",VLOOKUP(U54,'シフト記号表（勤務時間帯）'!$D$6:$X$47,21,FALSE))</f>
        <v/>
      </c>
      <c r="V55" s="155" t="str">
        <f>IF(V54="","",VLOOKUP(V54,'シフト記号表（勤務時間帯）'!$D$6:$X$47,21,FALSE))</f>
        <v/>
      </c>
      <c r="W55" s="155" t="str">
        <f>IF(W54="","",VLOOKUP(W54,'シフト記号表（勤務時間帯）'!$D$6:$X$47,21,FALSE))</f>
        <v/>
      </c>
      <c r="X55" s="155" t="str">
        <f>IF(X54="","",VLOOKUP(X54,'シフト記号表（勤務時間帯）'!$D$6:$X$47,21,FALSE))</f>
        <v/>
      </c>
      <c r="Y55" s="155" t="str">
        <f>IF(Y54="","",VLOOKUP(Y54,'シフト記号表（勤務時間帯）'!$D$6:$X$47,21,FALSE))</f>
        <v/>
      </c>
      <c r="Z55" s="155" t="str">
        <f>IF(Z54="","",VLOOKUP(Z54,'シフト記号表（勤務時間帯）'!$D$6:$X$47,21,FALSE))</f>
        <v/>
      </c>
      <c r="AA55" s="156" t="str">
        <f>IF(AA54="","",VLOOKUP(AA54,'シフト記号表（勤務時間帯）'!$D$6:$X$47,21,FALSE))</f>
        <v/>
      </c>
      <c r="AB55" s="154" t="str">
        <f>IF(AB54="","",VLOOKUP(AB54,'シフト記号表（勤務時間帯）'!$D$6:$X$47,21,FALSE))</f>
        <v/>
      </c>
      <c r="AC55" s="155" t="str">
        <f>IF(AC54="","",VLOOKUP(AC54,'シフト記号表（勤務時間帯）'!$D$6:$X$47,21,FALSE))</f>
        <v/>
      </c>
      <c r="AD55" s="155" t="str">
        <f>IF(AD54="","",VLOOKUP(AD54,'シフト記号表（勤務時間帯）'!$D$6:$X$47,21,FALSE))</f>
        <v/>
      </c>
      <c r="AE55" s="155" t="str">
        <f>IF(AE54="","",VLOOKUP(AE54,'シフト記号表（勤務時間帯）'!$D$6:$X$47,21,FALSE))</f>
        <v/>
      </c>
      <c r="AF55" s="155" t="str">
        <f>IF(AF54="","",VLOOKUP(AF54,'シフト記号表（勤務時間帯）'!$D$6:$X$47,21,FALSE))</f>
        <v/>
      </c>
      <c r="AG55" s="155" t="str">
        <f>IF(AG54="","",VLOOKUP(AG54,'シフト記号表（勤務時間帯）'!$D$6:$X$47,21,FALSE))</f>
        <v/>
      </c>
      <c r="AH55" s="156" t="str">
        <f>IF(AH54="","",VLOOKUP(AH54,'シフト記号表（勤務時間帯）'!$D$6:$X$47,21,FALSE))</f>
        <v/>
      </c>
      <c r="AI55" s="154" t="str">
        <f>IF(AI54="","",VLOOKUP(AI54,'シフト記号表（勤務時間帯）'!$D$6:$X$47,21,FALSE))</f>
        <v/>
      </c>
      <c r="AJ55" s="155" t="str">
        <f>IF(AJ54="","",VLOOKUP(AJ54,'シフト記号表（勤務時間帯）'!$D$6:$X$47,21,FALSE))</f>
        <v/>
      </c>
      <c r="AK55" s="155" t="str">
        <f>IF(AK54="","",VLOOKUP(AK54,'シフト記号表（勤務時間帯）'!$D$6:$X$47,21,FALSE))</f>
        <v/>
      </c>
      <c r="AL55" s="155" t="str">
        <f>IF(AL54="","",VLOOKUP(AL54,'シフト記号表（勤務時間帯）'!$D$6:$X$47,21,FALSE))</f>
        <v/>
      </c>
      <c r="AM55" s="155" t="str">
        <f>IF(AM54="","",VLOOKUP(AM54,'シフト記号表（勤務時間帯）'!$D$6:$X$47,21,FALSE))</f>
        <v/>
      </c>
      <c r="AN55" s="155" t="str">
        <f>IF(AN54="","",VLOOKUP(AN54,'シフト記号表（勤務時間帯）'!$D$6:$X$47,21,FALSE))</f>
        <v/>
      </c>
      <c r="AO55" s="156" t="str">
        <f>IF(AO54="","",VLOOKUP(AO54,'シフト記号表（勤務時間帯）'!$D$6:$X$47,21,FALSE))</f>
        <v/>
      </c>
      <c r="AP55" s="154" t="str">
        <f>IF(AP54="","",VLOOKUP(AP54,'シフト記号表（勤務時間帯）'!$D$6:$X$47,21,FALSE))</f>
        <v/>
      </c>
      <c r="AQ55" s="155" t="str">
        <f>IF(AQ54="","",VLOOKUP(AQ54,'シフト記号表（勤務時間帯）'!$D$6:$X$47,21,FALSE))</f>
        <v/>
      </c>
      <c r="AR55" s="155" t="str">
        <f>IF(AR54="","",VLOOKUP(AR54,'シフト記号表（勤務時間帯）'!$D$6:$X$47,21,FALSE))</f>
        <v/>
      </c>
      <c r="AS55" s="155" t="str">
        <f>IF(AS54="","",VLOOKUP(AS54,'シフト記号表（勤務時間帯）'!$D$6:$X$47,21,FALSE))</f>
        <v/>
      </c>
      <c r="AT55" s="155" t="str">
        <f>IF(AT54="","",VLOOKUP(AT54,'シフト記号表（勤務時間帯）'!$D$6:$X$47,21,FALSE))</f>
        <v/>
      </c>
      <c r="AU55" s="155" t="str">
        <f>IF(AU54="","",VLOOKUP(AU54,'シフト記号表（勤務時間帯）'!$D$6:$X$47,21,FALSE))</f>
        <v/>
      </c>
      <c r="AV55" s="156" t="str">
        <f>IF(AV54="","",VLOOKUP(AV54,'シフト記号表（勤務時間帯）'!$D$6:$X$47,21,FALSE))</f>
        <v/>
      </c>
      <c r="AW55" s="154" t="str">
        <f>IF(AW54="","",VLOOKUP(AW54,'シフト記号表（勤務時間帯）'!$D$6:$X$47,21,FALSE))</f>
        <v/>
      </c>
      <c r="AX55" s="155" t="str">
        <f>IF(AX54="","",VLOOKUP(AX54,'シフト記号表（勤務時間帯）'!$D$6:$X$47,21,FALSE))</f>
        <v/>
      </c>
      <c r="AY55" s="155" t="str">
        <f>IF(AY54="","",VLOOKUP(AY54,'シフト記号表（勤務時間帯）'!$D$6:$X$47,21,FALSE))</f>
        <v/>
      </c>
      <c r="AZ55" s="911">
        <f>IF($BC$3="４週",SUM(U55:AV55),IF($BC$3="暦月",SUM(U55:AY55),""))</f>
        <v>0</v>
      </c>
      <c r="BA55" s="912"/>
      <c r="BB55" s="913">
        <f>IF($BC$3="４週",AZ55/4,IF($BC$3="暦月",(AZ55/($BC$8/7)),""))</f>
        <v>0</v>
      </c>
      <c r="BC55" s="912"/>
      <c r="BD55" s="905"/>
      <c r="BE55" s="906"/>
      <c r="BF55" s="906"/>
      <c r="BG55" s="906"/>
      <c r="BH55" s="907"/>
    </row>
    <row r="56" spans="2:60" ht="20.25" customHeight="1" x14ac:dyDescent="0.15">
      <c r="B56" s="157"/>
      <c r="C56" s="863"/>
      <c r="D56" s="864"/>
      <c r="E56" s="865"/>
      <c r="F56" s="158"/>
      <c r="G56" s="244">
        <f>C54</f>
        <v>0</v>
      </c>
      <c r="H56" s="868"/>
      <c r="I56" s="875"/>
      <c r="J56" s="876"/>
      <c r="K56" s="876"/>
      <c r="L56" s="877"/>
      <c r="M56" s="884"/>
      <c r="N56" s="885"/>
      <c r="O56" s="886"/>
      <c r="P56" s="182" t="s">
        <v>231</v>
      </c>
      <c r="Q56" s="183"/>
      <c r="R56" s="183"/>
      <c r="S56" s="184"/>
      <c r="T56" s="185"/>
      <c r="U56" s="163" t="str">
        <f>IF(U54="","",VLOOKUP(U54,'シフト記号表（勤務時間帯）'!$D$6:$Z$47,23,FALSE))</f>
        <v/>
      </c>
      <c r="V56" s="164" t="str">
        <f>IF(V54="","",VLOOKUP(V54,'シフト記号表（勤務時間帯）'!$D$6:$Z$47,23,FALSE))</f>
        <v/>
      </c>
      <c r="W56" s="164" t="str">
        <f>IF(W54="","",VLOOKUP(W54,'シフト記号表（勤務時間帯）'!$D$6:$Z$47,23,FALSE))</f>
        <v/>
      </c>
      <c r="X56" s="164" t="str">
        <f>IF(X54="","",VLOOKUP(X54,'シフト記号表（勤務時間帯）'!$D$6:$Z$47,23,FALSE))</f>
        <v/>
      </c>
      <c r="Y56" s="164" t="str">
        <f>IF(Y54="","",VLOOKUP(Y54,'シフト記号表（勤務時間帯）'!$D$6:$Z$47,23,FALSE))</f>
        <v/>
      </c>
      <c r="Z56" s="164" t="str">
        <f>IF(Z54="","",VLOOKUP(Z54,'シフト記号表（勤務時間帯）'!$D$6:$Z$47,23,FALSE))</f>
        <v/>
      </c>
      <c r="AA56" s="165" t="str">
        <f>IF(AA54="","",VLOOKUP(AA54,'シフト記号表（勤務時間帯）'!$D$6:$Z$47,23,FALSE))</f>
        <v/>
      </c>
      <c r="AB56" s="163" t="str">
        <f>IF(AB54="","",VLOOKUP(AB54,'シフト記号表（勤務時間帯）'!$D$6:$Z$47,23,FALSE))</f>
        <v/>
      </c>
      <c r="AC56" s="164" t="str">
        <f>IF(AC54="","",VLOOKUP(AC54,'シフト記号表（勤務時間帯）'!$D$6:$Z$47,23,FALSE))</f>
        <v/>
      </c>
      <c r="AD56" s="164" t="str">
        <f>IF(AD54="","",VLOOKUP(AD54,'シフト記号表（勤務時間帯）'!$D$6:$Z$47,23,FALSE))</f>
        <v/>
      </c>
      <c r="AE56" s="164" t="str">
        <f>IF(AE54="","",VLOOKUP(AE54,'シフト記号表（勤務時間帯）'!$D$6:$Z$47,23,FALSE))</f>
        <v/>
      </c>
      <c r="AF56" s="164" t="str">
        <f>IF(AF54="","",VLOOKUP(AF54,'シフト記号表（勤務時間帯）'!$D$6:$Z$47,23,FALSE))</f>
        <v/>
      </c>
      <c r="AG56" s="164" t="str">
        <f>IF(AG54="","",VLOOKUP(AG54,'シフト記号表（勤務時間帯）'!$D$6:$Z$47,23,FALSE))</f>
        <v/>
      </c>
      <c r="AH56" s="165" t="str">
        <f>IF(AH54="","",VLOOKUP(AH54,'シフト記号表（勤務時間帯）'!$D$6:$Z$47,23,FALSE))</f>
        <v/>
      </c>
      <c r="AI56" s="163" t="str">
        <f>IF(AI54="","",VLOOKUP(AI54,'シフト記号表（勤務時間帯）'!$D$6:$Z$47,23,FALSE))</f>
        <v/>
      </c>
      <c r="AJ56" s="164" t="str">
        <f>IF(AJ54="","",VLOOKUP(AJ54,'シフト記号表（勤務時間帯）'!$D$6:$Z$47,23,FALSE))</f>
        <v/>
      </c>
      <c r="AK56" s="164" t="str">
        <f>IF(AK54="","",VLOOKUP(AK54,'シフト記号表（勤務時間帯）'!$D$6:$Z$47,23,FALSE))</f>
        <v/>
      </c>
      <c r="AL56" s="164" t="str">
        <f>IF(AL54="","",VLOOKUP(AL54,'シフト記号表（勤務時間帯）'!$D$6:$Z$47,23,FALSE))</f>
        <v/>
      </c>
      <c r="AM56" s="164" t="str">
        <f>IF(AM54="","",VLOOKUP(AM54,'シフト記号表（勤務時間帯）'!$D$6:$Z$47,23,FALSE))</f>
        <v/>
      </c>
      <c r="AN56" s="164" t="str">
        <f>IF(AN54="","",VLOOKUP(AN54,'シフト記号表（勤務時間帯）'!$D$6:$Z$47,23,FALSE))</f>
        <v/>
      </c>
      <c r="AO56" s="165" t="str">
        <f>IF(AO54="","",VLOOKUP(AO54,'シフト記号表（勤務時間帯）'!$D$6:$Z$47,23,FALSE))</f>
        <v/>
      </c>
      <c r="AP56" s="163" t="str">
        <f>IF(AP54="","",VLOOKUP(AP54,'シフト記号表（勤務時間帯）'!$D$6:$Z$47,23,FALSE))</f>
        <v/>
      </c>
      <c r="AQ56" s="164" t="str">
        <f>IF(AQ54="","",VLOOKUP(AQ54,'シフト記号表（勤務時間帯）'!$D$6:$Z$47,23,FALSE))</f>
        <v/>
      </c>
      <c r="AR56" s="164" t="str">
        <f>IF(AR54="","",VLOOKUP(AR54,'シフト記号表（勤務時間帯）'!$D$6:$Z$47,23,FALSE))</f>
        <v/>
      </c>
      <c r="AS56" s="164" t="str">
        <f>IF(AS54="","",VLOOKUP(AS54,'シフト記号表（勤務時間帯）'!$D$6:$Z$47,23,FALSE))</f>
        <v/>
      </c>
      <c r="AT56" s="164" t="str">
        <f>IF(AT54="","",VLOOKUP(AT54,'シフト記号表（勤務時間帯）'!$D$6:$Z$47,23,FALSE))</f>
        <v/>
      </c>
      <c r="AU56" s="164" t="str">
        <f>IF(AU54="","",VLOOKUP(AU54,'シフト記号表（勤務時間帯）'!$D$6:$Z$47,23,FALSE))</f>
        <v/>
      </c>
      <c r="AV56" s="165" t="str">
        <f>IF(AV54="","",VLOOKUP(AV54,'シフト記号表（勤務時間帯）'!$D$6:$Z$47,23,FALSE))</f>
        <v/>
      </c>
      <c r="AW56" s="163" t="str">
        <f>IF(AW54="","",VLOOKUP(AW54,'シフト記号表（勤務時間帯）'!$D$6:$Z$47,23,FALSE))</f>
        <v/>
      </c>
      <c r="AX56" s="164" t="str">
        <f>IF(AX54="","",VLOOKUP(AX54,'シフト記号表（勤務時間帯）'!$D$6:$Z$47,23,FALSE))</f>
        <v/>
      </c>
      <c r="AY56" s="164" t="str">
        <f>IF(AY54="","",VLOOKUP(AY54,'シフト記号表（勤務時間帯）'!$D$6:$Z$47,23,FALSE))</f>
        <v/>
      </c>
      <c r="AZ56" s="914">
        <f>IF($BC$3="４週",SUM(U56:AV56),IF($BC$3="暦月",SUM(U56:AY56),""))</f>
        <v>0</v>
      </c>
      <c r="BA56" s="915"/>
      <c r="BB56" s="916">
        <f>IF($BC$3="４週",AZ56/4,IF($BC$3="暦月",(AZ56/($BC$8/7)),""))</f>
        <v>0</v>
      </c>
      <c r="BC56" s="915"/>
      <c r="BD56" s="908"/>
      <c r="BE56" s="909"/>
      <c r="BF56" s="909"/>
      <c r="BG56" s="909"/>
      <c r="BH56" s="910"/>
    </row>
    <row r="57" spans="2:60" ht="20.25" customHeight="1" x14ac:dyDescent="0.15">
      <c r="B57" s="166"/>
      <c r="C57" s="857"/>
      <c r="D57" s="858"/>
      <c r="E57" s="859"/>
      <c r="F57" s="149"/>
      <c r="G57" s="243"/>
      <c r="H57" s="921"/>
      <c r="I57" s="869"/>
      <c r="J57" s="870"/>
      <c r="K57" s="870"/>
      <c r="L57" s="871"/>
      <c r="M57" s="878"/>
      <c r="N57" s="879"/>
      <c r="O57" s="880"/>
      <c r="P57" s="168" t="s">
        <v>227</v>
      </c>
      <c r="Q57" s="175"/>
      <c r="R57" s="175"/>
      <c r="S57" s="176"/>
      <c r="T57" s="181"/>
      <c r="U57" s="172"/>
      <c r="V57" s="173"/>
      <c r="W57" s="173"/>
      <c r="X57" s="173"/>
      <c r="Y57" s="173"/>
      <c r="Z57" s="173"/>
      <c r="AA57" s="174"/>
      <c r="AB57" s="172"/>
      <c r="AC57" s="173"/>
      <c r="AD57" s="173"/>
      <c r="AE57" s="173"/>
      <c r="AF57" s="173"/>
      <c r="AG57" s="173"/>
      <c r="AH57" s="174"/>
      <c r="AI57" s="172"/>
      <c r="AJ57" s="173"/>
      <c r="AK57" s="173"/>
      <c r="AL57" s="173"/>
      <c r="AM57" s="173"/>
      <c r="AN57" s="173"/>
      <c r="AO57" s="174"/>
      <c r="AP57" s="172"/>
      <c r="AQ57" s="173"/>
      <c r="AR57" s="173"/>
      <c r="AS57" s="173"/>
      <c r="AT57" s="173"/>
      <c r="AU57" s="173"/>
      <c r="AV57" s="174"/>
      <c r="AW57" s="172"/>
      <c r="AX57" s="173"/>
      <c r="AY57" s="173"/>
      <c r="AZ57" s="887"/>
      <c r="BA57" s="888"/>
      <c r="BB57" s="901"/>
      <c r="BC57" s="888"/>
      <c r="BD57" s="902"/>
      <c r="BE57" s="903"/>
      <c r="BF57" s="903"/>
      <c r="BG57" s="903"/>
      <c r="BH57" s="904"/>
    </row>
    <row r="58" spans="2:60" ht="20.25" customHeight="1" x14ac:dyDescent="0.15">
      <c r="B58" s="148">
        <f>B55+1</f>
        <v>13</v>
      </c>
      <c r="C58" s="860"/>
      <c r="D58" s="861"/>
      <c r="E58" s="862"/>
      <c r="F58" s="149">
        <f>C57</f>
        <v>0</v>
      </c>
      <c r="G58" s="243"/>
      <c r="H58" s="867"/>
      <c r="I58" s="872"/>
      <c r="J58" s="873"/>
      <c r="K58" s="873"/>
      <c r="L58" s="874"/>
      <c r="M58" s="881"/>
      <c r="N58" s="882"/>
      <c r="O58" s="883"/>
      <c r="P58" s="150" t="s">
        <v>230</v>
      </c>
      <c r="Q58" s="151"/>
      <c r="R58" s="151"/>
      <c r="S58" s="152"/>
      <c r="T58" s="153"/>
      <c r="U58" s="154" t="str">
        <f>IF(U57="","",VLOOKUP(U57,'シフト記号表（勤務時間帯）'!$D$6:$X$47,21,FALSE))</f>
        <v/>
      </c>
      <c r="V58" s="155" t="str">
        <f>IF(V57="","",VLOOKUP(V57,'シフト記号表（勤務時間帯）'!$D$6:$X$47,21,FALSE))</f>
        <v/>
      </c>
      <c r="W58" s="155" t="str">
        <f>IF(W57="","",VLOOKUP(W57,'シフト記号表（勤務時間帯）'!$D$6:$X$47,21,FALSE))</f>
        <v/>
      </c>
      <c r="X58" s="155" t="str">
        <f>IF(X57="","",VLOOKUP(X57,'シフト記号表（勤務時間帯）'!$D$6:$X$47,21,FALSE))</f>
        <v/>
      </c>
      <c r="Y58" s="155" t="str">
        <f>IF(Y57="","",VLOOKUP(Y57,'シフト記号表（勤務時間帯）'!$D$6:$X$47,21,FALSE))</f>
        <v/>
      </c>
      <c r="Z58" s="155" t="str">
        <f>IF(Z57="","",VLOOKUP(Z57,'シフト記号表（勤務時間帯）'!$D$6:$X$47,21,FALSE))</f>
        <v/>
      </c>
      <c r="AA58" s="156" t="str">
        <f>IF(AA57="","",VLOOKUP(AA57,'シフト記号表（勤務時間帯）'!$D$6:$X$47,21,FALSE))</f>
        <v/>
      </c>
      <c r="AB58" s="154" t="str">
        <f>IF(AB57="","",VLOOKUP(AB57,'シフト記号表（勤務時間帯）'!$D$6:$X$47,21,FALSE))</f>
        <v/>
      </c>
      <c r="AC58" s="155" t="str">
        <f>IF(AC57="","",VLOOKUP(AC57,'シフト記号表（勤務時間帯）'!$D$6:$X$47,21,FALSE))</f>
        <v/>
      </c>
      <c r="AD58" s="155" t="str">
        <f>IF(AD57="","",VLOOKUP(AD57,'シフト記号表（勤務時間帯）'!$D$6:$X$47,21,FALSE))</f>
        <v/>
      </c>
      <c r="AE58" s="155" t="str">
        <f>IF(AE57="","",VLOOKUP(AE57,'シフト記号表（勤務時間帯）'!$D$6:$X$47,21,FALSE))</f>
        <v/>
      </c>
      <c r="AF58" s="155" t="str">
        <f>IF(AF57="","",VLOOKUP(AF57,'シフト記号表（勤務時間帯）'!$D$6:$X$47,21,FALSE))</f>
        <v/>
      </c>
      <c r="AG58" s="155" t="str">
        <f>IF(AG57="","",VLOOKUP(AG57,'シフト記号表（勤務時間帯）'!$D$6:$X$47,21,FALSE))</f>
        <v/>
      </c>
      <c r="AH58" s="156" t="str">
        <f>IF(AH57="","",VLOOKUP(AH57,'シフト記号表（勤務時間帯）'!$D$6:$X$47,21,FALSE))</f>
        <v/>
      </c>
      <c r="AI58" s="154" t="str">
        <f>IF(AI57="","",VLOOKUP(AI57,'シフト記号表（勤務時間帯）'!$D$6:$X$47,21,FALSE))</f>
        <v/>
      </c>
      <c r="AJ58" s="155" t="str">
        <f>IF(AJ57="","",VLOOKUP(AJ57,'シフト記号表（勤務時間帯）'!$D$6:$X$47,21,FALSE))</f>
        <v/>
      </c>
      <c r="AK58" s="155" t="str">
        <f>IF(AK57="","",VLOOKUP(AK57,'シフト記号表（勤務時間帯）'!$D$6:$X$47,21,FALSE))</f>
        <v/>
      </c>
      <c r="AL58" s="155" t="str">
        <f>IF(AL57="","",VLOOKUP(AL57,'シフト記号表（勤務時間帯）'!$D$6:$X$47,21,FALSE))</f>
        <v/>
      </c>
      <c r="AM58" s="155" t="str">
        <f>IF(AM57="","",VLOOKUP(AM57,'シフト記号表（勤務時間帯）'!$D$6:$X$47,21,FALSE))</f>
        <v/>
      </c>
      <c r="AN58" s="155" t="str">
        <f>IF(AN57="","",VLOOKUP(AN57,'シフト記号表（勤務時間帯）'!$D$6:$X$47,21,FALSE))</f>
        <v/>
      </c>
      <c r="AO58" s="156" t="str">
        <f>IF(AO57="","",VLOOKUP(AO57,'シフト記号表（勤務時間帯）'!$D$6:$X$47,21,FALSE))</f>
        <v/>
      </c>
      <c r="AP58" s="154" t="str">
        <f>IF(AP57="","",VLOOKUP(AP57,'シフト記号表（勤務時間帯）'!$D$6:$X$47,21,FALSE))</f>
        <v/>
      </c>
      <c r="AQ58" s="155" t="str">
        <f>IF(AQ57="","",VLOOKUP(AQ57,'シフト記号表（勤務時間帯）'!$D$6:$X$47,21,FALSE))</f>
        <v/>
      </c>
      <c r="AR58" s="155" t="str">
        <f>IF(AR57="","",VLOOKUP(AR57,'シフト記号表（勤務時間帯）'!$D$6:$X$47,21,FALSE))</f>
        <v/>
      </c>
      <c r="AS58" s="155" t="str">
        <f>IF(AS57="","",VLOOKUP(AS57,'シフト記号表（勤務時間帯）'!$D$6:$X$47,21,FALSE))</f>
        <v/>
      </c>
      <c r="AT58" s="155" t="str">
        <f>IF(AT57="","",VLOOKUP(AT57,'シフト記号表（勤務時間帯）'!$D$6:$X$47,21,FALSE))</f>
        <v/>
      </c>
      <c r="AU58" s="155" t="str">
        <f>IF(AU57="","",VLOOKUP(AU57,'シフト記号表（勤務時間帯）'!$D$6:$X$47,21,FALSE))</f>
        <v/>
      </c>
      <c r="AV58" s="156" t="str">
        <f>IF(AV57="","",VLOOKUP(AV57,'シフト記号表（勤務時間帯）'!$D$6:$X$47,21,FALSE))</f>
        <v/>
      </c>
      <c r="AW58" s="154" t="str">
        <f>IF(AW57="","",VLOOKUP(AW57,'シフト記号表（勤務時間帯）'!$D$6:$X$47,21,FALSE))</f>
        <v/>
      </c>
      <c r="AX58" s="155" t="str">
        <f>IF(AX57="","",VLOOKUP(AX57,'シフト記号表（勤務時間帯）'!$D$6:$X$47,21,FALSE))</f>
        <v/>
      </c>
      <c r="AY58" s="155" t="str">
        <f>IF(AY57="","",VLOOKUP(AY57,'シフト記号表（勤務時間帯）'!$D$6:$X$47,21,FALSE))</f>
        <v/>
      </c>
      <c r="AZ58" s="911">
        <f>IF($BC$3="４週",SUM(U58:AV58),IF($BC$3="暦月",SUM(U58:AY58),""))</f>
        <v>0</v>
      </c>
      <c r="BA58" s="912"/>
      <c r="BB58" s="913">
        <f>IF($BC$3="４週",AZ58/4,IF($BC$3="暦月",(AZ58/($BC$8/7)),""))</f>
        <v>0</v>
      </c>
      <c r="BC58" s="912"/>
      <c r="BD58" s="905"/>
      <c r="BE58" s="906"/>
      <c r="BF58" s="906"/>
      <c r="BG58" s="906"/>
      <c r="BH58" s="907"/>
    </row>
    <row r="59" spans="2:60" ht="20.25" customHeight="1" x14ac:dyDescent="0.15">
      <c r="B59" s="157"/>
      <c r="C59" s="863"/>
      <c r="D59" s="864"/>
      <c r="E59" s="865"/>
      <c r="F59" s="158"/>
      <c r="G59" s="244">
        <f>C57</f>
        <v>0</v>
      </c>
      <c r="H59" s="868"/>
      <c r="I59" s="875"/>
      <c r="J59" s="876"/>
      <c r="K59" s="876"/>
      <c r="L59" s="877"/>
      <c r="M59" s="884"/>
      <c r="N59" s="885"/>
      <c r="O59" s="886"/>
      <c r="P59" s="182" t="s">
        <v>231</v>
      </c>
      <c r="Q59" s="183"/>
      <c r="R59" s="183"/>
      <c r="S59" s="184"/>
      <c r="T59" s="185"/>
      <c r="U59" s="163" t="str">
        <f>IF(U57="","",VLOOKUP(U57,'シフト記号表（勤務時間帯）'!$D$6:$Z$47,23,FALSE))</f>
        <v/>
      </c>
      <c r="V59" s="164" t="str">
        <f>IF(V57="","",VLOOKUP(V57,'シフト記号表（勤務時間帯）'!$D$6:$Z$47,23,FALSE))</f>
        <v/>
      </c>
      <c r="W59" s="164" t="str">
        <f>IF(W57="","",VLOOKUP(W57,'シフト記号表（勤務時間帯）'!$D$6:$Z$47,23,FALSE))</f>
        <v/>
      </c>
      <c r="X59" s="164" t="str">
        <f>IF(X57="","",VLOOKUP(X57,'シフト記号表（勤務時間帯）'!$D$6:$Z$47,23,FALSE))</f>
        <v/>
      </c>
      <c r="Y59" s="164" t="str">
        <f>IF(Y57="","",VLOOKUP(Y57,'シフト記号表（勤務時間帯）'!$D$6:$Z$47,23,FALSE))</f>
        <v/>
      </c>
      <c r="Z59" s="164" t="str">
        <f>IF(Z57="","",VLOOKUP(Z57,'シフト記号表（勤務時間帯）'!$D$6:$Z$47,23,FALSE))</f>
        <v/>
      </c>
      <c r="AA59" s="165" t="str">
        <f>IF(AA57="","",VLOOKUP(AA57,'シフト記号表（勤務時間帯）'!$D$6:$Z$47,23,FALSE))</f>
        <v/>
      </c>
      <c r="AB59" s="163" t="str">
        <f>IF(AB57="","",VLOOKUP(AB57,'シフト記号表（勤務時間帯）'!$D$6:$Z$47,23,FALSE))</f>
        <v/>
      </c>
      <c r="AC59" s="164" t="str">
        <f>IF(AC57="","",VLOOKUP(AC57,'シフト記号表（勤務時間帯）'!$D$6:$Z$47,23,FALSE))</f>
        <v/>
      </c>
      <c r="AD59" s="164" t="str">
        <f>IF(AD57="","",VLOOKUP(AD57,'シフト記号表（勤務時間帯）'!$D$6:$Z$47,23,FALSE))</f>
        <v/>
      </c>
      <c r="AE59" s="164" t="str">
        <f>IF(AE57="","",VLOOKUP(AE57,'シフト記号表（勤務時間帯）'!$D$6:$Z$47,23,FALSE))</f>
        <v/>
      </c>
      <c r="AF59" s="164" t="str">
        <f>IF(AF57="","",VLOOKUP(AF57,'シフト記号表（勤務時間帯）'!$D$6:$Z$47,23,FALSE))</f>
        <v/>
      </c>
      <c r="AG59" s="164" t="str">
        <f>IF(AG57="","",VLOOKUP(AG57,'シフト記号表（勤務時間帯）'!$D$6:$Z$47,23,FALSE))</f>
        <v/>
      </c>
      <c r="AH59" s="165" t="str">
        <f>IF(AH57="","",VLOOKUP(AH57,'シフト記号表（勤務時間帯）'!$D$6:$Z$47,23,FALSE))</f>
        <v/>
      </c>
      <c r="AI59" s="163" t="str">
        <f>IF(AI57="","",VLOOKUP(AI57,'シフト記号表（勤務時間帯）'!$D$6:$Z$47,23,FALSE))</f>
        <v/>
      </c>
      <c r="AJ59" s="164" t="str">
        <f>IF(AJ57="","",VLOOKUP(AJ57,'シフト記号表（勤務時間帯）'!$D$6:$Z$47,23,FALSE))</f>
        <v/>
      </c>
      <c r="AK59" s="164" t="str">
        <f>IF(AK57="","",VLOOKUP(AK57,'シフト記号表（勤務時間帯）'!$D$6:$Z$47,23,FALSE))</f>
        <v/>
      </c>
      <c r="AL59" s="164" t="str">
        <f>IF(AL57="","",VLOOKUP(AL57,'シフト記号表（勤務時間帯）'!$D$6:$Z$47,23,FALSE))</f>
        <v/>
      </c>
      <c r="AM59" s="164" t="str">
        <f>IF(AM57="","",VLOOKUP(AM57,'シフト記号表（勤務時間帯）'!$D$6:$Z$47,23,FALSE))</f>
        <v/>
      </c>
      <c r="AN59" s="164" t="str">
        <f>IF(AN57="","",VLOOKUP(AN57,'シフト記号表（勤務時間帯）'!$D$6:$Z$47,23,FALSE))</f>
        <v/>
      </c>
      <c r="AO59" s="165" t="str">
        <f>IF(AO57="","",VLOOKUP(AO57,'シフト記号表（勤務時間帯）'!$D$6:$Z$47,23,FALSE))</f>
        <v/>
      </c>
      <c r="AP59" s="163" t="str">
        <f>IF(AP57="","",VLOOKUP(AP57,'シフト記号表（勤務時間帯）'!$D$6:$Z$47,23,FALSE))</f>
        <v/>
      </c>
      <c r="AQ59" s="164" t="str">
        <f>IF(AQ57="","",VLOOKUP(AQ57,'シフト記号表（勤務時間帯）'!$D$6:$Z$47,23,FALSE))</f>
        <v/>
      </c>
      <c r="AR59" s="164" t="str">
        <f>IF(AR57="","",VLOOKUP(AR57,'シフト記号表（勤務時間帯）'!$D$6:$Z$47,23,FALSE))</f>
        <v/>
      </c>
      <c r="AS59" s="164" t="str">
        <f>IF(AS57="","",VLOOKUP(AS57,'シフト記号表（勤務時間帯）'!$D$6:$Z$47,23,FALSE))</f>
        <v/>
      </c>
      <c r="AT59" s="164" t="str">
        <f>IF(AT57="","",VLOOKUP(AT57,'シフト記号表（勤務時間帯）'!$D$6:$Z$47,23,FALSE))</f>
        <v/>
      </c>
      <c r="AU59" s="164" t="str">
        <f>IF(AU57="","",VLOOKUP(AU57,'シフト記号表（勤務時間帯）'!$D$6:$Z$47,23,FALSE))</f>
        <v/>
      </c>
      <c r="AV59" s="165" t="str">
        <f>IF(AV57="","",VLOOKUP(AV57,'シフト記号表（勤務時間帯）'!$D$6:$Z$47,23,FALSE))</f>
        <v/>
      </c>
      <c r="AW59" s="163" t="str">
        <f>IF(AW57="","",VLOOKUP(AW57,'シフト記号表（勤務時間帯）'!$D$6:$Z$47,23,FALSE))</f>
        <v/>
      </c>
      <c r="AX59" s="164" t="str">
        <f>IF(AX57="","",VLOOKUP(AX57,'シフト記号表（勤務時間帯）'!$D$6:$Z$47,23,FALSE))</f>
        <v/>
      </c>
      <c r="AY59" s="164" t="str">
        <f>IF(AY57="","",VLOOKUP(AY57,'シフト記号表（勤務時間帯）'!$D$6:$Z$47,23,FALSE))</f>
        <v/>
      </c>
      <c r="AZ59" s="914">
        <f>IF($BC$3="４週",SUM(U59:AV59),IF($BC$3="暦月",SUM(U59:AY59),""))</f>
        <v>0</v>
      </c>
      <c r="BA59" s="915"/>
      <c r="BB59" s="916">
        <f>IF($BC$3="４週",AZ59/4,IF($BC$3="暦月",(AZ59/($BC$8/7)),""))</f>
        <v>0</v>
      </c>
      <c r="BC59" s="915"/>
      <c r="BD59" s="908"/>
      <c r="BE59" s="909"/>
      <c r="BF59" s="909"/>
      <c r="BG59" s="909"/>
      <c r="BH59" s="910"/>
    </row>
    <row r="60" spans="2:60" ht="20.25" customHeight="1" x14ac:dyDescent="0.15">
      <c r="B60" s="166"/>
      <c r="C60" s="857"/>
      <c r="D60" s="858"/>
      <c r="E60" s="859"/>
      <c r="F60" s="149"/>
      <c r="G60" s="243"/>
      <c r="H60" s="921"/>
      <c r="I60" s="869"/>
      <c r="J60" s="870"/>
      <c r="K60" s="870"/>
      <c r="L60" s="871"/>
      <c r="M60" s="878"/>
      <c r="N60" s="879"/>
      <c r="O60" s="880"/>
      <c r="P60" s="168" t="s">
        <v>227</v>
      </c>
      <c r="Q60" s="175"/>
      <c r="R60" s="175"/>
      <c r="S60" s="176"/>
      <c r="T60" s="181"/>
      <c r="U60" s="172"/>
      <c r="V60" s="173"/>
      <c r="W60" s="173"/>
      <c r="X60" s="173"/>
      <c r="Y60" s="173"/>
      <c r="Z60" s="173"/>
      <c r="AA60" s="174"/>
      <c r="AB60" s="172"/>
      <c r="AC60" s="173"/>
      <c r="AD60" s="173"/>
      <c r="AE60" s="173"/>
      <c r="AF60" s="173"/>
      <c r="AG60" s="173"/>
      <c r="AH60" s="174"/>
      <c r="AI60" s="172"/>
      <c r="AJ60" s="173"/>
      <c r="AK60" s="173"/>
      <c r="AL60" s="173"/>
      <c r="AM60" s="173"/>
      <c r="AN60" s="173"/>
      <c r="AO60" s="174"/>
      <c r="AP60" s="172"/>
      <c r="AQ60" s="173"/>
      <c r="AR60" s="173"/>
      <c r="AS60" s="173"/>
      <c r="AT60" s="173"/>
      <c r="AU60" s="173"/>
      <c r="AV60" s="174"/>
      <c r="AW60" s="172"/>
      <c r="AX60" s="173"/>
      <c r="AY60" s="173"/>
      <c r="AZ60" s="887"/>
      <c r="BA60" s="888"/>
      <c r="BB60" s="901"/>
      <c r="BC60" s="888"/>
      <c r="BD60" s="902"/>
      <c r="BE60" s="903"/>
      <c r="BF60" s="903"/>
      <c r="BG60" s="903"/>
      <c r="BH60" s="904"/>
    </row>
    <row r="61" spans="2:60" ht="20.25" customHeight="1" x14ac:dyDescent="0.15">
      <c r="B61" s="148">
        <f>B58+1</f>
        <v>14</v>
      </c>
      <c r="C61" s="860"/>
      <c r="D61" s="861"/>
      <c r="E61" s="862"/>
      <c r="F61" s="149">
        <f>C60</f>
        <v>0</v>
      </c>
      <c r="G61" s="243"/>
      <c r="H61" s="867"/>
      <c r="I61" s="872"/>
      <c r="J61" s="873"/>
      <c r="K61" s="873"/>
      <c r="L61" s="874"/>
      <c r="M61" s="881"/>
      <c r="N61" s="882"/>
      <c r="O61" s="883"/>
      <c r="P61" s="150" t="s">
        <v>230</v>
      </c>
      <c r="Q61" s="151"/>
      <c r="R61" s="151"/>
      <c r="S61" s="152"/>
      <c r="T61" s="153"/>
      <c r="U61" s="154" t="str">
        <f>IF(U60="","",VLOOKUP(U60,'シフト記号表（勤務時間帯）'!$D$6:$X$47,21,FALSE))</f>
        <v/>
      </c>
      <c r="V61" s="155" t="str">
        <f>IF(V60="","",VLOOKUP(V60,'シフト記号表（勤務時間帯）'!$D$6:$X$47,21,FALSE))</f>
        <v/>
      </c>
      <c r="W61" s="155" t="str">
        <f>IF(W60="","",VLOOKUP(W60,'シフト記号表（勤務時間帯）'!$D$6:$X$47,21,FALSE))</f>
        <v/>
      </c>
      <c r="X61" s="155" t="str">
        <f>IF(X60="","",VLOOKUP(X60,'シフト記号表（勤務時間帯）'!$D$6:$X$47,21,FALSE))</f>
        <v/>
      </c>
      <c r="Y61" s="155" t="str">
        <f>IF(Y60="","",VLOOKUP(Y60,'シフト記号表（勤務時間帯）'!$D$6:$X$47,21,FALSE))</f>
        <v/>
      </c>
      <c r="Z61" s="155" t="str">
        <f>IF(Z60="","",VLOOKUP(Z60,'シフト記号表（勤務時間帯）'!$D$6:$X$47,21,FALSE))</f>
        <v/>
      </c>
      <c r="AA61" s="156" t="str">
        <f>IF(AA60="","",VLOOKUP(AA60,'シフト記号表（勤務時間帯）'!$D$6:$X$47,21,FALSE))</f>
        <v/>
      </c>
      <c r="AB61" s="154" t="str">
        <f>IF(AB60="","",VLOOKUP(AB60,'シフト記号表（勤務時間帯）'!$D$6:$X$47,21,FALSE))</f>
        <v/>
      </c>
      <c r="AC61" s="155" t="str">
        <f>IF(AC60="","",VLOOKUP(AC60,'シフト記号表（勤務時間帯）'!$D$6:$X$47,21,FALSE))</f>
        <v/>
      </c>
      <c r="AD61" s="155" t="str">
        <f>IF(AD60="","",VLOOKUP(AD60,'シフト記号表（勤務時間帯）'!$D$6:$X$47,21,FALSE))</f>
        <v/>
      </c>
      <c r="AE61" s="155" t="str">
        <f>IF(AE60="","",VLOOKUP(AE60,'シフト記号表（勤務時間帯）'!$D$6:$X$47,21,FALSE))</f>
        <v/>
      </c>
      <c r="AF61" s="155" t="str">
        <f>IF(AF60="","",VLOOKUP(AF60,'シフト記号表（勤務時間帯）'!$D$6:$X$47,21,FALSE))</f>
        <v/>
      </c>
      <c r="AG61" s="155" t="str">
        <f>IF(AG60="","",VLOOKUP(AG60,'シフト記号表（勤務時間帯）'!$D$6:$X$47,21,FALSE))</f>
        <v/>
      </c>
      <c r="AH61" s="156" t="str">
        <f>IF(AH60="","",VLOOKUP(AH60,'シフト記号表（勤務時間帯）'!$D$6:$X$47,21,FALSE))</f>
        <v/>
      </c>
      <c r="AI61" s="154" t="str">
        <f>IF(AI60="","",VLOOKUP(AI60,'シフト記号表（勤務時間帯）'!$D$6:$X$47,21,FALSE))</f>
        <v/>
      </c>
      <c r="AJ61" s="155" t="str">
        <f>IF(AJ60="","",VLOOKUP(AJ60,'シフト記号表（勤務時間帯）'!$D$6:$X$47,21,FALSE))</f>
        <v/>
      </c>
      <c r="AK61" s="155" t="str">
        <f>IF(AK60="","",VLOOKUP(AK60,'シフト記号表（勤務時間帯）'!$D$6:$X$47,21,FALSE))</f>
        <v/>
      </c>
      <c r="AL61" s="155" t="str">
        <f>IF(AL60="","",VLOOKUP(AL60,'シフト記号表（勤務時間帯）'!$D$6:$X$47,21,FALSE))</f>
        <v/>
      </c>
      <c r="AM61" s="155" t="str">
        <f>IF(AM60="","",VLOOKUP(AM60,'シフト記号表（勤務時間帯）'!$D$6:$X$47,21,FALSE))</f>
        <v/>
      </c>
      <c r="AN61" s="155" t="str">
        <f>IF(AN60="","",VLOOKUP(AN60,'シフト記号表（勤務時間帯）'!$D$6:$X$47,21,FALSE))</f>
        <v/>
      </c>
      <c r="AO61" s="156" t="str">
        <f>IF(AO60="","",VLOOKUP(AO60,'シフト記号表（勤務時間帯）'!$D$6:$X$47,21,FALSE))</f>
        <v/>
      </c>
      <c r="AP61" s="154" t="str">
        <f>IF(AP60="","",VLOOKUP(AP60,'シフト記号表（勤務時間帯）'!$D$6:$X$47,21,FALSE))</f>
        <v/>
      </c>
      <c r="AQ61" s="155" t="str">
        <f>IF(AQ60="","",VLOOKUP(AQ60,'シフト記号表（勤務時間帯）'!$D$6:$X$47,21,FALSE))</f>
        <v/>
      </c>
      <c r="AR61" s="155" t="str">
        <f>IF(AR60="","",VLOOKUP(AR60,'シフト記号表（勤務時間帯）'!$D$6:$X$47,21,FALSE))</f>
        <v/>
      </c>
      <c r="AS61" s="155" t="str">
        <f>IF(AS60="","",VLOOKUP(AS60,'シフト記号表（勤務時間帯）'!$D$6:$X$47,21,FALSE))</f>
        <v/>
      </c>
      <c r="AT61" s="155" t="str">
        <f>IF(AT60="","",VLOOKUP(AT60,'シフト記号表（勤務時間帯）'!$D$6:$X$47,21,FALSE))</f>
        <v/>
      </c>
      <c r="AU61" s="155" t="str">
        <f>IF(AU60="","",VLOOKUP(AU60,'シフト記号表（勤務時間帯）'!$D$6:$X$47,21,FALSE))</f>
        <v/>
      </c>
      <c r="AV61" s="156" t="str">
        <f>IF(AV60="","",VLOOKUP(AV60,'シフト記号表（勤務時間帯）'!$D$6:$X$47,21,FALSE))</f>
        <v/>
      </c>
      <c r="AW61" s="154" t="str">
        <f>IF(AW60="","",VLOOKUP(AW60,'シフト記号表（勤務時間帯）'!$D$6:$X$47,21,FALSE))</f>
        <v/>
      </c>
      <c r="AX61" s="155" t="str">
        <f>IF(AX60="","",VLOOKUP(AX60,'シフト記号表（勤務時間帯）'!$D$6:$X$47,21,FALSE))</f>
        <v/>
      </c>
      <c r="AY61" s="155" t="str">
        <f>IF(AY60="","",VLOOKUP(AY60,'シフト記号表（勤務時間帯）'!$D$6:$X$47,21,FALSE))</f>
        <v/>
      </c>
      <c r="AZ61" s="911">
        <f>IF($BC$3="４週",SUM(U61:AV61),IF($BC$3="暦月",SUM(U61:AY61),""))</f>
        <v>0</v>
      </c>
      <c r="BA61" s="912"/>
      <c r="BB61" s="913">
        <f>IF($BC$3="４週",AZ61/4,IF($BC$3="暦月",(AZ61/($BC$8/7)),""))</f>
        <v>0</v>
      </c>
      <c r="BC61" s="912"/>
      <c r="BD61" s="905"/>
      <c r="BE61" s="906"/>
      <c r="BF61" s="906"/>
      <c r="BG61" s="906"/>
      <c r="BH61" s="907"/>
    </row>
    <row r="62" spans="2:60" ht="20.25" customHeight="1" x14ac:dyDescent="0.15">
      <c r="B62" s="157"/>
      <c r="C62" s="863"/>
      <c r="D62" s="864"/>
      <c r="E62" s="865"/>
      <c r="F62" s="158"/>
      <c r="G62" s="244">
        <f>C60</f>
        <v>0</v>
      </c>
      <c r="H62" s="868"/>
      <c r="I62" s="875"/>
      <c r="J62" s="876"/>
      <c r="K62" s="876"/>
      <c r="L62" s="877"/>
      <c r="M62" s="884"/>
      <c r="N62" s="885"/>
      <c r="O62" s="886"/>
      <c r="P62" s="182" t="s">
        <v>231</v>
      </c>
      <c r="Q62" s="183"/>
      <c r="R62" s="183"/>
      <c r="S62" s="184"/>
      <c r="T62" s="185"/>
      <c r="U62" s="163" t="str">
        <f>IF(U60="","",VLOOKUP(U60,'シフト記号表（勤務時間帯）'!$D$6:$Z$47,23,FALSE))</f>
        <v/>
      </c>
      <c r="V62" s="164" t="str">
        <f>IF(V60="","",VLOOKUP(V60,'シフト記号表（勤務時間帯）'!$D$6:$Z$47,23,FALSE))</f>
        <v/>
      </c>
      <c r="W62" s="164" t="str">
        <f>IF(W60="","",VLOOKUP(W60,'シフト記号表（勤務時間帯）'!$D$6:$Z$47,23,FALSE))</f>
        <v/>
      </c>
      <c r="X62" s="164" t="str">
        <f>IF(X60="","",VLOOKUP(X60,'シフト記号表（勤務時間帯）'!$D$6:$Z$47,23,FALSE))</f>
        <v/>
      </c>
      <c r="Y62" s="164" t="str">
        <f>IF(Y60="","",VLOOKUP(Y60,'シフト記号表（勤務時間帯）'!$D$6:$Z$47,23,FALSE))</f>
        <v/>
      </c>
      <c r="Z62" s="164" t="str">
        <f>IF(Z60="","",VLOOKUP(Z60,'シフト記号表（勤務時間帯）'!$D$6:$Z$47,23,FALSE))</f>
        <v/>
      </c>
      <c r="AA62" s="165" t="str">
        <f>IF(AA60="","",VLOOKUP(AA60,'シフト記号表（勤務時間帯）'!$D$6:$Z$47,23,FALSE))</f>
        <v/>
      </c>
      <c r="AB62" s="163" t="str">
        <f>IF(AB60="","",VLOOKUP(AB60,'シフト記号表（勤務時間帯）'!$D$6:$Z$47,23,FALSE))</f>
        <v/>
      </c>
      <c r="AC62" s="164" t="str">
        <f>IF(AC60="","",VLOOKUP(AC60,'シフト記号表（勤務時間帯）'!$D$6:$Z$47,23,FALSE))</f>
        <v/>
      </c>
      <c r="AD62" s="164" t="str">
        <f>IF(AD60="","",VLOOKUP(AD60,'シフト記号表（勤務時間帯）'!$D$6:$Z$47,23,FALSE))</f>
        <v/>
      </c>
      <c r="AE62" s="164" t="str">
        <f>IF(AE60="","",VLOOKUP(AE60,'シフト記号表（勤務時間帯）'!$D$6:$Z$47,23,FALSE))</f>
        <v/>
      </c>
      <c r="AF62" s="164" t="str">
        <f>IF(AF60="","",VLOOKUP(AF60,'シフト記号表（勤務時間帯）'!$D$6:$Z$47,23,FALSE))</f>
        <v/>
      </c>
      <c r="AG62" s="164" t="str">
        <f>IF(AG60="","",VLOOKUP(AG60,'シフト記号表（勤務時間帯）'!$D$6:$Z$47,23,FALSE))</f>
        <v/>
      </c>
      <c r="AH62" s="165" t="str">
        <f>IF(AH60="","",VLOOKUP(AH60,'シフト記号表（勤務時間帯）'!$D$6:$Z$47,23,FALSE))</f>
        <v/>
      </c>
      <c r="AI62" s="163" t="str">
        <f>IF(AI60="","",VLOOKUP(AI60,'シフト記号表（勤務時間帯）'!$D$6:$Z$47,23,FALSE))</f>
        <v/>
      </c>
      <c r="AJ62" s="164" t="str">
        <f>IF(AJ60="","",VLOOKUP(AJ60,'シフト記号表（勤務時間帯）'!$D$6:$Z$47,23,FALSE))</f>
        <v/>
      </c>
      <c r="AK62" s="164" t="str">
        <f>IF(AK60="","",VLOOKUP(AK60,'シフト記号表（勤務時間帯）'!$D$6:$Z$47,23,FALSE))</f>
        <v/>
      </c>
      <c r="AL62" s="164" t="str">
        <f>IF(AL60="","",VLOOKUP(AL60,'シフト記号表（勤務時間帯）'!$D$6:$Z$47,23,FALSE))</f>
        <v/>
      </c>
      <c r="AM62" s="164" t="str">
        <f>IF(AM60="","",VLOOKUP(AM60,'シフト記号表（勤務時間帯）'!$D$6:$Z$47,23,FALSE))</f>
        <v/>
      </c>
      <c r="AN62" s="164" t="str">
        <f>IF(AN60="","",VLOOKUP(AN60,'シフト記号表（勤務時間帯）'!$D$6:$Z$47,23,FALSE))</f>
        <v/>
      </c>
      <c r="AO62" s="165" t="str">
        <f>IF(AO60="","",VLOOKUP(AO60,'シフト記号表（勤務時間帯）'!$D$6:$Z$47,23,FALSE))</f>
        <v/>
      </c>
      <c r="AP62" s="163" t="str">
        <f>IF(AP60="","",VLOOKUP(AP60,'シフト記号表（勤務時間帯）'!$D$6:$Z$47,23,FALSE))</f>
        <v/>
      </c>
      <c r="AQ62" s="164" t="str">
        <f>IF(AQ60="","",VLOOKUP(AQ60,'シフト記号表（勤務時間帯）'!$D$6:$Z$47,23,FALSE))</f>
        <v/>
      </c>
      <c r="AR62" s="164" t="str">
        <f>IF(AR60="","",VLOOKUP(AR60,'シフト記号表（勤務時間帯）'!$D$6:$Z$47,23,FALSE))</f>
        <v/>
      </c>
      <c r="AS62" s="164" t="str">
        <f>IF(AS60="","",VLOOKUP(AS60,'シフト記号表（勤務時間帯）'!$D$6:$Z$47,23,FALSE))</f>
        <v/>
      </c>
      <c r="AT62" s="164" t="str">
        <f>IF(AT60="","",VLOOKUP(AT60,'シフト記号表（勤務時間帯）'!$D$6:$Z$47,23,FALSE))</f>
        <v/>
      </c>
      <c r="AU62" s="164" t="str">
        <f>IF(AU60="","",VLOOKUP(AU60,'シフト記号表（勤務時間帯）'!$D$6:$Z$47,23,FALSE))</f>
        <v/>
      </c>
      <c r="AV62" s="165" t="str">
        <f>IF(AV60="","",VLOOKUP(AV60,'シフト記号表（勤務時間帯）'!$D$6:$Z$47,23,FALSE))</f>
        <v/>
      </c>
      <c r="AW62" s="163" t="str">
        <f>IF(AW60="","",VLOOKUP(AW60,'シフト記号表（勤務時間帯）'!$D$6:$Z$47,23,FALSE))</f>
        <v/>
      </c>
      <c r="AX62" s="164" t="str">
        <f>IF(AX60="","",VLOOKUP(AX60,'シフト記号表（勤務時間帯）'!$D$6:$Z$47,23,FALSE))</f>
        <v/>
      </c>
      <c r="AY62" s="164" t="str">
        <f>IF(AY60="","",VLOOKUP(AY60,'シフト記号表（勤務時間帯）'!$D$6:$Z$47,23,FALSE))</f>
        <v/>
      </c>
      <c r="AZ62" s="914">
        <f>IF($BC$3="４週",SUM(U62:AV62),IF($BC$3="暦月",SUM(U62:AY62),""))</f>
        <v>0</v>
      </c>
      <c r="BA62" s="915"/>
      <c r="BB62" s="916">
        <f>IF($BC$3="４週",AZ62/4,IF($BC$3="暦月",(AZ62/($BC$8/7)),""))</f>
        <v>0</v>
      </c>
      <c r="BC62" s="915"/>
      <c r="BD62" s="908"/>
      <c r="BE62" s="909"/>
      <c r="BF62" s="909"/>
      <c r="BG62" s="909"/>
      <c r="BH62" s="910"/>
    </row>
    <row r="63" spans="2:60" ht="20.25" customHeight="1" x14ac:dyDescent="0.15">
      <c r="B63" s="166"/>
      <c r="C63" s="857"/>
      <c r="D63" s="858"/>
      <c r="E63" s="859"/>
      <c r="F63" s="149"/>
      <c r="G63" s="243"/>
      <c r="H63" s="921"/>
      <c r="I63" s="869"/>
      <c r="J63" s="870"/>
      <c r="K63" s="870"/>
      <c r="L63" s="871"/>
      <c r="M63" s="878"/>
      <c r="N63" s="879"/>
      <c r="O63" s="880"/>
      <c r="P63" s="168" t="s">
        <v>227</v>
      </c>
      <c r="Q63" s="175"/>
      <c r="R63" s="175"/>
      <c r="S63" s="176"/>
      <c r="T63" s="181"/>
      <c r="U63" s="172"/>
      <c r="V63" s="173"/>
      <c r="W63" s="173"/>
      <c r="X63" s="173"/>
      <c r="Y63" s="173"/>
      <c r="Z63" s="173"/>
      <c r="AA63" s="174"/>
      <c r="AB63" s="172"/>
      <c r="AC63" s="173"/>
      <c r="AD63" s="173"/>
      <c r="AE63" s="173"/>
      <c r="AF63" s="173"/>
      <c r="AG63" s="173"/>
      <c r="AH63" s="174"/>
      <c r="AI63" s="172"/>
      <c r="AJ63" s="173"/>
      <c r="AK63" s="173"/>
      <c r="AL63" s="173"/>
      <c r="AM63" s="173"/>
      <c r="AN63" s="173"/>
      <c r="AO63" s="174"/>
      <c r="AP63" s="172"/>
      <c r="AQ63" s="173"/>
      <c r="AR63" s="173"/>
      <c r="AS63" s="173"/>
      <c r="AT63" s="173"/>
      <c r="AU63" s="173"/>
      <c r="AV63" s="174"/>
      <c r="AW63" s="172"/>
      <c r="AX63" s="173"/>
      <c r="AY63" s="173"/>
      <c r="AZ63" s="887"/>
      <c r="BA63" s="888"/>
      <c r="BB63" s="901"/>
      <c r="BC63" s="888"/>
      <c r="BD63" s="902"/>
      <c r="BE63" s="903"/>
      <c r="BF63" s="903"/>
      <c r="BG63" s="903"/>
      <c r="BH63" s="904"/>
    </row>
    <row r="64" spans="2:60" ht="20.25" customHeight="1" x14ac:dyDescent="0.15">
      <c r="B64" s="148">
        <f>B61+1</f>
        <v>15</v>
      </c>
      <c r="C64" s="860"/>
      <c r="D64" s="861"/>
      <c r="E64" s="862"/>
      <c r="F64" s="149">
        <f>C63</f>
        <v>0</v>
      </c>
      <c r="G64" s="243"/>
      <c r="H64" s="867"/>
      <c r="I64" s="872"/>
      <c r="J64" s="873"/>
      <c r="K64" s="873"/>
      <c r="L64" s="874"/>
      <c r="M64" s="881"/>
      <c r="N64" s="882"/>
      <c r="O64" s="883"/>
      <c r="P64" s="150" t="s">
        <v>230</v>
      </c>
      <c r="Q64" s="151"/>
      <c r="R64" s="151"/>
      <c r="S64" s="152"/>
      <c r="T64" s="153"/>
      <c r="U64" s="154" t="str">
        <f>IF(U63="","",VLOOKUP(U63,'シフト記号表（勤務時間帯）'!$D$6:$X$47,21,FALSE))</f>
        <v/>
      </c>
      <c r="V64" s="155" t="str">
        <f>IF(V63="","",VLOOKUP(V63,'シフト記号表（勤務時間帯）'!$D$6:$X$47,21,FALSE))</f>
        <v/>
      </c>
      <c r="W64" s="155" t="str">
        <f>IF(W63="","",VLOOKUP(W63,'シフト記号表（勤務時間帯）'!$D$6:$X$47,21,FALSE))</f>
        <v/>
      </c>
      <c r="X64" s="155" t="str">
        <f>IF(X63="","",VLOOKUP(X63,'シフト記号表（勤務時間帯）'!$D$6:$X$47,21,FALSE))</f>
        <v/>
      </c>
      <c r="Y64" s="155" t="str">
        <f>IF(Y63="","",VLOOKUP(Y63,'シフト記号表（勤務時間帯）'!$D$6:$X$47,21,FALSE))</f>
        <v/>
      </c>
      <c r="Z64" s="155" t="str">
        <f>IF(Z63="","",VLOOKUP(Z63,'シフト記号表（勤務時間帯）'!$D$6:$X$47,21,FALSE))</f>
        <v/>
      </c>
      <c r="AA64" s="156" t="str">
        <f>IF(AA63="","",VLOOKUP(AA63,'シフト記号表（勤務時間帯）'!$D$6:$X$47,21,FALSE))</f>
        <v/>
      </c>
      <c r="AB64" s="154" t="str">
        <f>IF(AB63="","",VLOOKUP(AB63,'シフト記号表（勤務時間帯）'!$D$6:$X$47,21,FALSE))</f>
        <v/>
      </c>
      <c r="AC64" s="155" t="str">
        <f>IF(AC63="","",VLOOKUP(AC63,'シフト記号表（勤務時間帯）'!$D$6:$X$47,21,FALSE))</f>
        <v/>
      </c>
      <c r="AD64" s="155" t="str">
        <f>IF(AD63="","",VLOOKUP(AD63,'シフト記号表（勤務時間帯）'!$D$6:$X$47,21,FALSE))</f>
        <v/>
      </c>
      <c r="AE64" s="155" t="str">
        <f>IF(AE63="","",VLOOKUP(AE63,'シフト記号表（勤務時間帯）'!$D$6:$X$47,21,FALSE))</f>
        <v/>
      </c>
      <c r="AF64" s="155" t="str">
        <f>IF(AF63="","",VLOOKUP(AF63,'シフト記号表（勤務時間帯）'!$D$6:$X$47,21,FALSE))</f>
        <v/>
      </c>
      <c r="AG64" s="155" t="str">
        <f>IF(AG63="","",VLOOKUP(AG63,'シフト記号表（勤務時間帯）'!$D$6:$X$47,21,FALSE))</f>
        <v/>
      </c>
      <c r="AH64" s="156" t="str">
        <f>IF(AH63="","",VLOOKUP(AH63,'シフト記号表（勤務時間帯）'!$D$6:$X$47,21,FALSE))</f>
        <v/>
      </c>
      <c r="AI64" s="154" t="str">
        <f>IF(AI63="","",VLOOKUP(AI63,'シフト記号表（勤務時間帯）'!$D$6:$X$47,21,FALSE))</f>
        <v/>
      </c>
      <c r="AJ64" s="155" t="str">
        <f>IF(AJ63="","",VLOOKUP(AJ63,'シフト記号表（勤務時間帯）'!$D$6:$X$47,21,FALSE))</f>
        <v/>
      </c>
      <c r="AK64" s="155" t="str">
        <f>IF(AK63="","",VLOOKUP(AK63,'シフト記号表（勤務時間帯）'!$D$6:$X$47,21,FALSE))</f>
        <v/>
      </c>
      <c r="AL64" s="155" t="str">
        <f>IF(AL63="","",VLOOKUP(AL63,'シフト記号表（勤務時間帯）'!$D$6:$X$47,21,FALSE))</f>
        <v/>
      </c>
      <c r="AM64" s="155" t="str">
        <f>IF(AM63="","",VLOOKUP(AM63,'シフト記号表（勤務時間帯）'!$D$6:$X$47,21,FALSE))</f>
        <v/>
      </c>
      <c r="AN64" s="155" t="str">
        <f>IF(AN63="","",VLOOKUP(AN63,'シフト記号表（勤務時間帯）'!$D$6:$X$47,21,FALSE))</f>
        <v/>
      </c>
      <c r="AO64" s="156" t="str">
        <f>IF(AO63="","",VLOOKUP(AO63,'シフト記号表（勤務時間帯）'!$D$6:$X$47,21,FALSE))</f>
        <v/>
      </c>
      <c r="AP64" s="154" t="str">
        <f>IF(AP63="","",VLOOKUP(AP63,'シフト記号表（勤務時間帯）'!$D$6:$X$47,21,FALSE))</f>
        <v/>
      </c>
      <c r="AQ64" s="155" t="str">
        <f>IF(AQ63="","",VLOOKUP(AQ63,'シフト記号表（勤務時間帯）'!$D$6:$X$47,21,FALSE))</f>
        <v/>
      </c>
      <c r="AR64" s="155" t="str">
        <f>IF(AR63="","",VLOOKUP(AR63,'シフト記号表（勤務時間帯）'!$D$6:$X$47,21,FALSE))</f>
        <v/>
      </c>
      <c r="AS64" s="155" t="str">
        <f>IF(AS63="","",VLOOKUP(AS63,'シフト記号表（勤務時間帯）'!$D$6:$X$47,21,FALSE))</f>
        <v/>
      </c>
      <c r="AT64" s="155" t="str">
        <f>IF(AT63="","",VLOOKUP(AT63,'シフト記号表（勤務時間帯）'!$D$6:$X$47,21,FALSE))</f>
        <v/>
      </c>
      <c r="AU64" s="155" t="str">
        <f>IF(AU63="","",VLOOKUP(AU63,'シフト記号表（勤務時間帯）'!$D$6:$X$47,21,FALSE))</f>
        <v/>
      </c>
      <c r="AV64" s="156" t="str">
        <f>IF(AV63="","",VLOOKUP(AV63,'シフト記号表（勤務時間帯）'!$D$6:$X$47,21,FALSE))</f>
        <v/>
      </c>
      <c r="AW64" s="154" t="str">
        <f>IF(AW63="","",VLOOKUP(AW63,'シフト記号表（勤務時間帯）'!$D$6:$X$47,21,FALSE))</f>
        <v/>
      </c>
      <c r="AX64" s="155" t="str">
        <f>IF(AX63="","",VLOOKUP(AX63,'シフト記号表（勤務時間帯）'!$D$6:$X$47,21,FALSE))</f>
        <v/>
      </c>
      <c r="AY64" s="155" t="str">
        <f>IF(AY63="","",VLOOKUP(AY63,'シフト記号表（勤務時間帯）'!$D$6:$X$47,21,FALSE))</f>
        <v/>
      </c>
      <c r="AZ64" s="911">
        <f>IF($BC$3="４週",SUM(U64:AV64),IF($BC$3="暦月",SUM(U64:AY64),""))</f>
        <v>0</v>
      </c>
      <c r="BA64" s="912"/>
      <c r="BB64" s="913">
        <f>IF($BC$3="４週",AZ64/4,IF($BC$3="暦月",(AZ64/($BC$8/7)),""))</f>
        <v>0</v>
      </c>
      <c r="BC64" s="912"/>
      <c r="BD64" s="905"/>
      <c r="BE64" s="906"/>
      <c r="BF64" s="906"/>
      <c r="BG64" s="906"/>
      <c r="BH64" s="907"/>
    </row>
    <row r="65" spans="2:60" ht="20.25" customHeight="1" x14ac:dyDescent="0.15">
      <c r="B65" s="157"/>
      <c r="C65" s="863"/>
      <c r="D65" s="864"/>
      <c r="E65" s="865"/>
      <c r="F65" s="158"/>
      <c r="G65" s="244">
        <f>C63</f>
        <v>0</v>
      </c>
      <c r="H65" s="868"/>
      <c r="I65" s="875"/>
      <c r="J65" s="876"/>
      <c r="K65" s="876"/>
      <c r="L65" s="877"/>
      <c r="M65" s="884"/>
      <c r="N65" s="885"/>
      <c r="O65" s="886"/>
      <c r="P65" s="182" t="s">
        <v>231</v>
      </c>
      <c r="Q65" s="183"/>
      <c r="R65" s="183"/>
      <c r="S65" s="184"/>
      <c r="T65" s="185"/>
      <c r="U65" s="163" t="str">
        <f>IF(U63="","",VLOOKUP(U63,'シフト記号表（勤務時間帯）'!$D$6:$Z$47,23,FALSE))</f>
        <v/>
      </c>
      <c r="V65" s="164" t="str">
        <f>IF(V63="","",VLOOKUP(V63,'シフト記号表（勤務時間帯）'!$D$6:$Z$47,23,FALSE))</f>
        <v/>
      </c>
      <c r="W65" s="164" t="str">
        <f>IF(W63="","",VLOOKUP(W63,'シフト記号表（勤務時間帯）'!$D$6:$Z$47,23,FALSE))</f>
        <v/>
      </c>
      <c r="X65" s="164" t="str">
        <f>IF(X63="","",VLOOKUP(X63,'シフト記号表（勤務時間帯）'!$D$6:$Z$47,23,FALSE))</f>
        <v/>
      </c>
      <c r="Y65" s="164" t="str">
        <f>IF(Y63="","",VLOOKUP(Y63,'シフト記号表（勤務時間帯）'!$D$6:$Z$47,23,FALSE))</f>
        <v/>
      </c>
      <c r="Z65" s="164" t="str">
        <f>IF(Z63="","",VLOOKUP(Z63,'シフト記号表（勤務時間帯）'!$D$6:$Z$47,23,FALSE))</f>
        <v/>
      </c>
      <c r="AA65" s="165" t="str">
        <f>IF(AA63="","",VLOOKUP(AA63,'シフト記号表（勤務時間帯）'!$D$6:$Z$47,23,FALSE))</f>
        <v/>
      </c>
      <c r="AB65" s="163" t="str">
        <f>IF(AB63="","",VLOOKUP(AB63,'シフト記号表（勤務時間帯）'!$D$6:$Z$47,23,FALSE))</f>
        <v/>
      </c>
      <c r="AC65" s="164" t="str">
        <f>IF(AC63="","",VLOOKUP(AC63,'シフト記号表（勤務時間帯）'!$D$6:$Z$47,23,FALSE))</f>
        <v/>
      </c>
      <c r="AD65" s="164" t="str">
        <f>IF(AD63="","",VLOOKUP(AD63,'シフト記号表（勤務時間帯）'!$D$6:$Z$47,23,FALSE))</f>
        <v/>
      </c>
      <c r="AE65" s="164" t="str">
        <f>IF(AE63="","",VLOOKUP(AE63,'シフト記号表（勤務時間帯）'!$D$6:$Z$47,23,FALSE))</f>
        <v/>
      </c>
      <c r="AF65" s="164" t="str">
        <f>IF(AF63="","",VLOOKUP(AF63,'シフト記号表（勤務時間帯）'!$D$6:$Z$47,23,FALSE))</f>
        <v/>
      </c>
      <c r="AG65" s="164" t="str">
        <f>IF(AG63="","",VLOOKUP(AG63,'シフト記号表（勤務時間帯）'!$D$6:$Z$47,23,FALSE))</f>
        <v/>
      </c>
      <c r="AH65" s="165" t="str">
        <f>IF(AH63="","",VLOOKUP(AH63,'シフト記号表（勤務時間帯）'!$D$6:$Z$47,23,FALSE))</f>
        <v/>
      </c>
      <c r="AI65" s="163" t="str">
        <f>IF(AI63="","",VLOOKUP(AI63,'シフト記号表（勤務時間帯）'!$D$6:$Z$47,23,FALSE))</f>
        <v/>
      </c>
      <c r="AJ65" s="164" t="str">
        <f>IF(AJ63="","",VLOOKUP(AJ63,'シフト記号表（勤務時間帯）'!$D$6:$Z$47,23,FALSE))</f>
        <v/>
      </c>
      <c r="AK65" s="164" t="str">
        <f>IF(AK63="","",VLOOKUP(AK63,'シフト記号表（勤務時間帯）'!$D$6:$Z$47,23,FALSE))</f>
        <v/>
      </c>
      <c r="AL65" s="164" t="str">
        <f>IF(AL63="","",VLOOKUP(AL63,'シフト記号表（勤務時間帯）'!$D$6:$Z$47,23,FALSE))</f>
        <v/>
      </c>
      <c r="AM65" s="164" t="str">
        <f>IF(AM63="","",VLOOKUP(AM63,'シフト記号表（勤務時間帯）'!$D$6:$Z$47,23,FALSE))</f>
        <v/>
      </c>
      <c r="AN65" s="164" t="str">
        <f>IF(AN63="","",VLOOKUP(AN63,'シフト記号表（勤務時間帯）'!$D$6:$Z$47,23,FALSE))</f>
        <v/>
      </c>
      <c r="AO65" s="165" t="str">
        <f>IF(AO63="","",VLOOKUP(AO63,'シフト記号表（勤務時間帯）'!$D$6:$Z$47,23,FALSE))</f>
        <v/>
      </c>
      <c r="AP65" s="163" t="str">
        <f>IF(AP63="","",VLOOKUP(AP63,'シフト記号表（勤務時間帯）'!$D$6:$Z$47,23,FALSE))</f>
        <v/>
      </c>
      <c r="AQ65" s="164" t="str">
        <f>IF(AQ63="","",VLOOKUP(AQ63,'シフト記号表（勤務時間帯）'!$D$6:$Z$47,23,FALSE))</f>
        <v/>
      </c>
      <c r="AR65" s="164" t="str">
        <f>IF(AR63="","",VLOOKUP(AR63,'シフト記号表（勤務時間帯）'!$D$6:$Z$47,23,FALSE))</f>
        <v/>
      </c>
      <c r="AS65" s="164" t="str">
        <f>IF(AS63="","",VLOOKUP(AS63,'シフト記号表（勤務時間帯）'!$D$6:$Z$47,23,FALSE))</f>
        <v/>
      </c>
      <c r="AT65" s="164" t="str">
        <f>IF(AT63="","",VLOOKUP(AT63,'シフト記号表（勤務時間帯）'!$D$6:$Z$47,23,FALSE))</f>
        <v/>
      </c>
      <c r="AU65" s="164" t="str">
        <f>IF(AU63="","",VLOOKUP(AU63,'シフト記号表（勤務時間帯）'!$D$6:$Z$47,23,FALSE))</f>
        <v/>
      </c>
      <c r="AV65" s="165" t="str">
        <f>IF(AV63="","",VLOOKUP(AV63,'シフト記号表（勤務時間帯）'!$D$6:$Z$47,23,FALSE))</f>
        <v/>
      </c>
      <c r="AW65" s="163" t="str">
        <f>IF(AW63="","",VLOOKUP(AW63,'シフト記号表（勤務時間帯）'!$D$6:$Z$47,23,FALSE))</f>
        <v/>
      </c>
      <c r="AX65" s="164" t="str">
        <f>IF(AX63="","",VLOOKUP(AX63,'シフト記号表（勤務時間帯）'!$D$6:$Z$47,23,FALSE))</f>
        <v/>
      </c>
      <c r="AY65" s="164" t="str">
        <f>IF(AY63="","",VLOOKUP(AY63,'シフト記号表（勤務時間帯）'!$D$6:$Z$47,23,FALSE))</f>
        <v/>
      </c>
      <c r="AZ65" s="914">
        <f>IF($BC$3="４週",SUM(U65:AV65),IF($BC$3="暦月",SUM(U65:AY65),""))</f>
        <v>0</v>
      </c>
      <c r="BA65" s="915"/>
      <c r="BB65" s="916">
        <f>IF($BC$3="４週",AZ65/4,IF($BC$3="暦月",(AZ65/($BC$8/7)),""))</f>
        <v>0</v>
      </c>
      <c r="BC65" s="915"/>
      <c r="BD65" s="908"/>
      <c r="BE65" s="909"/>
      <c r="BF65" s="909"/>
      <c r="BG65" s="909"/>
      <c r="BH65" s="910"/>
    </row>
    <row r="66" spans="2:60" ht="20.25" customHeight="1" x14ac:dyDescent="0.15">
      <c r="B66" s="166"/>
      <c r="C66" s="857"/>
      <c r="D66" s="858"/>
      <c r="E66" s="859"/>
      <c r="F66" s="149"/>
      <c r="G66" s="243"/>
      <c r="H66" s="921"/>
      <c r="I66" s="869"/>
      <c r="J66" s="870"/>
      <c r="K66" s="870"/>
      <c r="L66" s="871"/>
      <c r="M66" s="878"/>
      <c r="N66" s="879"/>
      <c r="O66" s="880"/>
      <c r="P66" s="186" t="s">
        <v>227</v>
      </c>
      <c r="Q66" s="187"/>
      <c r="R66" s="187"/>
      <c r="S66" s="188"/>
      <c r="T66" s="189"/>
      <c r="U66" s="172"/>
      <c r="V66" s="173"/>
      <c r="W66" s="173"/>
      <c r="X66" s="173"/>
      <c r="Y66" s="173"/>
      <c r="Z66" s="173"/>
      <c r="AA66" s="174"/>
      <c r="AB66" s="172"/>
      <c r="AC66" s="173"/>
      <c r="AD66" s="173"/>
      <c r="AE66" s="173"/>
      <c r="AF66" s="173"/>
      <c r="AG66" s="173"/>
      <c r="AH66" s="174"/>
      <c r="AI66" s="172"/>
      <c r="AJ66" s="173"/>
      <c r="AK66" s="173"/>
      <c r="AL66" s="173"/>
      <c r="AM66" s="173"/>
      <c r="AN66" s="173"/>
      <c r="AO66" s="174"/>
      <c r="AP66" s="172"/>
      <c r="AQ66" s="173"/>
      <c r="AR66" s="173"/>
      <c r="AS66" s="173"/>
      <c r="AT66" s="173"/>
      <c r="AU66" s="173"/>
      <c r="AV66" s="174"/>
      <c r="AW66" s="172"/>
      <c r="AX66" s="173"/>
      <c r="AY66" s="173"/>
      <c r="AZ66" s="887"/>
      <c r="BA66" s="888"/>
      <c r="BB66" s="901"/>
      <c r="BC66" s="888"/>
      <c r="BD66" s="902"/>
      <c r="BE66" s="903"/>
      <c r="BF66" s="903"/>
      <c r="BG66" s="903"/>
      <c r="BH66" s="904"/>
    </row>
    <row r="67" spans="2:60" ht="20.25" customHeight="1" x14ac:dyDescent="0.15">
      <c r="B67" s="148">
        <f>B64+1</f>
        <v>16</v>
      </c>
      <c r="C67" s="860"/>
      <c r="D67" s="861"/>
      <c r="E67" s="862"/>
      <c r="F67" s="149">
        <f>C66</f>
        <v>0</v>
      </c>
      <c r="G67" s="243"/>
      <c r="H67" s="867"/>
      <c r="I67" s="872"/>
      <c r="J67" s="873"/>
      <c r="K67" s="873"/>
      <c r="L67" s="874"/>
      <c r="M67" s="881"/>
      <c r="N67" s="882"/>
      <c r="O67" s="883"/>
      <c r="P67" s="150" t="s">
        <v>230</v>
      </c>
      <c r="Q67" s="151"/>
      <c r="R67" s="151"/>
      <c r="S67" s="152"/>
      <c r="T67" s="153"/>
      <c r="U67" s="154" t="str">
        <f>IF(U66="","",VLOOKUP(U66,'シフト記号表（勤務時間帯）'!$D$6:$X$47,21,FALSE))</f>
        <v/>
      </c>
      <c r="V67" s="155" t="str">
        <f>IF(V66="","",VLOOKUP(V66,'シフト記号表（勤務時間帯）'!$D$6:$X$47,21,FALSE))</f>
        <v/>
      </c>
      <c r="W67" s="155" t="str">
        <f>IF(W66="","",VLOOKUP(W66,'シフト記号表（勤務時間帯）'!$D$6:$X$47,21,FALSE))</f>
        <v/>
      </c>
      <c r="X67" s="155" t="str">
        <f>IF(X66="","",VLOOKUP(X66,'シフト記号表（勤務時間帯）'!$D$6:$X$47,21,FALSE))</f>
        <v/>
      </c>
      <c r="Y67" s="155" t="str">
        <f>IF(Y66="","",VLOOKUP(Y66,'シフト記号表（勤務時間帯）'!$D$6:$X$47,21,FALSE))</f>
        <v/>
      </c>
      <c r="Z67" s="155" t="str">
        <f>IF(Z66="","",VLOOKUP(Z66,'シフト記号表（勤務時間帯）'!$D$6:$X$47,21,FALSE))</f>
        <v/>
      </c>
      <c r="AA67" s="156" t="str">
        <f>IF(AA66="","",VLOOKUP(AA66,'シフト記号表（勤務時間帯）'!$D$6:$X$47,21,FALSE))</f>
        <v/>
      </c>
      <c r="AB67" s="154" t="str">
        <f>IF(AB66="","",VLOOKUP(AB66,'シフト記号表（勤務時間帯）'!$D$6:$X$47,21,FALSE))</f>
        <v/>
      </c>
      <c r="AC67" s="155" t="str">
        <f>IF(AC66="","",VLOOKUP(AC66,'シフト記号表（勤務時間帯）'!$D$6:$X$47,21,FALSE))</f>
        <v/>
      </c>
      <c r="AD67" s="155" t="str">
        <f>IF(AD66="","",VLOOKUP(AD66,'シフト記号表（勤務時間帯）'!$D$6:$X$47,21,FALSE))</f>
        <v/>
      </c>
      <c r="AE67" s="155" t="str">
        <f>IF(AE66="","",VLOOKUP(AE66,'シフト記号表（勤務時間帯）'!$D$6:$X$47,21,FALSE))</f>
        <v/>
      </c>
      <c r="AF67" s="155" t="str">
        <f>IF(AF66="","",VLOOKUP(AF66,'シフト記号表（勤務時間帯）'!$D$6:$X$47,21,FALSE))</f>
        <v/>
      </c>
      <c r="AG67" s="155" t="str">
        <f>IF(AG66="","",VLOOKUP(AG66,'シフト記号表（勤務時間帯）'!$D$6:$X$47,21,FALSE))</f>
        <v/>
      </c>
      <c r="AH67" s="156" t="str">
        <f>IF(AH66="","",VLOOKUP(AH66,'シフト記号表（勤務時間帯）'!$D$6:$X$47,21,FALSE))</f>
        <v/>
      </c>
      <c r="AI67" s="154" t="str">
        <f>IF(AI66="","",VLOOKUP(AI66,'シフト記号表（勤務時間帯）'!$D$6:$X$47,21,FALSE))</f>
        <v/>
      </c>
      <c r="AJ67" s="155" t="str">
        <f>IF(AJ66="","",VLOOKUP(AJ66,'シフト記号表（勤務時間帯）'!$D$6:$X$47,21,FALSE))</f>
        <v/>
      </c>
      <c r="AK67" s="155" t="str">
        <f>IF(AK66="","",VLOOKUP(AK66,'シフト記号表（勤務時間帯）'!$D$6:$X$47,21,FALSE))</f>
        <v/>
      </c>
      <c r="AL67" s="155" t="str">
        <f>IF(AL66="","",VLOOKUP(AL66,'シフト記号表（勤務時間帯）'!$D$6:$X$47,21,FALSE))</f>
        <v/>
      </c>
      <c r="AM67" s="155" t="str">
        <f>IF(AM66="","",VLOOKUP(AM66,'シフト記号表（勤務時間帯）'!$D$6:$X$47,21,FALSE))</f>
        <v/>
      </c>
      <c r="AN67" s="155" t="str">
        <f>IF(AN66="","",VLOOKUP(AN66,'シフト記号表（勤務時間帯）'!$D$6:$X$47,21,FALSE))</f>
        <v/>
      </c>
      <c r="AO67" s="156" t="str">
        <f>IF(AO66="","",VLOOKUP(AO66,'シフト記号表（勤務時間帯）'!$D$6:$X$47,21,FALSE))</f>
        <v/>
      </c>
      <c r="AP67" s="154" t="str">
        <f>IF(AP66="","",VLOOKUP(AP66,'シフト記号表（勤務時間帯）'!$D$6:$X$47,21,FALSE))</f>
        <v/>
      </c>
      <c r="AQ67" s="155" t="str">
        <f>IF(AQ66="","",VLOOKUP(AQ66,'シフト記号表（勤務時間帯）'!$D$6:$X$47,21,FALSE))</f>
        <v/>
      </c>
      <c r="AR67" s="155" t="str">
        <f>IF(AR66="","",VLOOKUP(AR66,'シフト記号表（勤務時間帯）'!$D$6:$X$47,21,FALSE))</f>
        <v/>
      </c>
      <c r="AS67" s="155" t="str">
        <f>IF(AS66="","",VLOOKUP(AS66,'シフト記号表（勤務時間帯）'!$D$6:$X$47,21,FALSE))</f>
        <v/>
      </c>
      <c r="AT67" s="155" t="str">
        <f>IF(AT66="","",VLOOKUP(AT66,'シフト記号表（勤務時間帯）'!$D$6:$X$47,21,FALSE))</f>
        <v/>
      </c>
      <c r="AU67" s="155" t="str">
        <f>IF(AU66="","",VLOOKUP(AU66,'シフト記号表（勤務時間帯）'!$D$6:$X$47,21,FALSE))</f>
        <v/>
      </c>
      <c r="AV67" s="156" t="str">
        <f>IF(AV66="","",VLOOKUP(AV66,'シフト記号表（勤務時間帯）'!$D$6:$X$47,21,FALSE))</f>
        <v/>
      </c>
      <c r="AW67" s="154" t="str">
        <f>IF(AW66="","",VLOOKUP(AW66,'シフト記号表（勤務時間帯）'!$D$6:$X$47,21,FALSE))</f>
        <v/>
      </c>
      <c r="AX67" s="155" t="str">
        <f>IF(AX66="","",VLOOKUP(AX66,'シフト記号表（勤務時間帯）'!$D$6:$X$47,21,FALSE))</f>
        <v/>
      </c>
      <c r="AY67" s="155" t="str">
        <f>IF(AY66="","",VLOOKUP(AY66,'シフト記号表（勤務時間帯）'!$D$6:$X$47,21,FALSE))</f>
        <v/>
      </c>
      <c r="AZ67" s="911">
        <f>IF($BC$3="４週",SUM(U67:AV67),IF($BC$3="暦月",SUM(U67:AY67),""))</f>
        <v>0</v>
      </c>
      <c r="BA67" s="912"/>
      <c r="BB67" s="913">
        <f>IF($BC$3="４週",AZ67/4,IF($BC$3="暦月",(AZ67/($BC$8/7)),""))</f>
        <v>0</v>
      </c>
      <c r="BC67" s="912"/>
      <c r="BD67" s="905"/>
      <c r="BE67" s="906"/>
      <c r="BF67" s="906"/>
      <c r="BG67" s="906"/>
      <c r="BH67" s="907"/>
    </row>
    <row r="68" spans="2:60" ht="20.25" customHeight="1" thickBot="1" x14ac:dyDescent="0.2">
      <c r="B68" s="148"/>
      <c r="C68" s="922"/>
      <c r="D68" s="923"/>
      <c r="E68" s="924"/>
      <c r="F68" s="190"/>
      <c r="G68" s="247">
        <f>C66</f>
        <v>0</v>
      </c>
      <c r="H68" s="925"/>
      <c r="I68" s="926"/>
      <c r="J68" s="927"/>
      <c r="K68" s="927"/>
      <c r="L68" s="928"/>
      <c r="M68" s="929"/>
      <c r="N68" s="930"/>
      <c r="O68" s="931"/>
      <c r="P68" s="191" t="s">
        <v>231</v>
      </c>
      <c r="Q68" s="192"/>
      <c r="R68" s="192"/>
      <c r="S68" s="193"/>
      <c r="T68" s="194"/>
      <c r="U68" s="163" t="str">
        <f>IF(U66="","",VLOOKUP(U66,'シフト記号表（勤務時間帯）'!$D$6:$Z$47,23,FALSE))</f>
        <v/>
      </c>
      <c r="V68" s="164" t="str">
        <f>IF(V66="","",VLOOKUP(V66,'シフト記号表（勤務時間帯）'!$D$6:$Z$47,23,FALSE))</f>
        <v/>
      </c>
      <c r="W68" s="164" t="str">
        <f>IF(W66="","",VLOOKUP(W66,'シフト記号表（勤務時間帯）'!$D$6:$Z$47,23,FALSE))</f>
        <v/>
      </c>
      <c r="X68" s="164" t="str">
        <f>IF(X66="","",VLOOKUP(X66,'シフト記号表（勤務時間帯）'!$D$6:$Z$47,23,FALSE))</f>
        <v/>
      </c>
      <c r="Y68" s="164" t="str">
        <f>IF(Y66="","",VLOOKUP(Y66,'シフト記号表（勤務時間帯）'!$D$6:$Z$47,23,FALSE))</f>
        <v/>
      </c>
      <c r="Z68" s="164" t="str">
        <f>IF(Z66="","",VLOOKUP(Z66,'シフト記号表（勤務時間帯）'!$D$6:$Z$47,23,FALSE))</f>
        <v/>
      </c>
      <c r="AA68" s="165" t="str">
        <f>IF(AA66="","",VLOOKUP(AA66,'シフト記号表（勤務時間帯）'!$D$6:$Z$47,23,FALSE))</f>
        <v/>
      </c>
      <c r="AB68" s="163" t="str">
        <f>IF(AB66="","",VLOOKUP(AB66,'シフト記号表（勤務時間帯）'!$D$6:$Z$47,23,FALSE))</f>
        <v/>
      </c>
      <c r="AC68" s="164" t="str">
        <f>IF(AC66="","",VLOOKUP(AC66,'シフト記号表（勤務時間帯）'!$D$6:$Z$47,23,FALSE))</f>
        <v/>
      </c>
      <c r="AD68" s="164" t="str">
        <f>IF(AD66="","",VLOOKUP(AD66,'シフト記号表（勤務時間帯）'!$D$6:$Z$47,23,FALSE))</f>
        <v/>
      </c>
      <c r="AE68" s="164" t="str">
        <f>IF(AE66="","",VLOOKUP(AE66,'シフト記号表（勤務時間帯）'!$D$6:$Z$47,23,FALSE))</f>
        <v/>
      </c>
      <c r="AF68" s="164" t="str">
        <f>IF(AF66="","",VLOOKUP(AF66,'シフト記号表（勤務時間帯）'!$D$6:$Z$47,23,FALSE))</f>
        <v/>
      </c>
      <c r="AG68" s="164" t="str">
        <f>IF(AG66="","",VLOOKUP(AG66,'シフト記号表（勤務時間帯）'!$D$6:$Z$47,23,FALSE))</f>
        <v/>
      </c>
      <c r="AH68" s="165" t="str">
        <f>IF(AH66="","",VLOOKUP(AH66,'シフト記号表（勤務時間帯）'!$D$6:$Z$47,23,FALSE))</f>
        <v/>
      </c>
      <c r="AI68" s="163" t="str">
        <f>IF(AI66="","",VLOOKUP(AI66,'シフト記号表（勤務時間帯）'!$D$6:$Z$47,23,FALSE))</f>
        <v/>
      </c>
      <c r="AJ68" s="164" t="str">
        <f>IF(AJ66="","",VLOOKUP(AJ66,'シフト記号表（勤務時間帯）'!$D$6:$Z$47,23,FALSE))</f>
        <v/>
      </c>
      <c r="AK68" s="164" t="str">
        <f>IF(AK66="","",VLOOKUP(AK66,'シフト記号表（勤務時間帯）'!$D$6:$Z$47,23,FALSE))</f>
        <v/>
      </c>
      <c r="AL68" s="164" t="str">
        <f>IF(AL66="","",VLOOKUP(AL66,'シフト記号表（勤務時間帯）'!$D$6:$Z$47,23,FALSE))</f>
        <v/>
      </c>
      <c r="AM68" s="164" t="str">
        <f>IF(AM66="","",VLOOKUP(AM66,'シフト記号表（勤務時間帯）'!$D$6:$Z$47,23,FALSE))</f>
        <v/>
      </c>
      <c r="AN68" s="164" t="str">
        <f>IF(AN66="","",VLOOKUP(AN66,'シフト記号表（勤務時間帯）'!$D$6:$Z$47,23,FALSE))</f>
        <v/>
      </c>
      <c r="AO68" s="165" t="str">
        <f>IF(AO66="","",VLOOKUP(AO66,'シフト記号表（勤務時間帯）'!$D$6:$Z$47,23,FALSE))</f>
        <v/>
      </c>
      <c r="AP68" s="163" t="str">
        <f>IF(AP66="","",VLOOKUP(AP66,'シフト記号表（勤務時間帯）'!$D$6:$Z$47,23,FALSE))</f>
        <v/>
      </c>
      <c r="AQ68" s="164" t="str">
        <f>IF(AQ66="","",VLOOKUP(AQ66,'シフト記号表（勤務時間帯）'!$D$6:$Z$47,23,FALSE))</f>
        <v/>
      </c>
      <c r="AR68" s="164" t="str">
        <f>IF(AR66="","",VLOOKUP(AR66,'シフト記号表（勤務時間帯）'!$D$6:$Z$47,23,FALSE))</f>
        <v/>
      </c>
      <c r="AS68" s="164" t="str">
        <f>IF(AS66="","",VLOOKUP(AS66,'シフト記号表（勤務時間帯）'!$D$6:$Z$47,23,FALSE))</f>
        <v/>
      </c>
      <c r="AT68" s="164" t="str">
        <f>IF(AT66="","",VLOOKUP(AT66,'シフト記号表（勤務時間帯）'!$D$6:$Z$47,23,FALSE))</f>
        <v/>
      </c>
      <c r="AU68" s="164" t="str">
        <f>IF(AU66="","",VLOOKUP(AU66,'シフト記号表（勤務時間帯）'!$D$6:$Z$47,23,FALSE))</f>
        <v/>
      </c>
      <c r="AV68" s="165" t="str">
        <f>IF(AV66="","",VLOOKUP(AV66,'シフト記号表（勤務時間帯）'!$D$6:$Z$47,23,FALSE))</f>
        <v/>
      </c>
      <c r="AW68" s="163" t="str">
        <f>IF(AW66="","",VLOOKUP(AW66,'シフト記号表（勤務時間帯）'!$D$6:$Z$47,23,FALSE))</f>
        <v/>
      </c>
      <c r="AX68" s="164" t="str">
        <f>IF(AX66="","",VLOOKUP(AX66,'シフト記号表（勤務時間帯）'!$D$6:$Z$47,23,FALSE))</f>
        <v/>
      </c>
      <c r="AY68" s="164" t="str">
        <f>IF(AY66="","",VLOOKUP(AY66,'シフト記号表（勤務時間帯）'!$D$6:$Z$47,23,FALSE))</f>
        <v/>
      </c>
      <c r="AZ68" s="914">
        <f>IF($BC$3="４週",SUM(U68:AV68),IF($BC$3="暦月",SUM(U68:AY68),""))</f>
        <v>0</v>
      </c>
      <c r="BA68" s="915"/>
      <c r="BB68" s="916">
        <f>IF($BC$3="４週",AZ68/4,IF($BC$3="暦月",(AZ68/($BC$8/7)),""))</f>
        <v>0</v>
      </c>
      <c r="BC68" s="915"/>
      <c r="BD68" s="905"/>
      <c r="BE68" s="906"/>
      <c r="BF68" s="906"/>
      <c r="BG68" s="906"/>
      <c r="BH68" s="907"/>
    </row>
    <row r="69" spans="2:60" ht="20.25" customHeight="1" x14ac:dyDescent="0.15">
      <c r="B69" s="937" t="s">
        <v>273</v>
      </c>
      <c r="C69" s="938"/>
      <c r="D69" s="938"/>
      <c r="E69" s="938"/>
      <c r="F69" s="938"/>
      <c r="G69" s="938"/>
      <c r="H69" s="938"/>
      <c r="I69" s="938"/>
      <c r="J69" s="938"/>
      <c r="K69" s="938"/>
      <c r="L69" s="938"/>
      <c r="M69" s="938"/>
      <c r="N69" s="938"/>
      <c r="O69" s="938"/>
      <c r="P69" s="938"/>
      <c r="Q69" s="938"/>
      <c r="R69" s="938"/>
      <c r="S69" s="938"/>
      <c r="T69" s="939"/>
      <c r="U69" s="195"/>
      <c r="V69" s="196"/>
      <c r="W69" s="196"/>
      <c r="X69" s="196"/>
      <c r="Y69" s="196"/>
      <c r="Z69" s="196"/>
      <c r="AA69" s="197"/>
      <c r="AB69" s="198"/>
      <c r="AC69" s="196"/>
      <c r="AD69" s="196"/>
      <c r="AE69" s="196"/>
      <c r="AF69" s="196"/>
      <c r="AG69" s="196"/>
      <c r="AH69" s="197"/>
      <c r="AI69" s="198"/>
      <c r="AJ69" s="196"/>
      <c r="AK69" s="196"/>
      <c r="AL69" s="196"/>
      <c r="AM69" s="196"/>
      <c r="AN69" s="196"/>
      <c r="AO69" s="197"/>
      <c r="AP69" s="198"/>
      <c r="AQ69" s="196"/>
      <c r="AR69" s="196"/>
      <c r="AS69" s="196"/>
      <c r="AT69" s="196"/>
      <c r="AU69" s="196"/>
      <c r="AV69" s="197"/>
      <c r="AW69" s="198"/>
      <c r="AX69" s="196"/>
      <c r="AY69" s="199"/>
      <c r="AZ69" s="940"/>
      <c r="BA69" s="941"/>
      <c r="BB69" s="946"/>
      <c r="BC69" s="947"/>
      <c r="BD69" s="947"/>
      <c r="BE69" s="947"/>
      <c r="BF69" s="947"/>
      <c r="BG69" s="947"/>
      <c r="BH69" s="948"/>
    </row>
    <row r="70" spans="2:60" ht="20.25" customHeight="1" x14ac:dyDescent="0.15">
      <c r="B70" s="955" t="s">
        <v>274</v>
      </c>
      <c r="C70" s="956"/>
      <c r="D70" s="956"/>
      <c r="E70" s="956"/>
      <c r="F70" s="956"/>
      <c r="G70" s="956"/>
      <c r="H70" s="956"/>
      <c r="I70" s="956"/>
      <c r="J70" s="956"/>
      <c r="K70" s="956"/>
      <c r="L70" s="956"/>
      <c r="M70" s="956"/>
      <c r="N70" s="956"/>
      <c r="O70" s="956"/>
      <c r="P70" s="956"/>
      <c r="Q70" s="956"/>
      <c r="R70" s="956"/>
      <c r="S70" s="956"/>
      <c r="T70" s="957"/>
      <c r="U70" s="200"/>
      <c r="V70" s="201"/>
      <c r="W70" s="201"/>
      <c r="X70" s="201"/>
      <c r="Y70" s="201"/>
      <c r="Z70" s="201"/>
      <c r="AA70" s="202"/>
      <c r="AB70" s="203"/>
      <c r="AC70" s="201"/>
      <c r="AD70" s="201"/>
      <c r="AE70" s="201"/>
      <c r="AF70" s="201"/>
      <c r="AG70" s="201"/>
      <c r="AH70" s="202"/>
      <c r="AI70" s="203"/>
      <c r="AJ70" s="201"/>
      <c r="AK70" s="201"/>
      <c r="AL70" s="201"/>
      <c r="AM70" s="201"/>
      <c r="AN70" s="201"/>
      <c r="AO70" s="202"/>
      <c r="AP70" s="203"/>
      <c r="AQ70" s="201"/>
      <c r="AR70" s="201"/>
      <c r="AS70" s="201"/>
      <c r="AT70" s="201"/>
      <c r="AU70" s="201"/>
      <c r="AV70" s="202"/>
      <c r="AW70" s="203"/>
      <c r="AX70" s="201"/>
      <c r="AY70" s="204"/>
      <c r="AZ70" s="942"/>
      <c r="BA70" s="943"/>
      <c r="BB70" s="949"/>
      <c r="BC70" s="950"/>
      <c r="BD70" s="950"/>
      <c r="BE70" s="950"/>
      <c r="BF70" s="950"/>
      <c r="BG70" s="950"/>
      <c r="BH70" s="951"/>
    </row>
    <row r="71" spans="2:60" ht="20.25" customHeight="1" x14ac:dyDescent="0.15">
      <c r="B71" s="955" t="s">
        <v>275</v>
      </c>
      <c r="C71" s="956"/>
      <c r="D71" s="956"/>
      <c r="E71" s="956"/>
      <c r="F71" s="956"/>
      <c r="G71" s="956"/>
      <c r="H71" s="956"/>
      <c r="I71" s="956"/>
      <c r="J71" s="956"/>
      <c r="K71" s="956"/>
      <c r="L71" s="956"/>
      <c r="M71" s="956"/>
      <c r="N71" s="956"/>
      <c r="O71" s="956"/>
      <c r="P71" s="956"/>
      <c r="Q71" s="956"/>
      <c r="R71" s="956"/>
      <c r="S71" s="956"/>
      <c r="T71" s="957"/>
      <c r="U71" s="200"/>
      <c r="V71" s="201"/>
      <c r="W71" s="201"/>
      <c r="X71" s="201"/>
      <c r="Y71" s="201"/>
      <c r="Z71" s="201"/>
      <c r="AA71" s="205"/>
      <c r="AB71" s="206"/>
      <c r="AC71" s="201"/>
      <c r="AD71" s="201"/>
      <c r="AE71" s="201"/>
      <c r="AF71" s="201"/>
      <c r="AG71" s="201"/>
      <c r="AH71" s="205"/>
      <c r="AI71" s="206"/>
      <c r="AJ71" s="201"/>
      <c r="AK71" s="201"/>
      <c r="AL71" s="201"/>
      <c r="AM71" s="201"/>
      <c r="AN71" s="201"/>
      <c r="AO71" s="205"/>
      <c r="AP71" s="206"/>
      <c r="AQ71" s="201"/>
      <c r="AR71" s="201"/>
      <c r="AS71" s="201"/>
      <c r="AT71" s="201"/>
      <c r="AU71" s="201"/>
      <c r="AV71" s="205"/>
      <c r="AW71" s="206"/>
      <c r="AX71" s="201"/>
      <c r="AY71" s="204"/>
      <c r="AZ71" s="942"/>
      <c r="BA71" s="943"/>
      <c r="BB71" s="949"/>
      <c r="BC71" s="950"/>
      <c r="BD71" s="950"/>
      <c r="BE71" s="950"/>
      <c r="BF71" s="950"/>
      <c r="BG71" s="950"/>
      <c r="BH71" s="951"/>
    </row>
    <row r="72" spans="2:60" ht="20.25" customHeight="1" x14ac:dyDescent="0.15">
      <c r="B72" s="955" t="s">
        <v>276</v>
      </c>
      <c r="C72" s="956"/>
      <c r="D72" s="956"/>
      <c r="E72" s="956"/>
      <c r="F72" s="956"/>
      <c r="G72" s="956"/>
      <c r="H72" s="956"/>
      <c r="I72" s="956"/>
      <c r="J72" s="956"/>
      <c r="K72" s="956"/>
      <c r="L72" s="956"/>
      <c r="M72" s="956"/>
      <c r="N72" s="956"/>
      <c r="O72" s="956"/>
      <c r="P72" s="956"/>
      <c r="Q72" s="956"/>
      <c r="R72" s="956"/>
      <c r="S72" s="956"/>
      <c r="T72" s="957"/>
      <c r="U72" s="200"/>
      <c r="V72" s="201"/>
      <c r="W72" s="201"/>
      <c r="X72" s="201"/>
      <c r="Y72" s="201"/>
      <c r="Z72" s="201"/>
      <c r="AA72" s="205"/>
      <c r="AB72" s="206"/>
      <c r="AC72" s="201"/>
      <c r="AD72" s="201"/>
      <c r="AE72" s="201"/>
      <c r="AF72" s="201"/>
      <c r="AG72" s="201"/>
      <c r="AH72" s="205"/>
      <c r="AI72" s="206"/>
      <c r="AJ72" s="201"/>
      <c r="AK72" s="201"/>
      <c r="AL72" s="201"/>
      <c r="AM72" s="201"/>
      <c r="AN72" s="201"/>
      <c r="AO72" s="205"/>
      <c r="AP72" s="206"/>
      <c r="AQ72" s="201"/>
      <c r="AR72" s="201"/>
      <c r="AS72" s="201"/>
      <c r="AT72" s="201"/>
      <c r="AU72" s="201"/>
      <c r="AV72" s="205"/>
      <c r="AW72" s="206"/>
      <c r="AX72" s="201"/>
      <c r="AY72" s="204"/>
      <c r="AZ72" s="944"/>
      <c r="BA72" s="945"/>
      <c r="BB72" s="949"/>
      <c r="BC72" s="950"/>
      <c r="BD72" s="950"/>
      <c r="BE72" s="950"/>
      <c r="BF72" s="950"/>
      <c r="BG72" s="950"/>
      <c r="BH72" s="951"/>
    </row>
    <row r="73" spans="2:60" ht="20.25" customHeight="1" x14ac:dyDescent="0.15">
      <c r="B73" s="955" t="s">
        <v>277</v>
      </c>
      <c r="C73" s="956"/>
      <c r="D73" s="956"/>
      <c r="E73" s="956"/>
      <c r="F73" s="956"/>
      <c r="G73" s="956"/>
      <c r="H73" s="956"/>
      <c r="I73" s="956"/>
      <c r="J73" s="956"/>
      <c r="K73" s="956"/>
      <c r="L73" s="956"/>
      <c r="M73" s="956"/>
      <c r="N73" s="956"/>
      <c r="O73" s="956"/>
      <c r="P73" s="956"/>
      <c r="Q73" s="956"/>
      <c r="R73" s="956"/>
      <c r="S73" s="956"/>
      <c r="T73" s="957"/>
      <c r="U73" s="207" t="str">
        <f>IF(SUMIF($F$21:$F$68,"介護従業者",U21:U68)+SUMIF($F$21:$F$68,"看護職員",U21:U68)=0,"",(SUMIF($F$21:$F$68,"介護従業者",U21:U68)+SUMIF($F$21:$F$68,"看護職員",U21:U68)))</f>
        <v/>
      </c>
      <c r="V73" s="207" t="str">
        <f t="shared" ref="V73:AY73" si="1">IF(SUMIF($F$21:$F$68,"介護従業者",V21:V68)+SUMIF($F$21:$F$68,"看護職員",V21:V68)=0,"",(SUMIF($F$21:$F$68,"介護従業者",V21:V68)+SUMIF($F$21:$F$68,"看護職員",V21:V68)))</f>
        <v/>
      </c>
      <c r="W73" s="207" t="str">
        <f t="shared" si="1"/>
        <v/>
      </c>
      <c r="X73" s="207" t="str">
        <f t="shared" si="1"/>
        <v/>
      </c>
      <c r="Y73" s="207" t="str">
        <f t="shared" si="1"/>
        <v/>
      </c>
      <c r="Z73" s="207" t="str">
        <f t="shared" si="1"/>
        <v/>
      </c>
      <c r="AA73" s="208" t="str">
        <f t="shared" si="1"/>
        <v/>
      </c>
      <c r="AB73" s="209" t="str">
        <f t="shared" si="1"/>
        <v/>
      </c>
      <c r="AC73" s="207" t="str">
        <f t="shared" si="1"/>
        <v/>
      </c>
      <c r="AD73" s="207" t="str">
        <f t="shared" si="1"/>
        <v/>
      </c>
      <c r="AE73" s="207" t="str">
        <f t="shared" si="1"/>
        <v/>
      </c>
      <c r="AF73" s="207" t="str">
        <f t="shared" si="1"/>
        <v/>
      </c>
      <c r="AG73" s="207" t="str">
        <f t="shared" si="1"/>
        <v/>
      </c>
      <c r="AH73" s="208" t="str">
        <f t="shared" si="1"/>
        <v/>
      </c>
      <c r="AI73" s="209" t="str">
        <f t="shared" si="1"/>
        <v/>
      </c>
      <c r="AJ73" s="207" t="str">
        <f t="shared" si="1"/>
        <v/>
      </c>
      <c r="AK73" s="207" t="str">
        <f t="shared" si="1"/>
        <v/>
      </c>
      <c r="AL73" s="207" t="str">
        <f t="shared" si="1"/>
        <v/>
      </c>
      <c r="AM73" s="207" t="str">
        <f t="shared" si="1"/>
        <v/>
      </c>
      <c r="AN73" s="207" t="str">
        <f t="shared" si="1"/>
        <v/>
      </c>
      <c r="AO73" s="208" t="str">
        <f t="shared" si="1"/>
        <v/>
      </c>
      <c r="AP73" s="209" t="str">
        <f t="shared" si="1"/>
        <v/>
      </c>
      <c r="AQ73" s="207" t="str">
        <f t="shared" si="1"/>
        <v/>
      </c>
      <c r="AR73" s="207" t="str">
        <f t="shared" si="1"/>
        <v/>
      </c>
      <c r="AS73" s="207" t="str">
        <f t="shared" si="1"/>
        <v/>
      </c>
      <c r="AT73" s="207" t="str">
        <f t="shared" si="1"/>
        <v/>
      </c>
      <c r="AU73" s="207" t="str">
        <f t="shared" si="1"/>
        <v/>
      </c>
      <c r="AV73" s="208" t="str">
        <f>IF(SUMIF($F$21:$F$68,"介護従業者",AV21:AV68)+SUMIF($F$21:$F$68,"看護職員",AV21:AV68)=0,"",(SUMIF($F$21:$F$68,"介護従業者",AV21:AV68)+SUMIF($F$21:$F$68,"看護職員",AV21:AV68)))</f>
        <v/>
      </c>
      <c r="AW73" s="209" t="str">
        <f t="shared" si="1"/>
        <v/>
      </c>
      <c r="AX73" s="207" t="str">
        <f t="shared" si="1"/>
        <v/>
      </c>
      <c r="AY73" s="207" t="str">
        <f t="shared" si="1"/>
        <v/>
      </c>
      <c r="AZ73" s="958">
        <f>IF($BC$3="４週",SUM(U73:AV73),IF($BC$3="暦月",SUM(U73:AY73),""))</f>
        <v>0</v>
      </c>
      <c r="BA73" s="959"/>
      <c r="BB73" s="949"/>
      <c r="BC73" s="950"/>
      <c r="BD73" s="950"/>
      <c r="BE73" s="950"/>
      <c r="BF73" s="950"/>
      <c r="BG73" s="950"/>
      <c r="BH73" s="951"/>
    </row>
    <row r="74" spans="2:60" ht="20.25" customHeight="1" x14ac:dyDescent="0.15">
      <c r="B74" s="955" t="s">
        <v>278</v>
      </c>
      <c r="C74" s="956"/>
      <c r="D74" s="956"/>
      <c r="E74" s="956"/>
      <c r="F74" s="956"/>
      <c r="G74" s="956"/>
      <c r="H74" s="956"/>
      <c r="I74" s="956"/>
      <c r="J74" s="956"/>
      <c r="K74" s="956"/>
      <c r="L74" s="956"/>
      <c r="M74" s="956"/>
      <c r="N74" s="956"/>
      <c r="O74" s="956"/>
      <c r="P74" s="956"/>
      <c r="Q74" s="956"/>
      <c r="R74" s="956"/>
      <c r="S74" s="956"/>
      <c r="T74" s="957"/>
      <c r="U74" s="209" t="str">
        <f>IF(SUMIF($F$21:$F$68,"看護職員",U21:U68)=0,"",SUMIF($F$21:$F$68,"看護職員",U21:U68))</f>
        <v/>
      </c>
      <c r="V74" s="210" t="str">
        <f t="shared" ref="V74:AY74" si="2">IF(SUMIF($F$21:$F$68,"看護職員",V21:V68)=0,"",SUMIF($F$21:$F$68,"看護職員",V21:V68))</f>
        <v/>
      </c>
      <c r="W74" s="210" t="str">
        <f t="shared" si="2"/>
        <v/>
      </c>
      <c r="X74" s="210" t="str">
        <f t="shared" si="2"/>
        <v/>
      </c>
      <c r="Y74" s="210" t="str">
        <f t="shared" si="2"/>
        <v/>
      </c>
      <c r="Z74" s="210" t="str">
        <f>IF(SUMIF($F$21:$F$68,"看護職員",Z21:Z68)=0,"",SUMIF($F$21:$F$68,"看護職員",Z21:Z68))</f>
        <v/>
      </c>
      <c r="AA74" s="208" t="str">
        <f t="shared" si="2"/>
        <v/>
      </c>
      <c r="AB74" s="209" t="str">
        <f>IF(SUMIF($F$21:$F$68,"看護職員",AB21:AB68)=0,"",SUMIF($F$21:$F$68,"看護職員",AB21:AB68))</f>
        <v/>
      </c>
      <c r="AC74" s="210" t="str">
        <f t="shared" si="2"/>
        <v/>
      </c>
      <c r="AD74" s="210" t="str">
        <f t="shared" si="2"/>
        <v/>
      </c>
      <c r="AE74" s="210" t="str">
        <f t="shared" si="2"/>
        <v/>
      </c>
      <c r="AF74" s="210" t="str">
        <f t="shared" si="2"/>
        <v/>
      </c>
      <c r="AG74" s="210" t="str">
        <f t="shared" si="2"/>
        <v/>
      </c>
      <c r="AH74" s="208" t="str">
        <f t="shared" si="2"/>
        <v/>
      </c>
      <c r="AI74" s="209" t="str">
        <f>IF(SUMIF($F$21:$F$68,"看護職員",AI21:AI68)=0,"",SUMIF($F$21:$F$68,"看護職員",AI21:AI68))</f>
        <v/>
      </c>
      <c r="AJ74" s="210" t="str">
        <f t="shared" si="2"/>
        <v/>
      </c>
      <c r="AK74" s="210" t="str">
        <f t="shared" si="2"/>
        <v/>
      </c>
      <c r="AL74" s="210" t="str">
        <f t="shared" si="2"/>
        <v/>
      </c>
      <c r="AM74" s="210" t="str">
        <f t="shared" si="2"/>
        <v/>
      </c>
      <c r="AN74" s="210" t="str">
        <f t="shared" si="2"/>
        <v/>
      </c>
      <c r="AO74" s="208" t="str">
        <f t="shared" si="2"/>
        <v/>
      </c>
      <c r="AP74" s="209" t="str">
        <f>IF(SUMIF($F$21:$F$68,"看護職員",AP21:AP68)=0,"",SUMIF($F$21:$F$68,"看護職員",AP21:AP68))</f>
        <v/>
      </c>
      <c r="AQ74" s="210" t="str">
        <f t="shared" si="2"/>
        <v/>
      </c>
      <c r="AR74" s="210" t="str">
        <f t="shared" si="2"/>
        <v/>
      </c>
      <c r="AS74" s="210" t="str">
        <f t="shared" si="2"/>
        <v/>
      </c>
      <c r="AT74" s="210" t="str">
        <f t="shared" si="2"/>
        <v/>
      </c>
      <c r="AU74" s="210" t="str">
        <f t="shared" si="2"/>
        <v/>
      </c>
      <c r="AV74" s="208" t="str">
        <f t="shared" si="2"/>
        <v/>
      </c>
      <c r="AW74" s="209" t="str">
        <f>IF(SUMIF($F$21:$F$68,"看護職員",AW21:AW68)=0,"",SUMIF($F$21:$F$68,"看護職員",AW21:AW68))</f>
        <v/>
      </c>
      <c r="AX74" s="210" t="str">
        <f t="shared" si="2"/>
        <v/>
      </c>
      <c r="AY74" s="210" t="str">
        <f t="shared" si="2"/>
        <v/>
      </c>
      <c r="AZ74" s="958">
        <f>IF($BC$3="４週",SUM(U74:AV74),IF($BC$3="暦月",SUM(U74:AY74),""))</f>
        <v>0</v>
      </c>
      <c r="BA74" s="959"/>
      <c r="BB74" s="949"/>
      <c r="BC74" s="950"/>
      <c r="BD74" s="950"/>
      <c r="BE74" s="950"/>
      <c r="BF74" s="950"/>
      <c r="BG74" s="950"/>
      <c r="BH74" s="951"/>
    </row>
    <row r="75" spans="2:60" ht="20.25" customHeight="1" thickBot="1" x14ac:dyDescent="0.2">
      <c r="B75" s="932" t="s">
        <v>279</v>
      </c>
      <c r="C75" s="933"/>
      <c r="D75" s="933"/>
      <c r="E75" s="933"/>
      <c r="F75" s="933"/>
      <c r="G75" s="933"/>
      <c r="H75" s="933"/>
      <c r="I75" s="933"/>
      <c r="J75" s="933"/>
      <c r="K75" s="933"/>
      <c r="L75" s="933"/>
      <c r="M75" s="933"/>
      <c r="N75" s="933"/>
      <c r="O75" s="933"/>
      <c r="P75" s="933"/>
      <c r="Q75" s="933"/>
      <c r="R75" s="933"/>
      <c r="S75" s="933"/>
      <c r="T75" s="934"/>
      <c r="U75" s="211" t="str">
        <f>IF((SUMIF($G$21:$G$68,"介護従業者",U21:U68)+SUMIF($G$21:$G$68,"看護職員",U21:U68))=0,"",(SUMIF($G$21:$G$68,"介護従業者",U21:U68)+SUMIF($G$21:$G$68,"看護職員",U21:U68)))</f>
        <v/>
      </c>
      <c r="V75" s="212" t="str">
        <f t="shared" ref="V75:AV75" si="3">IF((SUMIF($G$21:$G$68,"介護従業者",V21:V68)+SUMIF($G$21:$G$68,"看護職員",V21:V68))=0,"",(SUMIF($G$21:$G$68,"介護従業者",V21:V68)+SUMIF($G$21:$G$68,"看護職員",V21:V68)))</f>
        <v/>
      </c>
      <c r="W75" s="212" t="str">
        <f t="shared" si="3"/>
        <v/>
      </c>
      <c r="X75" s="212" t="str">
        <f t="shared" si="3"/>
        <v/>
      </c>
      <c r="Y75" s="212" t="str">
        <f t="shared" si="3"/>
        <v/>
      </c>
      <c r="Z75" s="212" t="str">
        <f>IF((SUMIF($G$21:$G$68,"介護従業者",Z21:Z68)+SUMIF($G$21:$G$68,"看護職員",Z21:Z68))=0,"",(SUMIF($G$21:$G$68,"介護従業者",Z21:Z68)+SUMIF($G$21:$G$68,"看護職員",Z21:Z68)))</f>
        <v/>
      </c>
      <c r="AA75" s="213" t="str">
        <f t="shared" si="3"/>
        <v/>
      </c>
      <c r="AB75" s="211" t="str">
        <f>IF((SUMIF($G$21:$G$68,"介護従業者",AB21:AB68)+SUMIF($G$21:$G$68,"看護職員",AB21:AB68))=0,"",(SUMIF($G$21:$G$68,"介護従業者",AB21:AB68)+SUMIF($G$21:$G$68,"看護職員",AB21:AB68)))</f>
        <v/>
      </c>
      <c r="AC75" s="212" t="str">
        <f t="shared" si="3"/>
        <v/>
      </c>
      <c r="AD75" s="212" t="str">
        <f t="shared" si="3"/>
        <v/>
      </c>
      <c r="AE75" s="212" t="str">
        <f t="shared" si="3"/>
        <v/>
      </c>
      <c r="AF75" s="212" t="str">
        <f t="shared" si="3"/>
        <v/>
      </c>
      <c r="AG75" s="212" t="str">
        <f t="shared" si="3"/>
        <v/>
      </c>
      <c r="AH75" s="213" t="str">
        <f t="shared" si="3"/>
        <v/>
      </c>
      <c r="AI75" s="211" t="str">
        <f>IF((SUMIF($G$21:$G$68,"介護従業者",AI21:AI68)+SUMIF($G$21:$G$68,"看護職員",AI21:AI68))=0,"",(SUMIF($G$21:$G$68,"介護従業者",AI21:AI68)+SUMIF($G$21:$G$68,"看護職員",AI21:AI68)))</f>
        <v/>
      </c>
      <c r="AJ75" s="212" t="str">
        <f t="shared" si="3"/>
        <v/>
      </c>
      <c r="AK75" s="212" t="str">
        <f t="shared" si="3"/>
        <v/>
      </c>
      <c r="AL75" s="212" t="str">
        <f t="shared" si="3"/>
        <v/>
      </c>
      <c r="AM75" s="212" t="str">
        <f t="shared" si="3"/>
        <v/>
      </c>
      <c r="AN75" s="212" t="str">
        <f t="shared" si="3"/>
        <v/>
      </c>
      <c r="AO75" s="213" t="str">
        <f t="shared" si="3"/>
        <v/>
      </c>
      <c r="AP75" s="211" t="str">
        <f>IF((SUMIF($G$21:$G$68,"介護従業者",AP21:AP68)+SUMIF($G$21:$G$68,"看護職員",AP21:AP68))=0,"",(SUMIF($G$21:$G$68,"介護従業者",AP21:AP68)+SUMIF($G$21:$G$68,"看護職員",AP21:AP68)))</f>
        <v/>
      </c>
      <c r="AQ75" s="212" t="str">
        <f t="shared" si="3"/>
        <v/>
      </c>
      <c r="AR75" s="212" t="str">
        <f t="shared" si="3"/>
        <v/>
      </c>
      <c r="AS75" s="212" t="str">
        <f t="shared" si="3"/>
        <v/>
      </c>
      <c r="AT75" s="212" t="str">
        <f t="shared" si="3"/>
        <v/>
      </c>
      <c r="AU75" s="212" t="str">
        <f t="shared" si="3"/>
        <v/>
      </c>
      <c r="AV75" s="213" t="str">
        <f t="shared" si="3"/>
        <v/>
      </c>
      <c r="AW75" s="211" t="str">
        <f t="shared" ref="AW75:AY75" si="4">IF(SUMIF($G$21:$G$68,"介護従業者",AW21:AW68)=0,"",SUMIF($G$21:$G$68,"介護従業者",AW21:AW68))</f>
        <v/>
      </c>
      <c r="AX75" s="212" t="str">
        <f t="shared" si="4"/>
        <v/>
      </c>
      <c r="AY75" s="214" t="str">
        <f t="shared" si="4"/>
        <v/>
      </c>
      <c r="AZ75" s="935">
        <f>IF($BC$3="４週",SUM(U75:AV75),IF($BC$3="暦月",SUM(U75:AY75),""))</f>
        <v>0</v>
      </c>
      <c r="BA75" s="936"/>
      <c r="BB75" s="952"/>
      <c r="BC75" s="953"/>
      <c r="BD75" s="953"/>
      <c r="BE75" s="953"/>
      <c r="BF75" s="953"/>
      <c r="BG75" s="953"/>
      <c r="BH75" s="954"/>
    </row>
    <row r="76" spans="2:60" s="175" customFormat="1" ht="20.25" customHeight="1" x14ac:dyDescent="0.15">
      <c r="C76" s="176"/>
      <c r="D76" s="176"/>
      <c r="E76" s="176"/>
      <c r="F76" s="176"/>
      <c r="G76" s="176"/>
      <c r="BH76" s="215"/>
    </row>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30" spans="3:57" x14ac:dyDescent="0.15">
      <c r="C130" s="117"/>
      <c r="D130" s="117"/>
      <c r="E130" s="117"/>
      <c r="F130" s="117"/>
      <c r="G130" s="117"/>
      <c r="H130" s="117"/>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row>
    <row r="131" spans="3:57" x14ac:dyDescent="0.15">
      <c r="C131" s="117"/>
      <c r="D131" s="117"/>
      <c r="E131" s="117"/>
      <c r="F131" s="117"/>
      <c r="G131" s="117"/>
      <c r="H131" s="117"/>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row>
    <row r="132" spans="3:57" x14ac:dyDescent="0.15">
      <c r="C132" s="217"/>
      <c r="D132" s="217"/>
      <c r="E132" s="217"/>
      <c r="F132" s="217"/>
      <c r="G132" s="217"/>
      <c r="H132" s="217"/>
      <c r="I132" s="117"/>
      <c r="J132" s="117"/>
    </row>
    <row r="133" spans="3:57" x14ac:dyDescent="0.15">
      <c r="C133" s="217"/>
      <c r="D133" s="217"/>
      <c r="E133" s="217"/>
      <c r="F133" s="217"/>
      <c r="G133" s="217"/>
      <c r="H133" s="217"/>
      <c r="I133" s="117"/>
      <c r="J133" s="117"/>
    </row>
    <row r="134" spans="3:57" x14ac:dyDescent="0.15">
      <c r="C134" s="117"/>
      <c r="D134" s="117"/>
      <c r="E134" s="117"/>
      <c r="F134" s="117"/>
      <c r="G134" s="117"/>
      <c r="H134" s="117"/>
    </row>
    <row r="135" spans="3:57" x14ac:dyDescent="0.15">
      <c r="C135" s="117"/>
      <c r="D135" s="117"/>
      <c r="E135" s="117"/>
      <c r="F135" s="117"/>
      <c r="G135" s="117"/>
      <c r="H135" s="117"/>
    </row>
    <row r="136" spans="3:57" x14ac:dyDescent="0.15">
      <c r="C136" s="117"/>
      <c r="D136" s="117"/>
      <c r="E136" s="117"/>
      <c r="F136" s="117"/>
      <c r="G136" s="117"/>
      <c r="H136" s="117"/>
    </row>
    <row r="137" spans="3:57" x14ac:dyDescent="0.15">
      <c r="C137" s="117"/>
      <c r="D137" s="117"/>
      <c r="E137" s="117"/>
      <c r="F137" s="117"/>
      <c r="G137" s="117"/>
      <c r="H137" s="117"/>
    </row>
  </sheetData>
  <sheetProtection sheet="1" insertRows="0" deleteRows="0"/>
  <mergeCells count="219">
    <mergeCell ref="B75:T75"/>
    <mergeCell ref="AZ75:BA75"/>
    <mergeCell ref="B69:T69"/>
    <mergeCell ref="AZ69:BA72"/>
    <mergeCell ref="BB69:BH75"/>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BK2:BL3"/>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s>
  <phoneticPr fontId="2"/>
  <conditionalFormatting sqref="U23:AY23">
    <cfRule type="expression" dxfId="32" priority="153">
      <formula>OR(U$69=$B22,U$70=$B22)</formula>
    </cfRule>
  </conditionalFormatting>
  <conditionalFormatting sqref="U26:AY26">
    <cfRule type="expression" dxfId="31" priority="143">
      <formula>OR(U$69=$B25,U$70=$B25)</formula>
    </cfRule>
  </conditionalFormatting>
  <conditionalFormatting sqref="U29:AY29">
    <cfRule type="expression" dxfId="30" priority="133">
      <formula>OR(U$69=$B28,U$70=$B28)</formula>
    </cfRule>
  </conditionalFormatting>
  <conditionalFormatting sqref="U32:AY32">
    <cfRule type="expression" dxfId="29" priority="123">
      <formula>OR(U$69=$B31,U$70=$B31)</formula>
    </cfRule>
  </conditionalFormatting>
  <conditionalFormatting sqref="U35:AY35">
    <cfRule type="expression" dxfId="28" priority="113">
      <formula>OR(U$69=$B34,U$70=$B34)</formula>
    </cfRule>
  </conditionalFormatting>
  <conditionalFormatting sqref="U38:AY38">
    <cfRule type="expression" dxfId="27" priority="103">
      <formula>OR(U$69=$B37,U$70=$B37)</formula>
    </cfRule>
  </conditionalFormatting>
  <conditionalFormatting sqref="U41:AY41">
    <cfRule type="expression" dxfId="26" priority="93">
      <formula>OR(U$69=$B40,U$70=$B40)</formula>
    </cfRule>
  </conditionalFormatting>
  <conditionalFormatting sqref="U44:AY44">
    <cfRule type="expression" dxfId="25" priority="83">
      <formula>OR(U$69=$B43,U$70=$B43)</formula>
    </cfRule>
  </conditionalFormatting>
  <conditionalFormatting sqref="U47:AY47">
    <cfRule type="expression" dxfId="24" priority="73">
      <formula>OR(U$69=$B46,U$70=$B46)</formula>
    </cfRule>
  </conditionalFormatting>
  <conditionalFormatting sqref="U50:AY50">
    <cfRule type="expression" dxfId="23" priority="63">
      <formula>OR(U$69=$B49,U$70=$B49)</formula>
    </cfRule>
  </conditionalFormatting>
  <conditionalFormatting sqref="U53:AY53">
    <cfRule type="expression" dxfId="22" priority="53">
      <formula>OR(U$69=$B52,U$70=$B52)</formula>
    </cfRule>
  </conditionalFormatting>
  <conditionalFormatting sqref="U56:AY56">
    <cfRule type="expression" dxfId="21" priority="43">
      <formula>OR(U$69=$B55,U$70=$B55)</formula>
    </cfRule>
  </conditionalFormatting>
  <conditionalFormatting sqref="U59:AY59">
    <cfRule type="expression" dxfId="20" priority="33">
      <formula>OR(U$69=$B58,U$70=$B58)</formula>
    </cfRule>
  </conditionalFormatting>
  <conditionalFormatting sqref="U62:AY62">
    <cfRule type="expression" dxfId="19" priority="23">
      <formula>OR(U$69=$B61,U$70=$B61)</formula>
    </cfRule>
  </conditionalFormatting>
  <conditionalFormatting sqref="U65:AY65">
    <cfRule type="expression" dxfId="18" priority="13">
      <formula>OR(U$69=$B64,U$70=$B64)</formula>
    </cfRule>
  </conditionalFormatting>
  <conditionalFormatting sqref="U68:AY68">
    <cfRule type="expression" dxfId="17" priority="3">
      <formula>OR(U$69=$B67,U$70=$B67)</formula>
    </cfRule>
  </conditionalFormatting>
  <conditionalFormatting sqref="U69:BA75">
    <cfRule type="expression" dxfId="16" priority="1">
      <formula>INDIRECT(ADDRESS(ROW(),COLUMN()))=TRUNC(INDIRECT(ADDRESS(ROW(),COLUMN())))</formula>
    </cfRule>
  </conditionalFormatting>
  <conditionalFormatting sqref="U22:BC23">
    <cfRule type="expression" dxfId="15" priority="152">
      <formula>INDIRECT(ADDRESS(ROW(),COLUMN()))=TRUNC(INDIRECT(ADDRESS(ROW(),COLUMN())))</formula>
    </cfRule>
  </conditionalFormatting>
  <conditionalFormatting sqref="U25:BC26">
    <cfRule type="expression" dxfId="14" priority="142">
      <formula>INDIRECT(ADDRESS(ROW(),COLUMN()))=TRUNC(INDIRECT(ADDRESS(ROW(),COLUMN())))</formula>
    </cfRule>
  </conditionalFormatting>
  <conditionalFormatting sqref="U28:BC29">
    <cfRule type="expression" dxfId="13" priority="132">
      <formula>INDIRECT(ADDRESS(ROW(),COLUMN()))=TRUNC(INDIRECT(ADDRESS(ROW(),COLUMN())))</formula>
    </cfRule>
  </conditionalFormatting>
  <conditionalFormatting sqref="U31:BC32">
    <cfRule type="expression" dxfId="12" priority="122">
      <formula>INDIRECT(ADDRESS(ROW(),COLUMN()))=TRUNC(INDIRECT(ADDRESS(ROW(),COLUMN())))</formula>
    </cfRule>
  </conditionalFormatting>
  <conditionalFormatting sqref="U34:BC35">
    <cfRule type="expression" dxfId="11" priority="112">
      <formula>INDIRECT(ADDRESS(ROW(),COLUMN()))=TRUNC(INDIRECT(ADDRESS(ROW(),COLUMN())))</formula>
    </cfRule>
  </conditionalFormatting>
  <conditionalFormatting sqref="U37:BC38">
    <cfRule type="expression" dxfId="10" priority="102">
      <formula>INDIRECT(ADDRESS(ROW(),COLUMN()))=TRUNC(INDIRECT(ADDRESS(ROW(),COLUMN())))</formula>
    </cfRule>
  </conditionalFormatting>
  <conditionalFormatting sqref="U40:BC41">
    <cfRule type="expression" dxfId="9" priority="92">
      <formula>INDIRECT(ADDRESS(ROW(),COLUMN()))=TRUNC(INDIRECT(ADDRESS(ROW(),COLUMN())))</formula>
    </cfRule>
  </conditionalFormatting>
  <conditionalFormatting sqref="U43:BC44">
    <cfRule type="expression" dxfId="8" priority="82">
      <formula>INDIRECT(ADDRESS(ROW(),COLUMN()))=TRUNC(INDIRECT(ADDRESS(ROW(),COLUMN())))</formula>
    </cfRule>
  </conditionalFormatting>
  <conditionalFormatting sqref="U46:BC47">
    <cfRule type="expression" dxfId="7" priority="72">
      <formula>INDIRECT(ADDRESS(ROW(),COLUMN()))=TRUNC(INDIRECT(ADDRESS(ROW(),COLUMN())))</formula>
    </cfRule>
  </conditionalFormatting>
  <conditionalFormatting sqref="U49:BC50">
    <cfRule type="expression" dxfId="6" priority="62">
      <formula>INDIRECT(ADDRESS(ROW(),COLUMN()))=TRUNC(INDIRECT(ADDRESS(ROW(),COLUMN())))</formula>
    </cfRule>
  </conditionalFormatting>
  <conditionalFormatting sqref="U52:BC53">
    <cfRule type="expression" dxfId="5" priority="52">
      <formula>INDIRECT(ADDRESS(ROW(),COLUMN()))=TRUNC(INDIRECT(ADDRESS(ROW(),COLUMN())))</formula>
    </cfRule>
  </conditionalFormatting>
  <conditionalFormatting sqref="U55:BC56">
    <cfRule type="expression" dxfId="4" priority="42">
      <formula>INDIRECT(ADDRESS(ROW(),COLUMN()))=TRUNC(INDIRECT(ADDRESS(ROW(),COLUMN())))</formula>
    </cfRule>
  </conditionalFormatting>
  <conditionalFormatting sqref="U58:BC59">
    <cfRule type="expression" dxfId="3" priority="32">
      <formula>INDIRECT(ADDRESS(ROW(),COLUMN()))=TRUNC(INDIRECT(ADDRESS(ROW(),COLUMN())))</formula>
    </cfRule>
  </conditionalFormatting>
  <conditionalFormatting sqref="U61:BC62">
    <cfRule type="expression" dxfId="2" priority="22">
      <formula>INDIRECT(ADDRESS(ROW(),COLUMN()))=TRUNC(INDIRECT(ADDRESS(ROW(),COLUMN())))</formula>
    </cfRule>
  </conditionalFormatting>
  <conditionalFormatting sqref="U64:BC65">
    <cfRule type="expression" dxfId="1" priority="12">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allowBlank="1" showInputMessage="1" showErrorMessage="1" error="入力可能範囲　32～40" sqref="BC10" xr:uid="{6CEBF198-07C3-480B-8C55-806CFB1CF88F}"/>
    <dataValidation type="list" allowBlank="1" showInputMessage="1" sqref="U21:AY21 U24:AY24 U27:AY27 U30:AY30 U33:AY33 U36:AY36 U39:AY39 U42:AY42 U45:AY45 U48:AY48 U51:AY51 U54:AY54 U57:AY57 U60:AY60 U63:AY63 U66:AY66" xr:uid="{68B98E1D-BE45-4E63-B06B-14D14D427EFC}">
      <formula1>シフト記号表</formula1>
    </dataValidation>
    <dataValidation type="list" errorStyle="warning" allowBlank="1" showInputMessage="1" error="リストにない場合のみ、入力してください。" sqref="I21:L68" xr:uid="{23247338-078D-4064-A6BA-6E16FC95DBF6}">
      <formula1>INDIRECT(C21)</formula1>
    </dataValidation>
    <dataValidation type="list" allowBlank="1" showInputMessage="1" sqref="H21:H68" xr:uid="{917753DE-97BC-4E75-AF99-2EE45A17326F}">
      <formula1>"A, B, C, D"</formula1>
    </dataValidation>
    <dataValidation type="list" allowBlank="1" showInputMessage="1" sqref="C21:E68" xr:uid="{A2042283-1677-496E-B36B-DBADDA4ABCD2}">
      <formula1>職種</formula1>
    </dataValidation>
    <dataValidation type="list" allowBlank="1" showInputMessage="1" showErrorMessage="1" sqref="BC3:BF3" xr:uid="{D4AF4314-9868-415F-9265-CD4B5D16C769}">
      <formula1>"４週,暦月"</formula1>
    </dataValidation>
    <dataValidation type="decimal" allowBlank="1" showInputMessage="1" showErrorMessage="1" error="入力可能範囲　32～40" sqref="AY6:AZ6" xr:uid="{FE423E91-7B11-40B8-B85B-821A0A246216}">
      <formula1>32</formula1>
      <formula2>40</formula2>
    </dataValidation>
    <dataValidation type="list" allowBlank="1" showInputMessage="1" showErrorMessage="1" sqref="AD3:AD4" xr:uid="{A461BCDE-F93E-43DE-BF85-79192494A74D}">
      <formula1>#REF!</formula1>
    </dataValidation>
    <dataValidation type="list" allowBlank="1" showInputMessage="1" showErrorMessage="1" sqref="BC4:BF4" xr:uid="{48B98A0D-6489-4430-8FD2-875CD07331E8}">
      <formula1>"予定,実績,予定・実績"</formula1>
    </dataValidation>
  </dataValidations>
  <hyperlinks>
    <hyperlink ref="BK2" location="添付書類一覧!A1" display="添付書類一覧に戻る" xr:uid="{3EA5760F-0784-4A43-B51E-41F28C334958}"/>
    <hyperlink ref="BK2:BL3" location="' 添付書類一覧'!A1" display="添付書類一覧に戻る" xr:uid="{678591AC-B1D3-4643-B47C-B3530B2E0890}"/>
  </hyperlink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8FB1389B-7AC4-4EBC-AA1C-901B9AC0BEB3}">
          <x14:formula1>
            <xm:f>プルダウン・リスト!$C$4:$C$10</xm:f>
          </x14:formula1>
          <xm:sqref>AR1:BG1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B8755-6EE1-43E4-A23A-45E5C7262AF6}">
  <sheetPr>
    <tabColor theme="9" tint="0.79998168889431442"/>
    <pageSetUpPr fitToPage="1"/>
  </sheetPr>
  <dimension ref="B1:AE52"/>
  <sheetViews>
    <sheetView showGridLines="0" topLeftCell="I1" zoomScale="75" zoomScaleNormal="75" workbookViewId="0">
      <selection activeCell="I1" sqref="A1:XFD1048576"/>
    </sheetView>
  </sheetViews>
  <sheetFormatPr defaultRowHeight="18.75" x14ac:dyDescent="0.15"/>
  <cols>
    <col min="1" max="1" width="1.625" style="220" customWidth="1"/>
    <col min="2" max="2" width="5.625" style="219" customWidth="1"/>
    <col min="3" max="3" width="10.625" style="219" customWidth="1"/>
    <col min="4" max="4" width="10.625" style="219" hidden="1" customWidth="1"/>
    <col min="5" max="5" width="3.375" style="219" bestFit="1" customWidth="1"/>
    <col min="6" max="6" width="15.625" style="220" customWidth="1"/>
    <col min="7" max="7" width="3.375" style="220" bestFit="1" customWidth="1"/>
    <col min="8" max="8" width="15.625" style="220" customWidth="1"/>
    <col min="9" max="9" width="3.375" style="220" bestFit="1" customWidth="1"/>
    <col min="10" max="10" width="15.625" style="219" customWidth="1"/>
    <col min="11" max="11" width="3.375" style="220" bestFit="1" customWidth="1"/>
    <col min="12" max="12" width="15.625" style="220" customWidth="1"/>
    <col min="13" max="13" width="5" style="220" customWidth="1"/>
    <col min="14" max="14" width="15.625" style="220" customWidth="1"/>
    <col min="15" max="15" width="3.375" style="220" customWidth="1"/>
    <col min="16" max="16" width="15.625" style="220" customWidth="1"/>
    <col min="17" max="17" width="3.375" style="220" customWidth="1"/>
    <col min="18" max="18" width="15.625" style="220" customWidth="1"/>
    <col min="19" max="19" width="3.375" style="220" customWidth="1"/>
    <col min="20" max="20" width="15.625" style="220" customWidth="1"/>
    <col min="21" max="21" width="3.375" style="220" customWidth="1"/>
    <col min="22" max="22" width="15.625" style="220" customWidth="1"/>
    <col min="23" max="23" width="3.375" style="220" customWidth="1"/>
    <col min="24" max="24" width="15.625" style="220" customWidth="1"/>
    <col min="25" max="25" width="3.375" style="220" customWidth="1"/>
    <col min="26" max="26" width="15.625" style="220" customWidth="1"/>
    <col min="27" max="27" width="3.375" style="220" customWidth="1"/>
    <col min="28" max="28" width="50.625" style="220" customWidth="1"/>
    <col min="29" max="30" width="9" style="220"/>
    <col min="31" max="31" width="18.5" style="220" customWidth="1"/>
    <col min="32" max="16384" width="9" style="220"/>
  </cols>
  <sheetData>
    <row r="1" spans="2:31" ht="19.5" thickBot="1" x14ac:dyDescent="0.2">
      <c r="B1" s="218" t="s">
        <v>280</v>
      </c>
      <c r="AD1" s="1"/>
      <c r="AE1" s="291"/>
    </row>
    <row r="2" spans="2:31" ht="19.5" thickTop="1" x14ac:dyDescent="0.15">
      <c r="B2" s="221" t="s">
        <v>281</v>
      </c>
      <c r="F2" s="222"/>
      <c r="J2" s="223"/>
      <c r="AD2" s="755" t="s">
        <v>519</v>
      </c>
      <c r="AE2" s="756"/>
    </row>
    <row r="3" spans="2:31" ht="19.5" thickBot="1" x14ac:dyDescent="0.2">
      <c r="B3" s="222" t="s">
        <v>282</v>
      </c>
      <c r="F3" s="223" t="s">
        <v>283</v>
      </c>
      <c r="J3" s="223"/>
      <c r="AD3" s="757"/>
      <c r="AE3" s="758"/>
    </row>
    <row r="4" spans="2:31" ht="19.5" thickTop="1" x14ac:dyDescent="0.15">
      <c r="B4" s="221"/>
      <c r="F4" s="960" t="s">
        <v>284</v>
      </c>
      <c r="G4" s="960"/>
      <c r="H4" s="960"/>
      <c r="I4" s="960"/>
      <c r="J4" s="960"/>
      <c r="K4" s="960"/>
      <c r="L4" s="960"/>
      <c r="N4" s="960" t="s">
        <v>285</v>
      </c>
      <c r="O4" s="960"/>
      <c r="P4" s="960"/>
      <c r="R4" s="960" t="s">
        <v>286</v>
      </c>
      <c r="S4" s="960"/>
      <c r="T4" s="960"/>
      <c r="U4" s="960"/>
      <c r="V4" s="960"/>
      <c r="W4" s="960"/>
      <c r="X4" s="960"/>
      <c r="Z4" s="224" t="s">
        <v>287</v>
      </c>
      <c r="AB4" s="960" t="s">
        <v>288</v>
      </c>
      <c r="AD4" s="350"/>
      <c r="AE4" s="291"/>
    </row>
    <row r="5" spans="2:31" x14ac:dyDescent="0.15">
      <c r="B5" s="219" t="s">
        <v>208</v>
      </c>
      <c r="C5" s="219" t="s">
        <v>289</v>
      </c>
      <c r="F5" s="219" t="s">
        <v>290</v>
      </c>
      <c r="G5" s="219"/>
      <c r="H5" s="219" t="s">
        <v>291</v>
      </c>
      <c r="J5" s="219" t="s">
        <v>292</v>
      </c>
      <c r="L5" s="219" t="s">
        <v>284</v>
      </c>
      <c r="N5" s="219" t="s">
        <v>293</v>
      </c>
      <c r="P5" s="219" t="s">
        <v>294</v>
      </c>
      <c r="R5" s="219" t="s">
        <v>293</v>
      </c>
      <c r="T5" s="219" t="s">
        <v>294</v>
      </c>
      <c r="V5" s="219" t="s">
        <v>292</v>
      </c>
      <c r="X5" s="219" t="s">
        <v>284</v>
      </c>
      <c r="Z5" s="225" t="s">
        <v>295</v>
      </c>
      <c r="AB5" s="960"/>
    </row>
    <row r="6" spans="2:31" x14ac:dyDescent="0.15">
      <c r="B6" s="226">
        <v>1</v>
      </c>
      <c r="C6" s="227" t="s">
        <v>240</v>
      </c>
      <c r="D6" s="228" t="str">
        <f>C6</f>
        <v>a</v>
      </c>
      <c r="E6" s="226" t="s">
        <v>296</v>
      </c>
      <c r="F6" s="229"/>
      <c r="G6" s="226" t="s">
        <v>206</v>
      </c>
      <c r="H6" s="229"/>
      <c r="I6" s="230" t="s">
        <v>297</v>
      </c>
      <c r="J6" s="229">
        <v>0</v>
      </c>
      <c r="K6" s="231" t="s">
        <v>184</v>
      </c>
      <c r="L6" s="232" t="str">
        <f>IF(OR(F6="",H6=""),"",(H6+IF(F6&gt;H6,1,0)-F6-J6)*24)</f>
        <v/>
      </c>
      <c r="N6" s="229">
        <v>0.29166666666666669</v>
      </c>
      <c r="O6" s="219" t="s">
        <v>206</v>
      </c>
      <c r="P6" s="229">
        <v>0.83333333333333337</v>
      </c>
      <c r="R6" s="234" t="str">
        <f t="shared" ref="R6:R22" si="0">IF(F6="","",IF(F6&lt;N6,N6,IF(F6&gt;=P6,"",F6)))</f>
        <v/>
      </c>
      <c r="S6" s="219" t="s">
        <v>206</v>
      </c>
      <c r="T6" s="234" t="str">
        <f t="shared" ref="T6:T22" si="1">IF(H6="","",IF(H6&gt;F6,IF(H6&lt;P6,H6,P6),P6))</f>
        <v/>
      </c>
      <c r="U6" s="235" t="s">
        <v>297</v>
      </c>
      <c r="V6" s="229">
        <v>0</v>
      </c>
      <c r="W6" s="220" t="s">
        <v>184</v>
      </c>
      <c r="X6" s="232" t="str">
        <f>IF(R6="","",IF((T6+IF(R6&gt;T6,1,0)-R6-V6)*24=0,"",(T6+IF(R6&gt;T6,1,0)-R6-V6)*24))</f>
        <v/>
      </c>
      <c r="Z6" s="232" t="str">
        <f>IF(X6="",L6,IF(OR(L6-X6=0,L6-X6&lt;0),"-",L6-X6))</f>
        <v/>
      </c>
      <c r="AB6" s="236"/>
    </row>
    <row r="7" spans="2:31" x14ac:dyDescent="0.15">
      <c r="B7" s="226">
        <v>2</v>
      </c>
      <c r="C7" s="227" t="s">
        <v>247</v>
      </c>
      <c r="D7" s="228" t="str">
        <f t="shared" ref="D7:D38" si="2">C7</f>
        <v>b</v>
      </c>
      <c r="E7" s="226" t="s">
        <v>296</v>
      </c>
      <c r="F7" s="229"/>
      <c r="G7" s="226" t="s">
        <v>206</v>
      </c>
      <c r="H7" s="229"/>
      <c r="I7" s="230" t="s">
        <v>297</v>
      </c>
      <c r="J7" s="229">
        <v>0</v>
      </c>
      <c r="K7" s="231" t="s">
        <v>184</v>
      </c>
      <c r="L7" s="232" t="str">
        <f>IF(OR(F7="",H7=""),"",(H7+IF(F7&gt;H7,1,0)-F7-J7)*24)</f>
        <v/>
      </c>
      <c r="N7" s="233">
        <f>$N$6</f>
        <v>0.29166666666666669</v>
      </c>
      <c r="O7" s="219" t="s">
        <v>206</v>
      </c>
      <c r="P7" s="233">
        <f>$P$6</f>
        <v>0.83333333333333337</v>
      </c>
      <c r="R7" s="234" t="str">
        <f t="shared" si="0"/>
        <v/>
      </c>
      <c r="S7" s="219" t="s">
        <v>206</v>
      </c>
      <c r="T7" s="234" t="str">
        <f t="shared" si="1"/>
        <v/>
      </c>
      <c r="U7" s="235" t="s">
        <v>297</v>
      </c>
      <c r="V7" s="229">
        <v>0</v>
      </c>
      <c r="W7" s="220" t="s">
        <v>184</v>
      </c>
      <c r="X7" s="232" t="str">
        <f>IF(R7="","",IF((T7+IF(R7&gt;T7,1,0)-R7-V7)*24=0,"",(T7+IF(R7&gt;T7,1,0)-R7-V7)*24))</f>
        <v/>
      </c>
      <c r="Z7" s="232" t="str">
        <f>IF(X7="",L7,IF(OR(L7-X7=0,L7-X7&lt;0),"-",L7-X7))</f>
        <v/>
      </c>
      <c r="AB7" s="236"/>
    </row>
    <row r="8" spans="2:31" x14ac:dyDescent="0.15">
      <c r="B8" s="226">
        <v>3</v>
      </c>
      <c r="C8" s="227" t="s">
        <v>228</v>
      </c>
      <c r="D8" s="228" t="str">
        <f t="shared" si="2"/>
        <v>c</v>
      </c>
      <c r="E8" s="226" t="s">
        <v>296</v>
      </c>
      <c r="F8" s="229"/>
      <c r="G8" s="226" t="s">
        <v>206</v>
      </c>
      <c r="H8" s="229"/>
      <c r="I8" s="230" t="s">
        <v>297</v>
      </c>
      <c r="J8" s="229">
        <v>0</v>
      </c>
      <c r="K8" s="231" t="s">
        <v>184</v>
      </c>
      <c r="L8" s="232" t="str">
        <f>IF(OR(F8="",H8=""),"",(H8+IF(F8&gt;H8,1,0)-F8-J8)*24)</f>
        <v/>
      </c>
      <c r="N8" s="233">
        <f t="shared" ref="N8:N22" si="3">$N$6</f>
        <v>0.29166666666666669</v>
      </c>
      <c r="O8" s="219" t="s">
        <v>206</v>
      </c>
      <c r="P8" s="233">
        <f t="shared" ref="P8:P22" si="4">$P$6</f>
        <v>0.83333333333333337</v>
      </c>
      <c r="R8" s="234" t="str">
        <f t="shared" si="0"/>
        <v/>
      </c>
      <c r="S8" s="219" t="s">
        <v>206</v>
      </c>
      <c r="T8" s="234" t="str">
        <f t="shared" si="1"/>
        <v/>
      </c>
      <c r="U8" s="235" t="s">
        <v>297</v>
      </c>
      <c r="V8" s="229">
        <v>0</v>
      </c>
      <c r="W8" s="220" t="s">
        <v>184</v>
      </c>
      <c r="X8" s="232" t="str">
        <f>IF(R8="","",IF((T8+IF(R8&gt;T8,1,0)-R8-V8)*24=0,"",(T8+IF(R8&gt;T8,1,0)-R8-V8)*24))</f>
        <v/>
      </c>
      <c r="Z8" s="232" t="str">
        <f>IF(X8="",L8,IF(OR(L8-X8=0,L8-X8&lt;0),"-",L8-X8))</f>
        <v/>
      </c>
      <c r="AB8" s="236"/>
    </row>
    <row r="9" spans="2:31" x14ac:dyDescent="0.15">
      <c r="B9" s="226">
        <v>4</v>
      </c>
      <c r="C9" s="227" t="s">
        <v>234</v>
      </c>
      <c r="D9" s="228" t="str">
        <f t="shared" si="2"/>
        <v>d</v>
      </c>
      <c r="E9" s="226" t="s">
        <v>296</v>
      </c>
      <c r="F9" s="229"/>
      <c r="G9" s="226" t="s">
        <v>206</v>
      </c>
      <c r="H9" s="229"/>
      <c r="I9" s="230" t="s">
        <v>297</v>
      </c>
      <c r="J9" s="229">
        <v>0</v>
      </c>
      <c r="K9" s="231" t="s">
        <v>184</v>
      </c>
      <c r="L9" s="232" t="str">
        <f>IF(OR(F9="",H9=""),"",(H9+IF(F9&gt;H9,1,0)-F9-J9)*24)</f>
        <v/>
      </c>
      <c r="N9" s="233">
        <f t="shared" si="3"/>
        <v>0.29166666666666669</v>
      </c>
      <c r="O9" s="219" t="s">
        <v>206</v>
      </c>
      <c r="P9" s="233">
        <f t="shared" si="4"/>
        <v>0.83333333333333337</v>
      </c>
      <c r="R9" s="234" t="str">
        <f t="shared" si="0"/>
        <v/>
      </c>
      <c r="S9" s="219" t="s">
        <v>206</v>
      </c>
      <c r="T9" s="234" t="str">
        <f t="shared" si="1"/>
        <v/>
      </c>
      <c r="U9" s="235" t="s">
        <v>297</v>
      </c>
      <c r="V9" s="229">
        <v>0</v>
      </c>
      <c r="W9" s="220" t="s">
        <v>184</v>
      </c>
      <c r="X9" s="232" t="str">
        <f>IF(R9="","",IF((T9+IF(R9&gt;T9,1,0)-R9-V9)*24=0,"",(T9+IF(R9&gt;T9,1,0)-R9-V9)*24))</f>
        <v/>
      </c>
      <c r="Z9" s="232" t="str">
        <f>IF(X9="",L9,IF(OR(L9-X9=0,L9-X9&lt;0),"-",L9-X9))</f>
        <v/>
      </c>
      <c r="AB9" s="236"/>
    </row>
    <row r="10" spans="2:31" x14ac:dyDescent="0.15">
      <c r="B10" s="226">
        <v>5</v>
      </c>
      <c r="C10" s="227" t="s">
        <v>262</v>
      </c>
      <c r="D10" s="228" t="str">
        <f t="shared" si="2"/>
        <v>e</v>
      </c>
      <c r="E10" s="226" t="s">
        <v>296</v>
      </c>
      <c r="F10" s="229"/>
      <c r="G10" s="226" t="s">
        <v>206</v>
      </c>
      <c r="H10" s="229"/>
      <c r="I10" s="230" t="s">
        <v>297</v>
      </c>
      <c r="J10" s="229">
        <v>0</v>
      </c>
      <c r="K10" s="231" t="s">
        <v>184</v>
      </c>
      <c r="L10" s="232" t="str">
        <f t="shared" ref="L10:L22" si="5">IF(OR(F10="",H10=""),"",(H10+IF(F10&gt;H10,1,0)-F10-J10)*24)</f>
        <v/>
      </c>
      <c r="N10" s="233">
        <f t="shared" si="3"/>
        <v>0.29166666666666669</v>
      </c>
      <c r="O10" s="219" t="s">
        <v>206</v>
      </c>
      <c r="P10" s="233">
        <f t="shared" si="4"/>
        <v>0.83333333333333337</v>
      </c>
      <c r="R10" s="234" t="str">
        <f t="shared" si="0"/>
        <v/>
      </c>
      <c r="S10" s="219" t="s">
        <v>206</v>
      </c>
      <c r="T10" s="234" t="str">
        <f t="shared" si="1"/>
        <v/>
      </c>
      <c r="U10" s="235" t="s">
        <v>297</v>
      </c>
      <c r="V10" s="229">
        <v>0</v>
      </c>
      <c r="W10" s="220" t="s">
        <v>184</v>
      </c>
      <c r="X10" s="232" t="str">
        <f t="shared" ref="X10:X22" si="6">IF(R10="","",IF((T10+IF(R10&gt;T10,1,0)-R10-V10)*24=0,"",(T10+IF(R10&gt;T10,1,0)-R10-V10)*24))</f>
        <v/>
      </c>
      <c r="Z10" s="232" t="str">
        <f t="shared" ref="Z10:Z22" si="7">IF(X10="",L10,IF(OR(L10-X10=0,L10-X10&lt;0),"-",L10-X10))</f>
        <v/>
      </c>
      <c r="AB10" s="236"/>
    </row>
    <row r="11" spans="2:31" x14ac:dyDescent="0.15">
      <c r="B11" s="226">
        <v>6</v>
      </c>
      <c r="C11" s="227" t="s">
        <v>257</v>
      </c>
      <c r="D11" s="228" t="str">
        <f t="shared" si="2"/>
        <v>f</v>
      </c>
      <c r="E11" s="226" t="s">
        <v>296</v>
      </c>
      <c r="F11" s="229"/>
      <c r="G11" s="226" t="s">
        <v>206</v>
      </c>
      <c r="H11" s="229"/>
      <c r="I11" s="230" t="s">
        <v>297</v>
      </c>
      <c r="J11" s="229">
        <v>0</v>
      </c>
      <c r="K11" s="231" t="s">
        <v>184</v>
      </c>
      <c r="L11" s="232" t="str">
        <f t="shared" si="5"/>
        <v/>
      </c>
      <c r="N11" s="233">
        <f t="shared" si="3"/>
        <v>0.29166666666666669</v>
      </c>
      <c r="O11" s="219" t="s">
        <v>206</v>
      </c>
      <c r="P11" s="233">
        <f t="shared" si="4"/>
        <v>0.83333333333333337</v>
      </c>
      <c r="R11" s="234" t="str">
        <f t="shared" si="0"/>
        <v/>
      </c>
      <c r="S11" s="219" t="s">
        <v>206</v>
      </c>
      <c r="T11" s="234" t="str">
        <f t="shared" si="1"/>
        <v/>
      </c>
      <c r="U11" s="235" t="s">
        <v>297</v>
      </c>
      <c r="V11" s="229">
        <v>0</v>
      </c>
      <c r="W11" s="220" t="s">
        <v>184</v>
      </c>
      <c r="X11" s="232" t="str">
        <f t="shared" si="6"/>
        <v/>
      </c>
      <c r="Z11" s="232" t="str">
        <f t="shared" si="7"/>
        <v/>
      </c>
      <c r="AB11" s="236"/>
    </row>
    <row r="12" spans="2:31" x14ac:dyDescent="0.15">
      <c r="B12" s="226">
        <v>7</v>
      </c>
      <c r="C12" s="227" t="s">
        <v>268</v>
      </c>
      <c r="D12" s="228" t="str">
        <f t="shared" si="2"/>
        <v>g</v>
      </c>
      <c r="E12" s="226" t="s">
        <v>296</v>
      </c>
      <c r="F12" s="229"/>
      <c r="G12" s="226" t="s">
        <v>206</v>
      </c>
      <c r="H12" s="229"/>
      <c r="I12" s="230" t="s">
        <v>297</v>
      </c>
      <c r="J12" s="229">
        <v>0</v>
      </c>
      <c r="K12" s="231" t="s">
        <v>184</v>
      </c>
      <c r="L12" s="232" t="str">
        <f t="shared" si="5"/>
        <v/>
      </c>
      <c r="N12" s="233">
        <f t="shared" si="3"/>
        <v>0.29166666666666669</v>
      </c>
      <c r="O12" s="219" t="s">
        <v>206</v>
      </c>
      <c r="P12" s="233">
        <f t="shared" si="4"/>
        <v>0.83333333333333337</v>
      </c>
      <c r="R12" s="234" t="str">
        <f t="shared" si="0"/>
        <v/>
      </c>
      <c r="S12" s="219" t="s">
        <v>206</v>
      </c>
      <c r="T12" s="234" t="str">
        <f t="shared" si="1"/>
        <v/>
      </c>
      <c r="U12" s="235" t="s">
        <v>297</v>
      </c>
      <c r="V12" s="229">
        <v>0</v>
      </c>
      <c r="W12" s="220" t="s">
        <v>184</v>
      </c>
      <c r="X12" s="232" t="str">
        <f t="shared" si="6"/>
        <v/>
      </c>
      <c r="Z12" s="232" t="str">
        <f t="shared" si="7"/>
        <v/>
      </c>
      <c r="AB12" s="236"/>
    </row>
    <row r="13" spans="2:31" x14ac:dyDescent="0.15">
      <c r="B13" s="226">
        <v>8</v>
      </c>
      <c r="C13" s="227" t="s">
        <v>266</v>
      </c>
      <c r="D13" s="228" t="str">
        <f t="shared" si="2"/>
        <v>h</v>
      </c>
      <c r="E13" s="226" t="s">
        <v>296</v>
      </c>
      <c r="F13" s="229"/>
      <c r="G13" s="226" t="s">
        <v>206</v>
      </c>
      <c r="H13" s="229"/>
      <c r="I13" s="230" t="s">
        <v>297</v>
      </c>
      <c r="J13" s="229">
        <v>0</v>
      </c>
      <c r="K13" s="231" t="s">
        <v>184</v>
      </c>
      <c r="L13" s="232" t="str">
        <f t="shared" si="5"/>
        <v/>
      </c>
      <c r="N13" s="233">
        <f t="shared" si="3"/>
        <v>0.29166666666666669</v>
      </c>
      <c r="O13" s="219" t="s">
        <v>206</v>
      </c>
      <c r="P13" s="233">
        <f t="shared" si="4"/>
        <v>0.83333333333333337</v>
      </c>
      <c r="R13" s="234" t="str">
        <f t="shared" si="0"/>
        <v/>
      </c>
      <c r="S13" s="219" t="s">
        <v>206</v>
      </c>
      <c r="T13" s="234" t="str">
        <f t="shared" si="1"/>
        <v/>
      </c>
      <c r="U13" s="235" t="s">
        <v>297</v>
      </c>
      <c r="V13" s="229">
        <v>0</v>
      </c>
      <c r="W13" s="220" t="s">
        <v>184</v>
      </c>
      <c r="X13" s="232" t="str">
        <f t="shared" si="6"/>
        <v/>
      </c>
      <c r="Z13" s="232" t="str">
        <f t="shared" si="7"/>
        <v/>
      </c>
      <c r="AB13" s="236"/>
    </row>
    <row r="14" spans="2:31" x14ac:dyDescent="0.15">
      <c r="B14" s="226">
        <v>9</v>
      </c>
      <c r="C14" s="227" t="s">
        <v>238</v>
      </c>
      <c r="D14" s="228" t="str">
        <f t="shared" si="2"/>
        <v>i</v>
      </c>
      <c r="E14" s="226" t="s">
        <v>296</v>
      </c>
      <c r="F14" s="229"/>
      <c r="G14" s="226" t="s">
        <v>206</v>
      </c>
      <c r="H14" s="229"/>
      <c r="I14" s="230" t="s">
        <v>297</v>
      </c>
      <c r="J14" s="229">
        <v>0</v>
      </c>
      <c r="K14" s="231" t="s">
        <v>184</v>
      </c>
      <c r="L14" s="232" t="str">
        <f t="shared" si="5"/>
        <v/>
      </c>
      <c r="N14" s="233">
        <f t="shared" si="3"/>
        <v>0.29166666666666669</v>
      </c>
      <c r="O14" s="219" t="s">
        <v>206</v>
      </c>
      <c r="P14" s="233">
        <f t="shared" si="4"/>
        <v>0.83333333333333337</v>
      </c>
      <c r="R14" s="234" t="str">
        <f t="shared" si="0"/>
        <v/>
      </c>
      <c r="S14" s="219" t="s">
        <v>206</v>
      </c>
      <c r="T14" s="234" t="str">
        <f t="shared" si="1"/>
        <v/>
      </c>
      <c r="U14" s="235" t="s">
        <v>297</v>
      </c>
      <c r="V14" s="229">
        <v>0</v>
      </c>
      <c r="W14" s="220" t="s">
        <v>184</v>
      </c>
      <c r="X14" s="232" t="str">
        <f t="shared" si="6"/>
        <v/>
      </c>
      <c r="Z14" s="232" t="str">
        <f t="shared" si="7"/>
        <v/>
      </c>
      <c r="AB14" s="236"/>
    </row>
    <row r="15" spans="2:31" x14ac:dyDescent="0.15">
      <c r="B15" s="226">
        <v>10</v>
      </c>
      <c r="C15" s="227" t="s">
        <v>239</v>
      </c>
      <c r="D15" s="228" t="str">
        <f t="shared" si="2"/>
        <v>j</v>
      </c>
      <c r="E15" s="226" t="s">
        <v>296</v>
      </c>
      <c r="F15" s="229"/>
      <c r="G15" s="226" t="s">
        <v>206</v>
      </c>
      <c r="H15" s="229"/>
      <c r="I15" s="230" t="s">
        <v>297</v>
      </c>
      <c r="J15" s="229">
        <v>0</v>
      </c>
      <c r="K15" s="231" t="s">
        <v>184</v>
      </c>
      <c r="L15" s="232" t="str">
        <f t="shared" si="5"/>
        <v/>
      </c>
      <c r="N15" s="233">
        <f t="shared" si="3"/>
        <v>0.29166666666666669</v>
      </c>
      <c r="O15" s="219" t="s">
        <v>206</v>
      </c>
      <c r="P15" s="233">
        <f t="shared" si="4"/>
        <v>0.83333333333333337</v>
      </c>
      <c r="R15" s="234" t="str">
        <f t="shared" si="0"/>
        <v/>
      </c>
      <c r="S15" s="219" t="s">
        <v>206</v>
      </c>
      <c r="T15" s="234" t="str">
        <f t="shared" si="1"/>
        <v/>
      </c>
      <c r="U15" s="235" t="s">
        <v>297</v>
      </c>
      <c r="V15" s="229">
        <v>0</v>
      </c>
      <c r="W15" s="220" t="s">
        <v>184</v>
      </c>
      <c r="X15" s="232" t="str">
        <f t="shared" si="6"/>
        <v/>
      </c>
      <c r="Z15" s="232" t="str">
        <f t="shared" si="7"/>
        <v/>
      </c>
      <c r="AB15" s="236"/>
    </row>
    <row r="16" spans="2:31" x14ac:dyDescent="0.15">
      <c r="B16" s="226">
        <v>11</v>
      </c>
      <c r="C16" s="227" t="s">
        <v>300</v>
      </c>
      <c r="D16" s="228" t="str">
        <f t="shared" si="2"/>
        <v>k</v>
      </c>
      <c r="E16" s="226" t="s">
        <v>296</v>
      </c>
      <c r="F16" s="229"/>
      <c r="G16" s="226" t="s">
        <v>206</v>
      </c>
      <c r="H16" s="229"/>
      <c r="I16" s="230" t="s">
        <v>297</v>
      </c>
      <c r="J16" s="229">
        <v>0</v>
      </c>
      <c r="K16" s="231" t="s">
        <v>184</v>
      </c>
      <c r="L16" s="232" t="str">
        <f t="shared" si="5"/>
        <v/>
      </c>
      <c r="N16" s="233">
        <f t="shared" si="3"/>
        <v>0.29166666666666669</v>
      </c>
      <c r="O16" s="219" t="s">
        <v>206</v>
      </c>
      <c r="P16" s="233">
        <f t="shared" si="4"/>
        <v>0.83333333333333337</v>
      </c>
      <c r="R16" s="234" t="str">
        <f t="shared" si="0"/>
        <v/>
      </c>
      <c r="S16" s="219" t="s">
        <v>206</v>
      </c>
      <c r="T16" s="234" t="str">
        <f t="shared" si="1"/>
        <v/>
      </c>
      <c r="U16" s="235" t="s">
        <v>297</v>
      </c>
      <c r="V16" s="229">
        <v>0</v>
      </c>
      <c r="W16" s="220" t="s">
        <v>184</v>
      </c>
      <c r="X16" s="232" t="str">
        <f t="shared" si="6"/>
        <v/>
      </c>
      <c r="Z16" s="232" t="str">
        <f t="shared" si="7"/>
        <v/>
      </c>
      <c r="AB16" s="236"/>
    </row>
    <row r="17" spans="2:28" x14ac:dyDescent="0.15">
      <c r="B17" s="226">
        <v>12</v>
      </c>
      <c r="C17" s="227" t="s">
        <v>301</v>
      </c>
      <c r="D17" s="228" t="str">
        <f t="shared" si="2"/>
        <v>l</v>
      </c>
      <c r="E17" s="226" t="s">
        <v>296</v>
      </c>
      <c r="F17" s="229"/>
      <c r="G17" s="226" t="s">
        <v>206</v>
      </c>
      <c r="H17" s="229"/>
      <c r="I17" s="230" t="s">
        <v>297</v>
      </c>
      <c r="J17" s="229">
        <v>0</v>
      </c>
      <c r="K17" s="231" t="s">
        <v>184</v>
      </c>
      <c r="L17" s="232" t="str">
        <f t="shared" si="5"/>
        <v/>
      </c>
      <c r="N17" s="233">
        <f t="shared" si="3"/>
        <v>0.29166666666666669</v>
      </c>
      <c r="O17" s="219" t="s">
        <v>206</v>
      </c>
      <c r="P17" s="233">
        <f t="shared" si="4"/>
        <v>0.83333333333333337</v>
      </c>
      <c r="R17" s="234" t="str">
        <f t="shared" si="0"/>
        <v/>
      </c>
      <c r="S17" s="219" t="s">
        <v>206</v>
      </c>
      <c r="T17" s="234" t="str">
        <f t="shared" si="1"/>
        <v/>
      </c>
      <c r="U17" s="235" t="s">
        <v>297</v>
      </c>
      <c r="V17" s="229">
        <v>0</v>
      </c>
      <c r="W17" s="220" t="s">
        <v>184</v>
      </c>
      <c r="X17" s="232" t="str">
        <f t="shared" si="6"/>
        <v/>
      </c>
      <c r="Z17" s="232" t="str">
        <f t="shared" si="7"/>
        <v/>
      </c>
      <c r="AB17" s="236"/>
    </row>
    <row r="18" spans="2:28" x14ac:dyDescent="0.15">
      <c r="B18" s="226">
        <v>13</v>
      </c>
      <c r="C18" s="227" t="s">
        <v>302</v>
      </c>
      <c r="D18" s="228" t="str">
        <f t="shared" si="2"/>
        <v>m</v>
      </c>
      <c r="E18" s="226" t="s">
        <v>296</v>
      </c>
      <c r="F18" s="229"/>
      <c r="G18" s="226" t="s">
        <v>206</v>
      </c>
      <c r="H18" s="229"/>
      <c r="I18" s="230" t="s">
        <v>297</v>
      </c>
      <c r="J18" s="229">
        <v>0</v>
      </c>
      <c r="K18" s="231" t="s">
        <v>184</v>
      </c>
      <c r="L18" s="232" t="str">
        <f t="shared" si="5"/>
        <v/>
      </c>
      <c r="N18" s="233">
        <f t="shared" si="3"/>
        <v>0.29166666666666669</v>
      </c>
      <c r="O18" s="219" t="s">
        <v>206</v>
      </c>
      <c r="P18" s="233">
        <f t="shared" si="4"/>
        <v>0.83333333333333337</v>
      </c>
      <c r="R18" s="234" t="str">
        <f t="shared" si="0"/>
        <v/>
      </c>
      <c r="S18" s="219" t="s">
        <v>206</v>
      </c>
      <c r="T18" s="234" t="str">
        <f t="shared" si="1"/>
        <v/>
      </c>
      <c r="U18" s="235" t="s">
        <v>297</v>
      </c>
      <c r="V18" s="229">
        <v>0</v>
      </c>
      <c r="W18" s="220" t="s">
        <v>184</v>
      </c>
      <c r="X18" s="232" t="str">
        <f t="shared" si="6"/>
        <v/>
      </c>
      <c r="Z18" s="232" t="str">
        <f t="shared" si="7"/>
        <v/>
      </c>
      <c r="AB18" s="236"/>
    </row>
    <row r="19" spans="2:28" x14ac:dyDescent="0.15">
      <c r="B19" s="226">
        <v>14</v>
      </c>
      <c r="C19" s="227" t="s">
        <v>303</v>
      </c>
      <c r="D19" s="228" t="str">
        <f t="shared" si="2"/>
        <v>n</v>
      </c>
      <c r="E19" s="226" t="s">
        <v>296</v>
      </c>
      <c r="F19" s="229"/>
      <c r="G19" s="226" t="s">
        <v>206</v>
      </c>
      <c r="H19" s="229"/>
      <c r="I19" s="230" t="s">
        <v>297</v>
      </c>
      <c r="J19" s="229">
        <v>0</v>
      </c>
      <c r="K19" s="231" t="s">
        <v>184</v>
      </c>
      <c r="L19" s="232" t="str">
        <f t="shared" si="5"/>
        <v/>
      </c>
      <c r="N19" s="233">
        <f t="shared" si="3"/>
        <v>0.29166666666666669</v>
      </c>
      <c r="O19" s="219" t="s">
        <v>206</v>
      </c>
      <c r="P19" s="233">
        <f t="shared" si="4"/>
        <v>0.83333333333333337</v>
      </c>
      <c r="R19" s="234" t="str">
        <f t="shared" si="0"/>
        <v/>
      </c>
      <c r="S19" s="219" t="s">
        <v>206</v>
      </c>
      <c r="T19" s="234" t="str">
        <f t="shared" si="1"/>
        <v/>
      </c>
      <c r="U19" s="235" t="s">
        <v>297</v>
      </c>
      <c r="V19" s="229">
        <v>0</v>
      </c>
      <c r="W19" s="220" t="s">
        <v>184</v>
      </c>
      <c r="X19" s="232" t="str">
        <f t="shared" si="6"/>
        <v/>
      </c>
      <c r="Z19" s="232" t="str">
        <f t="shared" si="7"/>
        <v/>
      </c>
      <c r="AB19" s="236"/>
    </row>
    <row r="20" spans="2:28" x14ac:dyDescent="0.15">
      <c r="B20" s="226">
        <v>15</v>
      </c>
      <c r="C20" s="227" t="s">
        <v>304</v>
      </c>
      <c r="D20" s="228" t="str">
        <f t="shared" si="2"/>
        <v>o</v>
      </c>
      <c r="E20" s="226" t="s">
        <v>296</v>
      </c>
      <c r="F20" s="229"/>
      <c r="G20" s="226" t="s">
        <v>206</v>
      </c>
      <c r="H20" s="229"/>
      <c r="I20" s="230" t="s">
        <v>297</v>
      </c>
      <c r="J20" s="229">
        <v>0</v>
      </c>
      <c r="K20" s="231" t="s">
        <v>184</v>
      </c>
      <c r="L20" s="232" t="str">
        <f t="shared" si="5"/>
        <v/>
      </c>
      <c r="N20" s="233">
        <f t="shared" si="3"/>
        <v>0.29166666666666669</v>
      </c>
      <c r="O20" s="219" t="s">
        <v>206</v>
      </c>
      <c r="P20" s="233">
        <f t="shared" si="4"/>
        <v>0.83333333333333337</v>
      </c>
      <c r="R20" s="234" t="str">
        <f t="shared" si="0"/>
        <v/>
      </c>
      <c r="S20" s="219" t="s">
        <v>206</v>
      </c>
      <c r="T20" s="234" t="str">
        <f t="shared" si="1"/>
        <v/>
      </c>
      <c r="U20" s="235" t="s">
        <v>297</v>
      </c>
      <c r="V20" s="229">
        <v>0</v>
      </c>
      <c r="W20" s="220" t="s">
        <v>184</v>
      </c>
      <c r="X20" s="232" t="str">
        <f t="shared" si="6"/>
        <v/>
      </c>
      <c r="Z20" s="232" t="str">
        <f t="shared" si="7"/>
        <v/>
      </c>
      <c r="AB20" s="236"/>
    </row>
    <row r="21" spans="2:28" x14ac:dyDescent="0.15">
      <c r="B21" s="226">
        <v>16</v>
      </c>
      <c r="C21" s="227" t="s">
        <v>305</v>
      </c>
      <c r="D21" s="228" t="str">
        <f t="shared" si="2"/>
        <v>p</v>
      </c>
      <c r="E21" s="226" t="s">
        <v>296</v>
      </c>
      <c r="F21" s="229"/>
      <c r="G21" s="226" t="s">
        <v>206</v>
      </c>
      <c r="H21" s="229"/>
      <c r="I21" s="230" t="s">
        <v>297</v>
      </c>
      <c r="J21" s="229">
        <v>0</v>
      </c>
      <c r="K21" s="231" t="s">
        <v>184</v>
      </c>
      <c r="L21" s="232" t="str">
        <f t="shared" si="5"/>
        <v/>
      </c>
      <c r="N21" s="233">
        <f t="shared" si="3"/>
        <v>0.29166666666666669</v>
      </c>
      <c r="O21" s="219" t="s">
        <v>206</v>
      </c>
      <c r="P21" s="233">
        <f t="shared" si="4"/>
        <v>0.83333333333333337</v>
      </c>
      <c r="R21" s="234" t="str">
        <f t="shared" si="0"/>
        <v/>
      </c>
      <c r="S21" s="219" t="s">
        <v>206</v>
      </c>
      <c r="T21" s="234" t="str">
        <f t="shared" si="1"/>
        <v/>
      </c>
      <c r="U21" s="235" t="s">
        <v>297</v>
      </c>
      <c r="V21" s="229">
        <v>0</v>
      </c>
      <c r="W21" s="220" t="s">
        <v>184</v>
      </c>
      <c r="X21" s="232" t="str">
        <f t="shared" si="6"/>
        <v/>
      </c>
      <c r="Z21" s="232" t="str">
        <f t="shared" si="7"/>
        <v/>
      </c>
      <c r="AB21" s="236"/>
    </row>
    <row r="22" spans="2:28" x14ac:dyDescent="0.15">
      <c r="B22" s="226">
        <v>17</v>
      </c>
      <c r="C22" s="227" t="s">
        <v>306</v>
      </c>
      <c r="D22" s="228" t="str">
        <f t="shared" si="2"/>
        <v>q</v>
      </c>
      <c r="E22" s="226" t="s">
        <v>296</v>
      </c>
      <c r="F22" s="229"/>
      <c r="G22" s="226" t="s">
        <v>206</v>
      </c>
      <c r="H22" s="229"/>
      <c r="I22" s="230" t="s">
        <v>297</v>
      </c>
      <c r="J22" s="229">
        <v>0</v>
      </c>
      <c r="K22" s="231" t="s">
        <v>184</v>
      </c>
      <c r="L22" s="232" t="str">
        <f t="shared" si="5"/>
        <v/>
      </c>
      <c r="N22" s="233">
        <f t="shared" si="3"/>
        <v>0.29166666666666669</v>
      </c>
      <c r="O22" s="219" t="s">
        <v>206</v>
      </c>
      <c r="P22" s="233">
        <f t="shared" si="4"/>
        <v>0.83333333333333337</v>
      </c>
      <c r="R22" s="234" t="str">
        <f t="shared" si="0"/>
        <v/>
      </c>
      <c r="S22" s="219" t="s">
        <v>206</v>
      </c>
      <c r="T22" s="234" t="str">
        <f t="shared" si="1"/>
        <v/>
      </c>
      <c r="U22" s="235" t="s">
        <v>297</v>
      </c>
      <c r="V22" s="229">
        <v>0</v>
      </c>
      <c r="W22" s="220" t="s">
        <v>184</v>
      </c>
      <c r="X22" s="232" t="str">
        <f t="shared" si="6"/>
        <v/>
      </c>
      <c r="Z22" s="232" t="str">
        <f t="shared" si="7"/>
        <v/>
      </c>
      <c r="AB22" s="236"/>
    </row>
    <row r="23" spans="2:28" x14ac:dyDescent="0.15">
      <c r="B23" s="226">
        <v>18</v>
      </c>
      <c r="C23" s="227" t="s">
        <v>307</v>
      </c>
      <c r="D23" s="228" t="str">
        <f t="shared" si="2"/>
        <v>r</v>
      </c>
      <c r="E23" s="226" t="s">
        <v>296</v>
      </c>
      <c r="F23" s="237"/>
      <c r="G23" s="226" t="s">
        <v>206</v>
      </c>
      <c r="H23" s="237"/>
      <c r="I23" s="230" t="s">
        <v>297</v>
      </c>
      <c r="J23" s="237"/>
      <c r="K23" s="231" t="s">
        <v>184</v>
      </c>
      <c r="L23" s="227">
        <v>1</v>
      </c>
      <c r="N23" s="238"/>
      <c r="O23" s="226" t="s">
        <v>206</v>
      </c>
      <c r="P23" s="238"/>
      <c r="Q23" s="231"/>
      <c r="R23" s="238"/>
      <c r="S23" s="226" t="s">
        <v>206</v>
      </c>
      <c r="T23" s="238"/>
      <c r="U23" s="230" t="s">
        <v>297</v>
      </c>
      <c r="V23" s="237"/>
      <c r="W23" s="231" t="s">
        <v>184</v>
      </c>
      <c r="X23" s="227">
        <v>1</v>
      </c>
      <c r="Y23" s="231"/>
      <c r="Z23" s="227" t="s">
        <v>308</v>
      </c>
      <c r="AB23" s="236"/>
    </row>
    <row r="24" spans="2:28" x14ac:dyDescent="0.15">
      <c r="B24" s="226">
        <v>19</v>
      </c>
      <c r="C24" s="227" t="s">
        <v>309</v>
      </c>
      <c r="D24" s="228" t="str">
        <f t="shared" si="2"/>
        <v>s</v>
      </c>
      <c r="E24" s="226" t="s">
        <v>296</v>
      </c>
      <c r="F24" s="237"/>
      <c r="G24" s="226" t="s">
        <v>206</v>
      </c>
      <c r="H24" s="237"/>
      <c r="I24" s="230" t="s">
        <v>297</v>
      </c>
      <c r="J24" s="237"/>
      <c r="K24" s="231" t="s">
        <v>184</v>
      </c>
      <c r="L24" s="227">
        <v>2</v>
      </c>
      <c r="N24" s="238"/>
      <c r="O24" s="226" t="s">
        <v>206</v>
      </c>
      <c r="P24" s="238"/>
      <c r="Q24" s="231"/>
      <c r="R24" s="238"/>
      <c r="S24" s="226" t="s">
        <v>206</v>
      </c>
      <c r="T24" s="238"/>
      <c r="U24" s="230" t="s">
        <v>297</v>
      </c>
      <c r="V24" s="237"/>
      <c r="W24" s="231" t="s">
        <v>184</v>
      </c>
      <c r="X24" s="227">
        <v>2</v>
      </c>
      <c r="Y24" s="231"/>
      <c r="Z24" s="227" t="s">
        <v>308</v>
      </c>
      <c r="AB24" s="236"/>
    </row>
    <row r="25" spans="2:28" x14ac:dyDescent="0.15">
      <c r="B25" s="226">
        <v>20</v>
      </c>
      <c r="C25" s="227" t="s">
        <v>310</v>
      </c>
      <c r="D25" s="228" t="str">
        <f t="shared" si="2"/>
        <v>t</v>
      </c>
      <c r="E25" s="226" t="s">
        <v>296</v>
      </c>
      <c r="F25" s="237"/>
      <c r="G25" s="226" t="s">
        <v>206</v>
      </c>
      <c r="H25" s="237"/>
      <c r="I25" s="230" t="s">
        <v>297</v>
      </c>
      <c r="J25" s="237"/>
      <c r="K25" s="231" t="s">
        <v>184</v>
      </c>
      <c r="L25" s="227">
        <v>3</v>
      </c>
      <c r="N25" s="238"/>
      <c r="O25" s="226" t="s">
        <v>206</v>
      </c>
      <c r="P25" s="238"/>
      <c r="Q25" s="231"/>
      <c r="R25" s="238"/>
      <c r="S25" s="226" t="s">
        <v>206</v>
      </c>
      <c r="T25" s="238"/>
      <c r="U25" s="230" t="s">
        <v>297</v>
      </c>
      <c r="V25" s="237"/>
      <c r="W25" s="231" t="s">
        <v>184</v>
      </c>
      <c r="X25" s="227">
        <v>3</v>
      </c>
      <c r="Y25" s="231"/>
      <c r="Z25" s="227" t="s">
        <v>308</v>
      </c>
      <c r="AB25" s="236"/>
    </row>
    <row r="26" spans="2:28" x14ac:dyDescent="0.15">
      <c r="B26" s="226">
        <v>21</v>
      </c>
      <c r="C26" s="227" t="s">
        <v>311</v>
      </c>
      <c r="D26" s="228" t="str">
        <f t="shared" si="2"/>
        <v>u</v>
      </c>
      <c r="E26" s="226" t="s">
        <v>296</v>
      </c>
      <c r="F26" s="237"/>
      <c r="G26" s="226" t="s">
        <v>206</v>
      </c>
      <c r="H26" s="237"/>
      <c r="I26" s="230" t="s">
        <v>297</v>
      </c>
      <c r="J26" s="237"/>
      <c r="K26" s="231" t="s">
        <v>184</v>
      </c>
      <c r="L26" s="227">
        <v>4</v>
      </c>
      <c r="N26" s="238"/>
      <c r="O26" s="226" t="s">
        <v>206</v>
      </c>
      <c r="P26" s="238"/>
      <c r="Q26" s="231"/>
      <c r="R26" s="238"/>
      <c r="S26" s="226" t="s">
        <v>206</v>
      </c>
      <c r="T26" s="238"/>
      <c r="U26" s="230" t="s">
        <v>297</v>
      </c>
      <c r="V26" s="237"/>
      <c r="W26" s="231" t="s">
        <v>184</v>
      </c>
      <c r="X26" s="227">
        <v>4</v>
      </c>
      <c r="Y26" s="231"/>
      <c r="Z26" s="227" t="s">
        <v>308</v>
      </c>
      <c r="AB26" s="236"/>
    </row>
    <row r="27" spans="2:28" x14ac:dyDescent="0.15">
      <c r="B27" s="226">
        <v>22</v>
      </c>
      <c r="C27" s="227" t="s">
        <v>312</v>
      </c>
      <c r="D27" s="228" t="str">
        <f t="shared" si="2"/>
        <v>v</v>
      </c>
      <c r="E27" s="226" t="s">
        <v>296</v>
      </c>
      <c r="F27" s="237"/>
      <c r="G27" s="226" t="s">
        <v>206</v>
      </c>
      <c r="H27" s="237"/>
      <c r="I27" s="230" t="s">
        <v>297</v>
      </c>
      <c r="J27" s="237"/>
      <c r="K27" s="231" t="s">
        <v>184</v>
      </c>
      <c r="L27" s="227">
        <v>5</v>
      </c>
      <c r="N27" s="238"/>
      <c r="O27" s="226" t="s">
        <v>206</v>
      </c>
      <c r="P27" s="238"/>
      <c r="Q27" s="231"/>
      <c r="R27" s="238"/>
      <c r="S27" s="226" t="s">
        <v>206</v>
      </c>
      <c r="T27" s="238"/>
      <c r="U27" s="230" t="s">
        <v>297</v>
      </c>
      <c r="V27" s="237"/>
      <c r="W27" s="231" t="s">
        <v>184</v>
      </c>
      <c r="X27" s="227">
        <v>5</v>
      </c>
      <c r="Y27" s="231"/>
      <c r="Z27" s="227" t="s">
        <v>308</v>
      </c>
      <c r="AB27" s="236"/>
    </row>
    <row r="28" spans="2:28" x14ac:dyDescent="0.15">
      <c r="B28" s="226">
        <v>23</v>
      </c>
      <c r="C28" s="227" t="s">
        <v>313</v>
      </c>
      <c r="D28" s="228" t="str">
        <f t="shared" si="2"/>
        <v>w</v>
      </c>
      <c r="E28" s="226" t="s">
        <v>296</v>
      </c>
      <c r="F28" s="237"/>
      <c r="G28" s="226" t="s">
        <v>206</v>
      </c>
      <c r="H28" s="237"/>
      <c r="I28" s="230" t="s">
        <v>297</v>
      </c>
      <c r="J28" s="237"/>
      <c r="K28" s="231" t="s">
        <v>184</v>
      </c>
      <c r="L28" s="227">
        <v>6</v>
      </c>
      <c r="N28" s="238"/>
      <c r="O28" s="226" t="s">
        <v>206</v>
      </c>
      <c r="P28" s="238"/>
      <c r="Q28" s="231"/>
      <c r="R28" s="238"/>
      <c r="S28" s="226" t="s">
        <v>206</v>
      </c>
      <c r="T28" s="238"/>
      <c r="U28" s="230" t="s">
        <v>297</v>
      </c>
      <c r="V28" s="237"/>
      <c r="W28" s="231" t="s">
        <v>184</v>
      </c>
      <c r="X28" s="227">
        <v>6</v>
      </c>
      <c r="Y28" s="231"/>
      <c r="Z28" s="227" t="s">
        <v>308</v>
      </c>
      <c r="AB28" s="236"/>
    </row>
    <row r="29" spans="2:28" x14ac:dyDescent="0.15">
      <c r="B29" s="226">
        <v>24</v>
      </c>
      <c r="C29" s="227" t="s">
        <v>314</v>
      </c>
      <c r="D29" s="228" t="str">
        <f t="shared" si="2"/>
        <v>x</v>
      </c>
      <c r="E29" s="226" t="s">
        <v>296</v>
      </c>
      <c r="F29" s="237"/>
      <c r="G29" s="226" t="s">
        <v>206</v>
      </c>
      <c r="H29" s="237"/>
      <c r="I29" s="230" t="s">
        <v>297</v>
      </c>
      <c r="J29" s="237"/>
      <c r="K29" s="231" t="s">
        <v>184</v>
      </c>
      <c r="L29" s="227">
        <v>7</v>
      </c>
      <c r="N29" s="238"/>
      <c r="O29" s="226" t="s">
        <v>206</v>
      </c>
      <c r="P29" s="238"/>
      <c r="Q29" s="231"/>
      <c r="R29" s="238"/>
      <c r="S29" s="226" t="s">
        <v>206</v>
      </c>
      <c r="T29" s="238"/>
      <c r="U29" s="230" t="s">
        <v>297</v>
      </c>
      <c r="V29" s="237"/>
      <c r="W29" s="231" t="s">
        <v>184</v>
      </c>
      <c r="X29" s="227">
        <v>7</v>
      </c>
      <c r="Y29" s="231"/>
      <c r="Z29" s="227" t="s">
        <v>308</v>
      </c>
      <c r="AB29" s="236"/>
    </row>
    <row r="30" spans="2:28" x14ac:dyDescent="0.15">
      <c r="B30" s="226">
        <v>25</v>
      </c>
      <c r="C30" s="227" t="s">
        <v>315</v>
      </c>
      <c r="D30" s="228" t="str">
        <f t="shared" si="2"/>
        <v>y</v>
      </c>
      <c r="E30" s="226" t="s">
        <v>296</v>
      </c>
      <c r="F30" s="237"/>
      <c r="G30" s="226" t="s">
        <v>206</v>
      </c>
      <c r="H30" s="237"/>
      <c r="I30" s="230" t="s">
        <v>297</v>
      </c>
      <c r="J30" s="237"/>
      <c r="K30" s="231" t="s">
        <v>184</v>
      </c>
      <c r="L30" s="227">
        <v>8</v>
      </c>
      <c r="N30" s="238"/>
      <c r="O30" s="226" t="s">
        <v>206</v>
      </c>
      <c r="P30" s="238"/>
      <c r="Q30" s="231"/>
      <c r="R30" s="238"/>
      <c r="S30" s="226" t="s">
        <v>206</v>
      </c>
      <c r="T30" s="238"/>
      <c r="U30" s="230" t="s">
        <v>297</v>
      </c>
      <c r="V30" s="237"/>
      <c r="W30" s="231" t="s">
        <v>184</v>
      </c>
      <c r="X30" s="227">
        <v>8</v>
      </c>
      <c r="Y30" s="231"/>
      <c r="Z30" s="227" t="s">
        <v>308</v>
      </c>
      <c r="AB30" s="236"/>
    </row>
    <row r="31" spans="2:28" x14ac:dyDescent="0.15">
      <c r="B31" s="226">
        <v>26</v>
      </c>
      <c r="C31" s="227" t="s">
        <v>316</v>
      </c>
      <c r="D31" s="228" t="str">
        <f t="shared" si="2"/>
        <v>z</v>
      </c>
      <c r="E31" s="226" t="s">
        <v>296</v>
      </c>
      <c r="F31" s="237"/>
      <c r="G31" s="226" t="s">
        <v>206</v>
      </c>
      <c r="H31" s="237"/>
      <c r="I31" s="230" t="s">
        <v>297</v>
      </c>
      <c r="J31" s="237"/>
      <c r="K31" s="231" t="s">
        <v>184</v>
      </c>
      <c r="L31" s="227">
        <v>1</v>
      </c>
      <c r="N31" s="238"/>
      <c r="O31" s="226" t="s">
        <v>206</v>
      </c>
      <c r="P31" s="238"/>
      <c r="Q31" s="231"/>
      <c r="R31" s="238"/>
      <c r="S31" s="226" t="s">
        <v>206</v>
      </c>
      <c r="T31" s="238"/>
      <c r="U31" s="230" t="s">
        <v>297</v>
      </c>
      <c r="V31" s="237"/>
      <c r="W31" s="231" t="s">
        <v>184</v>
      </c>
      <c r="X31" s="227" t="s">
        <v>308</v>
      </c>
      <c r="Y31" s="231"/>
      <c r="Z31" s="227">
        <v>1</v>
      </c>
      <c r="AB31" s="236"/>
    </row>
    <row r="32" spans="2:28" x14ac:dyDescent="0.15">
      <c r="B32" s="226">
        <v>27</v>
      </c>
      <c r="C32" s="227" t="s">
        <v>314</v>
      </c>
      <c r="D32" s="228" t="str">
        <f t="shared" si="2"/>
        <v>x</v>
      </c>
      <c r="E32" s="226" t="s">
        <v>296</v>
      </c>
      <c r="F32" s="237"/>
      <c r="G32" s="226" t="s">
        <v>206</v>
      </c>
      <c r="H32" s="237"/>
      <c r="I32" s="230" t="s">
        <v>297</v>
      </c>
      <c r="J32" s="237"/>
      <c r="K32" s="231" t="s">
        <v>184</v>
      </c>
      <c r="L32" s="227">
        <v>2</v>
      </c>
      <c r="N32" s="238"/>
      <c r="O32" s="226" t="s">
        <v>206</v>
      </c>
      <c r="P32" s="238"/>
      <c r="Q32" s="231"/>
      <c r="R32" s="238"/>
      <c r="S32" s="226" t="s">
        <v>206</v>
      </c>
      <c r="T32" s="238"/>
      <c r="U32" s="230" t="s">
        <v>297</v>
      </c>
      <c r="V32" s="237"/>
      <c r="W32" s="231" t="s">
        <v>184</v>
      </c>
      <c r="X32" s="227" t="s">
        <v>308</v>
      </c>
      <c r="Y32" s="231"/>
      <c r="Z32" s="227">
        <v>2</v>
      </c>
      <c r="AB32" s="236"/>
    </row>
    <row r="33" spans="2:28" x14ac:dyDescent="0.15">
      <c r="B33" s="226">
        <v>28</v>
      </c>
      <c r="C33" s="227" t="s">
        <v>317</v>
      </c>
      <c r="D33" s="228" t="str">
        <f t="shared" si="2"/>
        <v>aa</v>
      </c>
      <c r="E33" s="226" t="s">
        <v>296</v>
      </c>
      <c r="F33" s="237"/>
      <c r="G33" s="226" t="s">
        <v>206</v>
      </c>
      <c r="H33" s="237"/>
      <c r="I33" s="230" t="s">
        <v>297</v>
      </c>
      <c r="J33" s="237"/>
      <c r="K33" s="231" t="s">
        <v>184</v>
      </c>
      <c r="L33" s="227">
        <v>3</v>
      </c>
      <c r="N33" s="238"/>
      <c r="O33" s="226" t="s">
        <v>206</v>
      </c>
      <c r="P33" s="238"/>
      <c r="Q33" s="231"/>
      <c r="R33" s="238"/>
      <c r="S33" s="226" t="s">
        <v>206</v>
      </c>
      <c r="T33" s="238"/>
      <c r="U33" s="230" t="s">
        <v>297</v>
      </c>
      <c r="V33" s="237"/>
      <c r="W33" s="231" t="s">
        <v>184</v>
      </c>
      <c r="X33" s="227" t="s">
        <v>308</v>
      </c>
      <c r="Y33" s="231"/>
      <c r="Z33" s="227">
        <v>3</v>
      </c>
      <c r="AB33" s="236"/>
    </row>
    <row r="34" spans="2:28" x14ac:dyDescent="0.15">
      <c r="B34" s="226">
        <v>29</v>
      </c>
      <c r="C34" s="227" t="s">
        <v>318</v>
      </c>
      <c r="D34" s="228" t="str">
        <f t="shared" si="2"/>
        <v>ab</v>
      </c>
      <c r="E34" s="226" t="s">
        <v>296</v>
      </c>
      <c r="F34" s="237"/>
      <c r="G34" s="226" t="s">
        <v>206</v>
      </c>
      <c r="H34" s="237"/>
      <c r="I34" s="230" t="s">
        <v>297</v>
      </c>
      <c r="J34" s="237"/>
      <c r="K34" s="231" t="s">
        <v>184</v>
      </c>
      <c r="L34" s="227">
        <v>4</v>
      </c>
      <c r="N34" s="238"/>
      <c r="O34" s="226" t="s">
        <v>206</v>
      </c>
      <c r="P34" s="238"/>
      <c r="Q34" s="231"/>
      <c r="R34" s="238"/>
      <c r="S34" s="226" t="s">
        <v>206</v>
      </c>
      <c r="T34" s="238"/>
      <c r="U34" s="230" t="s">
        <v>297</v>
      </c>
      <c r="V34" s="237"/>
      <c r="W34" s="231" t="s">
        <v>184</v>
      </c>
      <c r="X34" s="227" t="s">
        <v>308</v>
      </c>
      <c r="Y34" s="231"/>
      <c r="Z34" s="227">
        <v>4</v>
      </c>
      <c r="AB34" s="236"/>
    </row>
    <row r="35" spans="2:28" x14ac:dyDescent="0.15">
      <c r="B35" s="226">
        <v>30</v>
      </c>
      <c r="C35" s="227" t="s">
        <v>319</v>
      </c>
      <c r="D35" s="228" t="str">
        <f t="shared" si="2"/>
        <v>ac</v>
      </c>
      <c r="E35" s="226" t="s">
        <v>296</v>
      </c>
      <c r="F35" s="237"/>
      <c r="G35" s="226" t="s">
        <v>206</v>
      </c>
      <c r="H35" s="237"/>
      <c r="I35" s="230" t="s">
        <v>297</v>
      </c>
      <c r="J35" s="237"/>
      <c r="K35" s="231" t="s">
        <v>184</v>
      </c>
      <c r="L35" s="227">
        <v>5</v>
      </c>
      <c r="N35" s="238"/>
      <c r="O35" s="226" t="s">
        <v>206</v>
      </c>
      <c r="P35" s="238"/>
      <c r="Q35" s="231"/>
      <c r="R35" s="238"/>
      <c r="S35" s="226" t="s">
        <v>206</v>
      </c>
      <c r="T35" s="238"/>
      <c r="U35" s="230" t="s">
        <v>297</v>
      </c>
      <c r="V35" s="237"/>
      <c r="W35" s="231" t="s">
        <v>184</v>
      </c>
      <c r="X35" s="227" t="s">
        <v>308</v>
      </c>
      <c r="Y35" s="231"/>
      <c r="Z35" s="227">
        <v>5</v>
      </c>
      <c r="AB35" s="236"/>
    </row>
    <row r="36" spans="2:28" x14ac:dyDescent="0.15">
      <c r="B36" s="226">
        <v>31</v>
      </c>
      <c r="C36" s="227" t="s">
        <v>320</v>
      </c>
      <c r="D36" s="228" t="str">
        <f t="shared" si="2"/>
        <v>ad</v>
      </c>
      <c r="E36" s="226" t="s">
        <v>296</v>
      </c>
      <c r="F36" s="237"/>
      <c r="G36" s="226" t="s">
        <v>206</v>
      </c>
      <c r="H36" s="237"/>
      <c r="I36" s="230" t="s">
        <v>297</v>
      </c>
      <c r="J36" s="237"/>
      <c r="K36" s="231" t="s">
        <v>184</v>
      </c>
      <c r="L36" s="227">
        <v>6</v>
      </c>
      <c r="N36" s="238"/>
      <c r="O36" s="226" t="s">
        <v>206</v>
      </c>
      <c r="P36" s="238"/>
      <c r="Q36" s="231"/>
      <c r="R36" s="238"/>
      <c r="S36" s="226" t="s">
        <v>206</v>
      </c>
      <c r="T36" s="238"/>
      <c r="U36" s="230" t="s">
        <v>297</v>
      </c>
      <c r="V36" s="237"/>
      <c r="W36" s="231" t="s">
        <v>184</v>
      </c>
      <c r="X36" s="227" t="s">
        <v>308</v>
      </c>
      <c r="Y36" s="231"/>
      <c r="Z36" s="227">
        <v>6</v>
      </c>
      <c r="AB36" s="236"/>
    </row>
    <row r="37" spans="2:28" x14ac:dyDescent="0.15">
      <c r="B37" s="226">
        <v>32</v>
      </c>
      <c r="C37" s="227" t="s">
        <v>321</v>
      </c>
      <c r="D37" s="228" t="str">
        <f t="shared" si="2"/>
        <v>ae</v>
      </c>
      <c r="E37" s="226" t="s">
        <v>296</v>
      </c>
      <c r="F37" s="237"/>
      <c r="G37" s="226" t="s">
        <v>206</v>
      </c>
      <c r="H37" s="237"/>
      <c r="I37" s="230" t="s">
        <v>297</v>
      </c>
      <c r="J37" s="237"/>
      <c r="K37" s="231" t="s">
        <v>184</v>
      </c>
      <c r="L37" s="227">
        <v>7</v>
      </c>
      <c r="N37" s="238"/>
      <c r="O37" s="226" t="s">
        <v>206</v>
      </c>
      <c r="P37" s="238"/>
      <c r="Q37" s="231"/>
      <c r="R37" s="238"/>
      <c r="S37" s="226" t="s">
        <v>206</v>
      </c>
      <c r="T37" s="238"/>
      <c r="U37" s="230" t="s">
        <v>297</v>
      </c>
      <c r="V37" s="237"/>
      <c r="W37" s="231" t="s">
        <v>184</v>
      </c>
      <c r="X37" s="227" t="s">
        <v>308</v>
      </c>
      <c r="Y37" s="231"/>
      <c r="Z37" s="227">
        <v>7</v>
      </c>
      <c r="AB37" s="236"/>
    </row>
    <row r="38" spans="2:28" x14ac:dyDescent="0.15">
      <c r="B38" s="226">
        <v>33</v>
      </c>
      <c r="C38" s="227" t="s">
        <v>322</v>
      </c>
      <c r="D38" s="228" t="str">
        <f t="shared" si="2"/>
        <v>af</v>
      </c>
      <c r="E38" s="226" t="s">
        <v>296</v>
      </c>
      <c r="F38" s="237"/>
      <c r="G38" s="226" t="s">
        <v>206</v>
      </c>
      <c r="H38" s="237"/>
      <c r="I38" s="230" t="s">
        <v>297</v>
      </c>
      <c r="J38" s="237"/>
      <c r="K38" s="231" t="s">
        <v>184</v>
      </c>
      <c r="L38" s="227">
        <v>8</v>
      </c>
      <c r="N38" s="238"/>
      <c r="O38" s="226" t="s">
        <v>206</v>
      </c>
      <c r="P38" s="238"/>
      <c r="Q38" s="231"/>
      <c r="R38" s="238"/>
      <c r="S38" s="226" t="s">
        <v>206</v>
      </c>
      <c r="T38" s="238"/>
      <c r="U38" s="230" t="s">
        <v>297</v>
      </c>
      <c r="V38" s="237"/>
      <c r="W38" s="231" t="s">
        <v>184</v>
      </c>
      <c r="X38" s="227" t="s">
        <v>308</v>
      </c>
      <c r="Y38" s="231"/>
      <c r="Z38" s="227">
        <v>8</v>
      </c>
      <c r="AB38" s="236"/>
    </row>
    <row r="39" spans="2:28" x14ac:dyDescent="0.15">
      <c r="B39" s="226">
        <v>34</v>
      </c>
      <c r="C39" s="239" t="s">
        <v>272</v>
      </c>
      <c r="D39" s="228"/>
      <c r="E39" s="226" t="s">
        <v>296</v>
      </c>
      <c r="F39" s="229"/>
      <c r="G39" s="226" t="s">
        <v>206</v>
      </c>
      <c r="H39" s="229"/>
      <c r="I39" s="230" t="s">
        <v>297</v>
      </c>
      <c r="J39" s="229">
        <v>0</v>
      </c>
      <c r="K39" s="231" t="s">
        <v>184</v>
      </c>
      <c r="L39" s="232" t="str">
        <f t="shared" ref="L39:L40" si="8">IF(OR(F39="",H39=""),"",(H39+IF(F39&gt;H39,1,0)-F39-J39)*24)</f>
        <v/>
      </c>
      <c r="N39" s="233">
        <f t="shared" ref="N39:N46" si="9">$N$6</f>
        <v>0.29166666666666669</v>
      </c>
      <c r="O39" s="219" t="s">
        <v>206</v>
      </c>
      <c r="P39" s="233">
        <f t="shared" ref="P39:P46" si="10">$P$6</f>
        <v>0.83333333333333337</v>
      </c>
      <c r="R39" s="234" t="str">
        <f t="shared" ref="R39:R47" si="11">IF(F39="","",IF(F39&lt;N39,N39,IF(F39&gt;=P39,"",F39)))</f>
        <v/>
      </c>
      <c r="S39" s="219" t="s">
        <v>206</v>
      </c>
      <c r="T39" s="234" t="str">
        <f t="shared" ref="T39:T47" si="12">IF(H39="","",IF(H39&gt;F39,IF(H39&lt;P39,H39,P39),P39))</f>
        <v/>
      </c>
      <c r="U39" s="235" t="s">
        <v>297</v>
      </c>
      <c r="V39" s="229">
        <v>0</v>
      </c>
      <c r="W39" s="220" t="s">
        <v>184</v>
      </c>
      <c r="X39" s="232" t="str">
        <f t="shared" ref="X39:X40" si="13">IF(R39="","",IF((T39+IF(R39&gt;T39,1,0)-R39-V39)*24=0,"",(T39+IF(R39&gt;T39,1,0)-R39-V39)*24))</f>
        <v/>
      </c>
      <c r="Z39" s="232" t="str">
        <f t="shared" ref="Z39:Z40" si="14">IF(X39="",L39,IF(OR(L39-X39=0,L39-X39&lt;0),"-",L39-X39))</f>
        <v/>
      </c>
      <c r="AB39" s="236"/>
    </row>
    <row r="40" spans="2:28" x14ac:dyDescent="0.15">
      <c r="B40" s="226"/>
      <c r="C40" s="240" t="s">
        <v>308</v>
      </c>
      <c r="D40" s="228"/>
      <c r="E40" s="226" t="s">
        <v>296</v>
      </c>
      <c r="F40" s="229"/>
      <c r="G40" s="226" t="s">
        <v>206</v>
      </c>
      <c r="H40" s="229"/>
      <c r="I40" s="230" t="s">
        <v>297</v>
      </c>
      <c r="J40" s="229">
        <v>0</v>
      </c>
      <c r="K40" s="231" t="s">
        <v>184</v>
      </c>
      <c r="L40" s="232" t="str">
        <f t="shared" si="8"/>
        <v/>
      </c>
      <c r="N40" s="233">
        <f t="shared" si="9"/>
        <v>0.29166666666666669</v>
      </c>
      <c r="O40" s="219" t="s">
        <v>206</v>
      </c>
      <c r="P40" s="233">
        <f t="shared" si="10"/>
        <v>0.83333333333333337</v>
      </c>
      <c r="R40" s="234" t="str">
        <f t="shared" si="11"/>
        <v/>
      </c>
      <c r="S40" s="219" t="s">
        <v>206</v>
      </c>
      <c r="T40" s="234" t="str">
        <f t="shared" si="12"/>
        <v/>
      </c>
      <c r="U40" s="235" t="s">
        <v>297</v>
      </c>
      <c r="V40" s="229">
        <v>0</v>
      </c>
      <c r="W40" s="220" t="s">
        <v>184</v>
      </c>
      <c r="X40" s="232" t="str">
        <f t="shared" si="13"/>
        <v/>
      </c>
      <c r="Z40" s="232" t="str">
        <f t="shared" si="14"/>
        <v/>
      </c>
      <c r="AB40" s="236"/>
    </row>
    <row r="41" spans="2:28" x14ac:dyDescent="0.15">
      <c r="B41" s="226"/>
      <c r="C41" s="241" t="s">
        <v>308</v>
      </c>
      <c r="D41" s="228" t="str">
        <f>C39</f>
        <v>ag</v>
      </c>
      <c r="E41" s="226" t="s">
        <v>296</v>
      </c>
      <c r="F41" s="229" t="s">
        <v>308</v>
      </c>
      <c r="G41" s="226" t="s">
        <v>206</v>
      </c>
      <c r="H41" s="229" t="s">
        <v>308</v>
      </c>
      <c r="I41" s="230" t="s">
        <v>297</v>
      </c>
      <c r="J41" s="229" t="s">
        <v>308</v>
      </c>
      <c r="K41" s="231" t="s">
        <v>184</v>
      </c>
      <c r="L41" s="232" t="str">
        <f>IF(OR(L39="",L40=""),"",L39+L40)</f>
        <v/>
      </c>
      <c r="N41" s="233" t="s">
        <v>308</v>
      </c>
      <c r="O41" s="219" t="s">
        <v>206</v>
      </c>
      <c r="P41" s="233" t="s">
        <v>308</v>
      </c>
      <c r="R41" s="234" t="str">
        <f t="shared" si="11"/>
        <v/>
      </c>
      <c r="S41" s="219" t="s">
        <v>206</v>
      </c>
      <c r="T41" s="234" t="str">
        <f t="shared" si="12"/>
        <v>-</v>
      </c>
      <c r="U41" s="235" t="s">
        <v>297</v>
      </c>
      <c r="V41" s="229" t="s">
        <v>323</v>
      </c>
      <c r="W41" s="220" t="s">
        <v>184</v>
      </c>
      <c r="X41" s="232" t="str">
        <f>IF(OR(X39="",X40=""),"",X39+X40)</f>
        <v/>
      </c>
      <c r="Z41" s="232" t="str">
        <f>IF(X41="",L41,IF(OR(L41-X41=0,L41-X41&lt;0),"-",L41-X41))</f>
        <v/>
      </c>
      <c r="AB41" s="236" t="s">
        <v>324</v>
      </c>
    </row>
    <row r="42" spans="2:28" x14ac:dyDescent="0.15">
      <c r="B42" s="226"/>
      <c r="C42" s="239" t="s">
        <v>325</v>
      </c>
      <c r="D42" s="228"/>
      <c r="E42" s="226" t="s">
        <v>296</v>
      </c>
      <c r="F42" s="229"/>
      <c r="G42" s="226" t="s">
        <v>206</v>
      </c>
      <c r="H42" s="229"/>
      <c r="I42" s="230" t="s">
        <v>297</v>
      </c>
      <c r="J42" s="229">
        <v>0</v>
      </c>
      <c r="K42" s="231" t="s">
        <v>184</v>
      </c>
      <c r="L42" s="232" t="str">
        <f t="shared" ref="L42:L43" si="15">IF(OR(F42="",H42=""),"",(H42+IF(F42&gt;H42,1,0)-F42-J42)*24)</f>
        <v/>
      </c>
      <c r="N42" s="233">
        <f t="shared" si="9"/>
        <v>0.29166666666666669</v>
      </c>
      <c r="O42" s="219" t="s">
        <v>206</v>
      </c>
      <c r="P42" s="233">
        <f t="shared" si="10"/>
        <v>0.83333333333333337</v>
      </c>
      <c r="R42" s="234" t="str">
        <f t="shared" si="11"/>
        <v/>
      </c>
      <c r="S42" s="219" t="s">
        <v>206</v>
      </c>
      <c r="T42" s="234" t="str">
        <f t="shared" si="12"/>
        <v/>
      </c>
      <c r="U42" s="235" t="s">
        <v>297</v>
      </c>
      <c r="V42" s="229">
        <v>0</v>
      </c>
      <c r="W42" s="220" t="s">
        <v>184</v>
      </c>
      <c r="X42" s="232" t="str">
        <f t="shared" ref="X42:X43" si="16">IF(R42="","",IF((T42+IF(R42&gt;T42,1,0)-R42-V42)*24=0,"",(T42+IF(R42&gt;T42,1,0)-R42-V42)*24))</f>
        <v/>
      </c>
      <c r="Z42" s="232" t="str">
        <f t="shared" ref="Z42:Z43" si="17">IF(X42="",L42,IF(OR(L42-X42=0,L42-X42&lt;0),"-",L42-X42))</f>
        <v/>
      </c>
      <c r="AB42" s="236"/>
    </row>
    <row r="43" spans="2:28" x14ac:dyDescent="0.15">
      <c r="B43" s="226">
        <v>35</v>
      </c>
      <c r="C43" s="240" t="s">
        <v>308</v>
      </c>
      <c r="D43" s="228"/>
      <c r="E43" s="226" t="s">
        <v>296</v>
      </c>
      <c r="F43" s="229"/>
      <c r="G43" s="226" t="s">
        <v>206</v>
      </c>
      <c r="H43" s="229"/>
      <c r="I43" s="230" t="s">
        <v>297</v>
      </c>
      <c r="J43" s="229">
        <v>0</v>
      </c>
      <c r="K43" s="231" t="s">
        <v>184</v>
      </c>
      <c r="L43" s="232" t="str">
        <f t="shared" si="15"/>
        <v/>
      </c>
      <c r="N43" s="233">
        <f t="shared" si="9"/>
        <v>0.29166666666666669</v>
      </c>
      <c r="O43" s="219" t="s">
        <v>206</v>
      </c>
      <c r="P43" s="233">
        <f t="shared" si="10"/>
        <v>0.83333333333333337</v>
      </c>
      <c r="R43" s="234" t="str">
        <f t="shared" si="11"/>
        <v/>
      </c>
      <c r="S43" s="219" t="s">
        <v>206</v>
      </c>
      <c r="T43" s="234" t="str">
        <f t="shared" si="12"/>
        <v/>
      </c>
      <c r="U43" s="235" t="s">
        <v>297</v>
      </c>
      <c r="V43" s="229">
        <v>0</v>
      </c>
      <c r="W43" s="220" t="s">
        <v>184</v>
      </c>
      <c r="X43" s="232" t="str">
        <f t="shared" si="16"/>
        <v/>
      </c>
      <c r="Z43" s="232" t="str">
        <f t="shared" si="17"/>
        <v/>
      </c>
      <c r="AB43" s="236"/>
    </row>
    <row r="44" spans="2:28" x14ac:dyDescent="0.15">
      <c r="B44" s="226"/>
      <c r="C44" s="241" t="s">
        <v>308</v>
      </c>
      <c r="D44" s="228" t="str">
        <f>C42</f>
        <v>ah</v>
      </c>
      <c r="E44" s="226" t="s">
        <v>296</v>
      </c>
      <c r="F44" s="229" t="s">
        <v>308</v>
      </c>
      <c r="G44" s="226" t="s">
        <v>206</v>
      </c>
      <c r="H44" s="229" t="s">
        <v>308</v>
      </c>
      <c r="I44" s="230" t="s">
        <v>297</v>
      </c>
      <c r="J44" s="229" t="s">
        <v>308</v>
      </c>
      <c r="K44" s="231" t="s">
        <v>184</v>
      </c>
      <c r="L44" s="232" t="str">
        <f>IF(OR(L42="",L43=""),"",L42+L43)</f>
        <v/>
      </c>
      <c r="N44" s="233" t="s">
        <v>308</v>
      </c>
      <c r="O44" s="219" t="s">
        <v>206</v>
      </c>
      <c r="P44" s="233" t="s">
        <v>308</v>
      </c>
      <c r="R44" s="234" t="str">
        <f t="shared" si="11"/>
        <v/>
      </c>
      <c r="S44" s="219" t="s">
        <v>206</v>
      </c>
      <c r="T44" s="234" t="str">
        <f t="shared" si="12"/>
        <v>-</v>
      </c>
      <c r="U44" s="235" t="s">
        <v>297</v>
      </c>
      <c r="V44" s="229" t="s">
        <v>323</v>
      </c>
      <c r="W44" s="220" t="s">
        <v>184</v>
      </c>
      <c r="X44" s="232" t="str">
        <f>IF(OR(X42="",X43=""),"",X42+X43)</f>
        <v/>
      </c>
      <c r="Z44" s="232" t="str">
        <f>IF(X44="",L44,IF(OR(L44-X44=0,L44-X44&lt;0),"-",L44-X44))</f>
        <v/>
      </c>
      <c r="AB44" s="236" t="s">
        <v>326</v>
      </c>
    </row>
    <row r="45" spans="2:28" x14ac:dyDescent="0.15">
      <c r="B45" s="226"/>
      <c r="C45" s="239" t="s">
        <v>327</v>
      </c>
      <c r="D45" s="228"/>
      <c r="E45" s="226" t="s">
        <v>296</v>
      </c>
      <c r="F45" s="229"/>
      <c r="G45" s="226" t="s">
        <v>206</v>
      </c>
      <c r="H45" s="229"/>
      <c r="I45" s="230" t="s">
        <v>297</v>
      </c>
      <c r="J45" s="229">
        <v>0</v>
      </c>
      <c r="K45" s="231" t="s">
        <v>184</v>
      </c>
      <c r="L45" s="232" t="str">
        <f t="shared" ref="L45:L46" si="18">IF(OR(F45="",H45=""),"",(H45+IF(F45&gt;H45,1,0)-F45-J45)*24)</f>
        <v/>
      </c>
      <c r="N45" s="233">
        <f t="shared" si="9"/>
        <v>0.29166666666666669</v>
      </c>
      <c r="O45" s="219" t="s">
        <v>206</v>
      </c>
      <c r="P45" s="233">
        <f t="shared" si="10"/>
        <v>0.83333333333333337</v>
      </c>
      <c r="R45" s="234" t="str">
        <f t="shared" si="11"/>
        <v/>
      </c>
      <c r="S45" s="219" t="s">
        <v>206</v>
      </c>
      <c r="T45" s="234" t="str">
        <f t="shared" si="12"/>
        <v/>
      </c>
      <c r="U45" s="235" t="s">
        <v>297</v>
      </c>
      <c r="V45" s="229">
        <v>0</v>
      </c>
      <c r="W45" s="220" t="s">
        <v>184</v>
      </c>
      <c r="X45" s="232" t="str">
        <f t="shared" ref="X45:X46" si="19">IF(R45="","",IF((T45+IF(R45&gt;T45,1,0)-R45-V45)*24=0,"",(T45+IF(R45&gt;T45,1,0)-R45-V45)*24))</f>
        <v/>
      </c>
      <c r="Z45" s="232" t="str">
        <f t="shared" ref="Z45:Z46" si="20">IF(X45="",L45,IF(OR(L45-X45=0,L45-X45&lt;0),"-",L45-X45))</f>
        <v/>
      </c>
      <c r="AB45" s="236"/>
    </row>
    <row r="46" spans="2:28" x14ac:dyDescent="0.15">
      <c r="B46" s="226">
        <v>36</v>
      </c>
      <c r="C46" s="240" t="s">
        <v>308</v>
      </c>
      <c r="D46" s="228"/>
      <c r="E46" s="226" t="s">
        <v>296</v>
      </c>
      <c r="F46" s="229"/>
      <c r="G46" s="226" t="s">
        <v>206</v>
      </c>
      <c r="H46" s="229"/>
      <c r="I46" s="230" t="s">
        <v>297</v>
      </c>
      <c r="J46" s="229">
        <v>0</v>
      </c>
      <c r="K46" s="231" t="s">
        <v>184</v>
      </c>
      <c r="L46" s="232" t="str">
        <f t="shared" si="18"/>
        <v/>
      </c>
      <c r="N46" s="233">
        <f t="shared" si="9"/>
        <v>0.29166666666666669</v>
      </c>
      <c r="O46" s="219" t="s">
        <v>206</v>
      </c>
      <c r="P46" s="233">
        <f t="shared" si="10"/>
        <v>0.83333333333333337</v>
      </c>
      <c r="R46" s="234" t="str">
        <f t="shared" si="11"/>
        <v/>
      </c>
      <c r="S46" s="219" t="s">
        <v>206</v>
      </c>
      <c r="T46" s="234" t="str">
        <f t="shared" si="12"/>
        <v/>
      </c>
      <c r="U46" s="235" t="s">
        <v>297</v>
      </c>
      <c r="V46" s="229">
        <v>0</v>
      </c>
      <c r="W46" s="220" t="s">
        <v>184</v>
      </c>
      <c r="X46" s="232" t="str">
        <f t="shared" si="19"/>
        <v/>
      </c>
      <c r="Z46" s="232" t="str">
        <f t="shared" si="20"/>
        <v/>
      </c>
      <c r="AB46" s="236"/>
    </row>
    <row r="47" spans="2:28" x14ac:dyDescent="0.15">
      <c r="B47" s="226"/>
      <c r="C47" s="241" t="s">
        <v>308</v>
      </c>
      <c r="D47" s="228" t="str">
        <f>C45</f>
        <v>ai</v>
      </c>
      <c r="E47" s="226" t="s">
        <v>296</v>
      </c>
      <c r="F47" s="229" t="s">
        <v>308</v>
      </c>
      <c r="G47" s="226" t="s">
        <v>206</v>
      </c>
      <c r="H47" s="229" t="s">
        <v>308</v>
      </c>
      <c r="I47" s="230" t="s">
        <v>297</v>
      </c>
      <c r="J47" s="229" t="s">
        <v>308</v>
      </c>
      <c r="K47" s="231" t="s">
        <v>184</v>
      </c>
      <c r="L47" s="232" t="str">
        <f>IF(OR(L45="",L46=""),"",L45+L46)</f>
        <v/>
      </c>
      <c r="N47" s="233" t="s">
        <v>308</v>
      </c>
      <c r="O47" s="219" t="s">
        <v>206</v>
      </c>
      <c r="P47" s="233" t="s">
        <v>308</v>
      </c>
      <c r="R47" s="234" t="str">
        <f t="shared" si="11"/>
        <v/>
      </c>
      <c r="S47" s="219" t="s">
        <v>206</v>
      </c>
      <c r="T47" s="234" t="str">
        <f t="shared" si="12"/>
        <v>-</v>
      </c>
      <c r="U47" s="235" t="s">
        <v>297</v>
      </c>
      <c r="V47" s="229" t="s">
        <v>323</v>
      </c>
      <c r="W47" s="220" t="s">
        <v>184</v>
      </c>
      <c r="X47" s="232" t="str">
        <f>IF(OR(X45="",X46=""),"",X45+X46)</f>
        <v/>
      </c>
      <c r="Z47" s="232" t="str">
        <f>IF(X47="",L47,IF(OR(L47-X47=0,L47-X47&lt;0),"-",L47-X47))</f>
        <v/>
      </c>
      <c r="AB47" s="236" t="s">
        <v>326</v>
      </c>
    </row>
    <row r="49" spans="3:4" x14ac:dyDescent="0.15">
      <c r="C49" s="221" t="s">
        <v>328</v>
      </c>
      <c r="D49" s="221"/>
    </row>
    <row r="50" spans="3:4" x14ac:dyDescent="0.15">
      <c r="C50" s="221" t="s">
        <v>329</v>
      </c>
      <c r="D50" s="221"/>
    </row>
    <row r="51" spans="3:4" x14ac:dyDescent="0.15">
      <c r="C51" s="221" t="s">
        <v>330</v>
      </c>
      <c r="D51" s="221"/>
    </row>
    <row r="52" spans="3:4" x14ac:dyDescent="0.15">
      <c r="C52" s="221" t="s">
        <v>331</v>
      </c>
      <c r="D52" s="221"/>
    </row>
  </sheetData>
  <sheetProtection sheet="1" insertRows="0" deleteRows="0"/>
  <mergeCells count="5">
    <mergeCell ref="F4:L4"/>
    <mergeCell ref="N4:P4"/>
    <mergeCell ref="R4:X4"/>
    <mergeCell ref="AB4:AB5"/>
    <mergeCell ref="AD2:AE3"/>
  </mergeCells>
  <phoneticPr fontId="2"/>
  <hyperlinks>
    <hyperlink ref="AD2" location="添付書類一覧!A1" display="添付書類一覧に戻る" xr:uid="{5888E2D9-87CB-4314-87A5-D71EFB5ED886}"/>
    <hyperlink ref="AD2:AE3" location="' 添付書類一覧'!A1" display="添付書類一覧に戻る" xr:uid="{D3B4D925-2AF9-4177-A311-C52EEC579256}"/>
  </hyperlinks>
  <printOptions horizontalCentered="1"/>
  <pageMargins left="0.70866141732283472" right="0.70866141732283472" top="0.55118110236220474" bottom="0.35433070866141736" header="0.31496062992125984" footer="0.31496062992125984"/>
  <pageSetup paperSize="9" scale="4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EC39-59B1-48F2-8C48-BB4220F4F1D9}">
  <sheetPr>
    <tabColor theme="9" tint="0.79998168889431442"/>
    <pageSetUpPr fitToPage="1"/>
  </sheetPr>
  <dimension ref="B1:BS116"/>
  <sheetViews>
    <sheetView showGridLines="0" workbookViewId="0">
      <selection activeCell="R10" sqref="R10"/>
    </sheetView>
  </sheetViews>
  <sheetFormatPr defaultRowHeight="13.5" x14ac:dyDescent="0.15"/>
  <cols>
    <col min="1" max="1" width="1.375" style="248" customWidth="1"/>
    <col min="2" max="3" width="9" style="248"/>
    <col min="4" max="4" width="40.625" style="248" customWidth="1"/>
    <col min="5" max="14" width="9" style="248"/>
    <col min="15" max="15" width="19.75" style="248" customWidth="1"/>
    <col min="16" max="17" width="9" style="248"/>
    <col min="18" max="18" width="19.375" style="248" customWidth="1"/>
    <col min="19" max="16384" width="9" style="248"/>
  </cols>
  <sheetData>
    <row r="1" spans="2:15" ht="15" thickBot="1" x14ac:dyDescent="0.2">
      <c r="B1" s="248" t="s">
        <v>332</v>
      </c>
      <c r="D1" s="249"/>
      <c r="E1" s="249"/>
      <c r="F1" s="249"/>
      <c r="N1" s="1"/>
      <c r="O1" s="291"/>
    </row>
    <row r="2" spans="2:15" s="251" customFormat="1" ht="20.25" customHeight="1" thickTop="1" x14ac:dyDescent="0.15">
      <c r="B2" s="250" t="s">
        <v>333</v>
      </c>
      <c r="C2" s="250"/>
      <c r="D2" s="249"/>
      <c r="E2" s="249"/>
      <c r="F2" s="249"/>
      <c r="N2" s="755" t="s">
        <v>519</v>
      </c>
      <c r="O2" s="756"/>
    </row>
    <row r="3" spans="2:15" s="251" customFormat="1" ht="20.25" customHeight="1" thickBot="1" x14ac:dyDescent="0.2">
      <c r="B3" s="250"/>
      <c r="C3" s="250"/>
      <c r="D3" s="249"/>
      <c r="E3" s="249"/>
      <c r="F3" s="249"/>
      <c r="N3" s="757"/>
      <c r="O3" s="758"/>
    </row>
    <row r="4" spans="2:15" s="251" customFormat="1" ht="20.25" customHeight="1" thickTop="1" x14ac:dyDescent="0.15">
      <c r="B4" s="252"/>
      <c r="C4" s="249" t="s">
        <v>334</v>
      </c>
      <c r="D4" s="249"/>
      <c r="F4" s="961" t="s">
        <v>335</v>
      </c>
      <c r="G4" s="961"/>
      <c r="H4" s="961"/>
      <c r="I4" s="961"/>
      <c r="J4" s="961"/>
      <c r="K4" s="961"/>
      <c r="N4" s="350"/>
      <c r="O4" s="291"/>
    </row>
    <row r="5" spans="2:15" s="251" customFormat="1" ht="20.25" customHeight="1" x14ac:dyDescent="0.15">
      <c r="B5" s="253"/>
      <c r="C5" s="249" t="s">
        <v>336</v>
      </c>
      <c r="D5" s="249"/>
      <c r="F5" s="961"/>
      <c r="G5" s="961"/>
      <c r="H5" s="961"/>
      <c r="I5" s="961"/>
      <c r="J5" s="961"/>
      <c r="K5" s="961"/>
    </row>
    <row r="6" spans="2:15" s="251" customFormat="1" ht="20.25" customHeight="1" x14ac:dyDescent="0.15">
      <c r="B6" s="254" t="s">
        <v>337</v>
      </c>
      <c r="C6" s="249"/>
      <c r="D6" s="249"/>
      <c r="E6" s="255"/>
      <c r="F6" s="249"/>
    </row>
    <row r="7" spans="2:15" s="251" customFormat="1" ht="20.25" customHeight="1" x14ac:dyDescent="0.15">
      <c r="B7" s="250"/>
      <c r="C7" s="250"/>
      <c r="D7" s="249"/>
      <c r="E7" s="255"/>
      <c r="F7" s="249"/>
    </row>
    <row r="8" spans="2:15" s="251" customFormat="1" ht="20.25" customHeight="1" x14ac:dyDescent="0.15">
      <c r="B8" s="249" t="s">
        <v>338</v>
      </c>
      <c r="C8" s="250"/>
      <c r="D8" s="249"/>
      <c r="E8" s="255"/>
      <c r="F8" s="249"/>
    </row>
    <row r="9" spans="2:15" s="251" customFormat="1" ht="20.25" customHeight="1" x14ac:dyDescent="0.15">
      <c r="B9" s="250"/>
      <c r="C9" s="250"/>
      <c r="D9" s="249"/>
      <c r="E9" s="249"/>
      <c r="F9" s="249"/>
    </row>
    <row r="10" spans="2:15" s="251" customFormat="1" ht="20.25" customHeight="1" x14ac:dyDescent="0.15">
      <c r="B10" s="249" t="s">
        <v>339</v>
      </c>
      <c r="C10" s="250"/>
      <c r="D10" s="249"/>
      <c r="E10" s="249"/>
      <c r="F10" s="249"/>
    </row>
    <row r="11" spans="2:15" s="251" customFormat="1" ht="20.25" customHeight="1" x14ac:dyDescent="0.15">
      <c r="B11" s="249"/>
      <c r="C11" s="250"/>
      <c r="D11" s="249"/>
      <c r="E11" s="249"/>
      <c r="F11" s="249"/>
    </row>
    <row r="12" spans="2:15" s="251" customFormat="1" ht="20.25" customHeight="1" x14ac:dyDescent="0.15">
      <c r="B12" s="249" t="s">
        <v>340</v>
      </c>
      <c r="C12" s="250"/>
      <c r="D12" s="249"/>
    </row>
    <row r="13" spans="2:15" s="251" customFormat="1" ht="20.25" customHeight="1" x14ac:dyDescent="0.15">
      <c r="B13" s="249"/>
      <c r="C13" s="250"/>
      <c r="D13" s="249"/>
    </row>
    <row r="14" spans="2:15" s="251" customFormat="1" ht="20.25" customHeight="1" x14ac:dyDescent="0.15">
      <c r="B14" s="249" t="s">
        <v>341</v>
      </c>
      <c r="C14" s="250"/>
      <c r="D14" s="249"/>
    </row>
    <row r="15" spans="2:15" s="251" customFormat="1" ht="20.25" customHeight="1" x14ac:dyDescent="0.15">
      <c r="B15" s="249"/>
      <c r="C15" s="250"/>
      <c r="D15" s="249"/>
    </row>
    <row r="16" spans="2:15" s="251" customFormat="1" ht="20.25" customHeight="1" x14ac:dyDescent="0.15">
      <c r="B16" s="249" t="s">
        <v>342</v>
      </c>
      <c r="C16" s="250"/>
      <c r="D16" s="249"/>
    </row>
    <row r="17" spans="2:5" s="251" customFormat="1" ht="20.25" customHeight="1" x14ac:dyDescent="0.15">
      <c r="B17" s="249" t="s">
        <v>343</v>
      </c>
      <c r="C17" s="250"/>
      <c r="D17" s="249"/>
    </row>
    <row r="18" spans="2:5" s="251" customFormat="1" ht="20.25" customHeight="1" x14ac:dyDescent="0.15">
      <c r="B18" s="249"/>
      <c r="C18" s="250"/>
      <c r="D18" s="249"/>
    </row>
    <row r="19" spans="2:5" s="251" customFormat="1" ht="20.25" customHeight="1" x14ac:dyDescent="0.15">
      <c r="B19" s="249" t="s">
        <v>344</v>
      </c>
      <c r="C19" s="250"/>
      <c r="D19" s="249"/>
    </row>
    <row r="20" spans="2:5" s="251" customFormat="1" ht="20.25" customHeight="1" x14ac:dyDescent="0.15">
      <c r="B20" s="249"/>
      <c r="C20" s="250"/>
      <c r="D20" s="249"/>
    </row>
    <row r="21" spans="2:5" s="251" customFormat="1" ht="17.25" customHeight="1" x14ac:dyDescent="0.15">
      <c r="B21" s="249" t="s">
        <v>345</v>
      </c>
      <c r="C21" s="249"/>
      <c r="D21" s="249"/>
    </row>
    <row r="22" spans="2:5" s="251" customFormat="1" ht="17.25" customHeight="1" x14ac:dyDescent="0.15">
      <c r="B22" s="249" t="s">
        <v>346</v>
      </c>
      <c r="C22" s="249"/>
      <c r="D22" s="249"/>
    </row>
    <row r="23" spans="2:5" s="251" customFormat="1" ht="17.25" customHeight="1" x14ac:dyDescent="0.15">
      <c r="B23" s="249"/>
      <c r="C23" s="249"/>
      <c r="D23" s="249"/>
    </row>
    <row r="24" spans="2:5" s="251" customFormat="1" ht="17.25" customHeight="1" x14ac:dyDescent="0.15">
      <c r="B24" s="249"/>
      <c r="C24" s="256" t="s">
        <v>208</v>
      </c>
      <c r="D24" s="256" t="s">
        <v>347</v>
      </c>
    </row>
    <row r="25" spans="2:5" s="251" customFormat="1" ht="17.25" customHeight="1" x14ac:dyDescent="0.15">
      <c r="B25" s="249"/>
      <c r="C25" s="256">
        <v>1</v>
      </c>
      <c r="D25" s="257" t="s">
        <v>223</v>
      </c>
    </row>
    <row r="26" spans="2:5" s="251" customFormat="1" ht="17.25" customHeight="1" x14ac:dyDescent="0.15">
      <c r="B26" s="249"/>
      <c r="C26" s="256">
        <v>2</v>
      </c>
      <c r="D26" s="257" t="s">
        <v>252</v>
      </c>
      <c r="E26" s="251" t="s">
        <v>348</v>
      </c>
    </row>
    <row r="27" spans="2:5" s="251" customFormat="1" ht="17.25" customHeight="1" x14ac:dyDescent="0.15">
      <c r="B27" s="249"/>
      <c r="C27" s="256">
        <v>3</v>
      </c>
      <c r="D27" s="257" t="s">
        <v>235</v>
      </c>
      <c r="E27" s="251" t="s">
        <v>349</v>
      </c>
    </row>
    <row r="28" spans="2:5" s="251" customFormat="1" ht="17.25" customHeight="1" x14ac:dyDescent="0.15">
      <c r="B28" s="249"/>
      <c r="C28" s="256">
        <v>4</v>
      </c>
      <c r="D28" s="257" t="s">
        <v>232</v>
      </c>
    </row>
    <row r="29" spans="2:5" s="251" customFormat="1" ht="17.25" customHeight="1" x14ac:dyDescent="0.15">
      <c r="B29" s="249"/>
      <c r="C29" s="256">
        <v>5</v>
      </c>
      <c r="D29" s="257" t="s">
        <v>350</v>
      </c>
      <c r="E29" s="251" t="s">
        <v>351</v>
      </c>
    </row>
    <row r="30" spans="2:5" s="251" customFormat="1" ht="17.25" customHeight="1" x14ac:dyDescent="0.15">
      <c r="B30" s="249"/>
      <c r="C30" s="255"/>
      <c r="D30" s="249"/>
    </row>
    <row r="31" spans="2:5" s="251" customFormat="1" ht="17.25" customHeight="1" x14ac:dyDescent="0.15">
      <c r="B31" s="249" t="s">
        <v>352</v>
      </c>
      <c r="C31" s="249"/>
      <c r="D31" s="249"/>
    </row>
    <row r="32" spans="2:5" s="251" customFormat="1" ht="17.25" customHeight="1" x14ac:dyDescent="0.15">
      <c r="B32" s="249" t="s">
        <v>353</v>
      </c>
      <c r="C32" s="249"/>
      <c r="D32" s="249"/>
    </row>
    <row r="33" spans="2:51" s="251" customFormat="1" ht="17.25" customHeight="1" x14ac:dyDescent="0.15">
      <c r="B33" s="249"/>
      <c r="C33" s="249"/>
      <c r="D33" s="249"/>
      <c r="G33" s="258"/>
      <c r="H33" s="258"/>
      <c r="J33" s="258"/>
      <c r="K33" s="258"/>
      <c r="L33" s="258"/>
      <c r="M33" s="258"/>
      <c r="N33" s="258"/>
      <c r="O33" s="258"/>
      <c r="R33" s="258"/>
      <c r="S33" s="258"/>
      <c r="T33" s="258"/>
      <c r="W33" s="258"/>
      <c r="X33" s="258"/>
      <c r="Y33" s="258"/>
    </row>
    <row r="34" spans="2:51" s="251" customFormat="1" ht="17.25" customHeight="1" x14ac:dyDescent="0.15">
      <c r="B34" s="249"/>
      <c r="C34" s="256" t="s">
        <v>289</v>
      </c>
      <c r="D34" s="256" t="s">
        <v>354</v>
      </c>
      <c r="G34" s="258"/>
      <c r="H34" s="258"/>
      <c r="J34" s="258"/>
      <c r="K34" s="258"/>
      <c r="L34" s="258"/>
      <c r="M34" s="258"/>
      <c r="N34" s="258"/>
      <c r="O34" s="258"/>
      <c r="R34" s="258"/>
      <c r="S34" s="258"/>
      <c r="T34" s="258"/>
      <c r="W34" s="258"/>
      <c r="X34" s="258"/>
      <c r="Y34" s="258"/>
    </row>
    <row r="35" spans="2:51" s="251" customFormat="1" ht="17.25" customHeight="1" x14ac:dyDescent="0.15">
      <c r="B35" s="249"/>
      <c r="C35" s="256" t="s">
        <v>355</v>
      </c>
      <c r="D35" s="257" t="s">
        <v>356</v>
      </c>
      <c r="G35" s="258"/>
      <c r="H35" s="258"/>
      <c r="J35" s="258"/>
      <c r="K35" s="258"/>
      <c r="L35" s="258"/>
      <c r="M35" s="258"/>
      <c r="N35" s="258"/>
      <c r="O35" s="258"/>
      <c r="R35" s="258"/>
      <c r="S35" s="258"/>
      <c r="T35" s="258"/>
      <c r="W35" s="258"/>
      <c r="X35" s="258"/>
      <c r="Y35" s="258"/>
    </row>
    <row r="36" spans="2:51" s="251" customFormat="1" ht="17.25" customHeight="1" x14ac:dyDescent="0.15">
      <c r="B36" s="249"/>
      <c r="C36" s="256" t="s">
        <v>357</v>
      </c>
      <c r="D36" s="257" t="s">
        <v>358</v>
      </c>
      <c r="G36" s="258"/>
      <c r="H36" s="258"/>
      <c r="J36" s="258"/>
      <c r="K36" s="258"/>
      <c r="L36" s="258"/>
      <c r="M36" s="258"/>
      <c r="N36" s="258"/>
      <c r="O36" s="258"/>
      <c r="R36" s="258"/>
      <c r="S36" s="258"/>
      <c r="T36" s="258"/>
      <c r="W36" s="258"/>
      <c r="X36" s="258"/>
      <c r="Y36" s="258"/>
    </row>
    <row r="37" spans="2:51" s="251" customFormat="1" ht="17.25" customHeight="1" x14ac:dyDescent="0.15">
      <c r="B37" s="249"/>
      <c r="C37" s="256" t="s">
        <v>359</v>
      </c>
      <c r="D37" s="257" t="s">
        <v>360</v>
      </c>
      <c r="G37" s="258"/>
      <c r="H37" s="258"/>
      <c r="J37" s="258"/>
      <c r="K37" s="258"/>
      <c r="L37" s="258"/>
      <c r="M37" s="258"/>
      <c r="N37" s="258"/>
      <c r="O37" s="258"/>
      <c r="R37" s="258"/>
      <c r="S37" s="258"/>
      <c r="T37" s="258"/>
      <c r="W37" s="258"/>
      <c r="X37" s="258"/>
      <c r="Y37" s="258"/>
    </row>
    <row r="38" spans="2:51" s="251" customFormat="1" ht="17.25" customHeight="1" x14ac:dyDescent="0.15">
      <c r="B38" s="249"/>
      <c r="C38" s="256" t="s">
        <v>361</v>
      </c>
      <c r="D38" s="257" t="s">
        <v>362</v>
      </c>
      <c r="G38" s="258"/>
      <c r="H38" s="258"/>
      <c r="J38" s="258"/>
      <c r="K38" s="258"/>
      <c r="L38" s="258"/>
      <c r="M38" s="258"/>
      <c r="N38" s="258"/>
      <c r="O38" s="258"/>
      <c r="R38" s="258"/>
      <c r="S38" s="258"/>
      <c r="T38" s="258"/>
      <c r="W38" s="258"/>
      <c r="X38" s="258"/>
      <c r="Y38" s="258"/>
    </row>
    <row r="39" spans="2:51" s="251" customFormat="1" ht="17.25" customHeight="1" x14ac:dyDescent="0.15">
      <c r="B39" s="249"/>
      <c r="C39" s="249"/>
      <c r="D39" s="249"/>
      <c r="G39" s="258"/>
      <c r="H39" s="258"/>
      <c r="J39" s="258"/>
      <c r="K39" s="258"/>
      <c r="L39" s="258"/>
      <c r="M39" s="258"/>
      <c r="N39" s="258"/>
      <c r="O39" s="258"/>
      <c r="R39" s="258"/>
      <c r="S39" s="258"/>
      <c r="T39" s="258"/>
      <c r="W39" s="258"/>
      <c r="X39" s="258"/>
      <c r="Y39" s="258"/>
    </row>
    <row r="40" spans="2:51" s="251" customFormat="1" ht="17.25" customHeight="1" x14ac:dyDescent="0.15">
      <c r="B40" s="249"/>
      <c r="C40" s="259" t="s">
        <v>363</v>
      </c>
      <c r="D40" s="249"/>
      <c r="G40" s="258"/>
      <c r="H40" s="258"/>
      <c r="J40" s="258"/>
      <c r="K40" s="258"/>
      <c r="L40" s="258"/>
      <c r="M40" s="258"/>
      <c r="N40" s="258"/>
      <c r="O40" s="258"/>
      <c r="R40" s="258"/>
      <c r="S40" s="258"/>
      <c r="T40" s="258"/>
      <c r="W40" s="258"/>
      <c r="X40" s="258"/>
      <c r="Y40" s="258"/>
    </row>
    <row r="41" spans="2:51" s="251" customFormat="1" ht="17.25" customHeight="1" x14ac:dyDescent="0.15">
      <c r="C41" s="249" t="s">
        <v>364</v>
      </c>
      <c r="F41" s="259"/>
      <c r="G41" s="258"/>
      <c r="H41" s="258"/>
      <c r="J41" s="258"/>
      <c r="K41" s="258"/>
      <c r="L41" s="258"/>
      <c r="M41" s="258"/>
      <c r="N41" s="258"/>
      <c r="O41" s="258"/>
      <c r="R41" s="258"/>
      <c r="S41" s="258"/>
      <c r="T41" s="258"/>
      <c r="W41" s="258"/>
      <c r="X41" s="258"/>
      <c r="Y41" s="258"/>
    </row>
    <row r="42" spans="2:51" s="251" customFormat="1" ht="17.25" customHeight="1" x14ac:dyDescent="0.15">
      <c r="C42" s="249" t="s">
        <v>365</v>
      </c>
      <c r="F42" s="249"/>
      <c r="G42" s="258"/>
      <c r="H42" s="258"/>
      <c r="J42" s="258"/>
      <c r="K42" s="258"/>
      <c r="L42" s="258"/>
      <c r="M42" s="258"/>
      <c r="N42" s="258"/>
      <c r="O42" s="258"/>
      <c r="R42" s="258"/>
      <c r="S42" s="258"/>
      <c r="T42" s="258"/>
      <c r="W42" s="258"/>
      <c r="X42" s="258"/>
      <c r="Y42" s="258"/>
    </row>
    <row r="43" spans="2:51" s="251" customFormat="1" ht="17.25" customHeight="1" x14ac:dyDescent="0.15">
      <c r="B43" s="249"/>
      <c r="C43" s="249"/>
      <c r="D43" s="249"/>
      <c r="E43" s="259"/>
      <c r="F43" s="258"/>
      <c r="G43" s="258"/>
      <c r="H43" s="258"/>
      <c r="J43" s="258"/>
      <c r="K43" s="258"/>
      <c r="L43" s="258"/>
      <c r="M43" s="258"/>
      <c r="N43" s="258"/>
      <c r="O43" s="258"/>
      <c r="R43" s="258"/>
      <c r="S43" s="258"/>
      <c r="T43" s="258"/>
      <c r="W43" s="258"/>
      <c r="X43" s="258"/>
      <c r="Y43" s="258"/>
    </row>
    <row r="44" spans="2:51" s="251" customFormat="1" ht="17.25" customHeight="1" x14ac:dyDescent="0.15">
      <c r="B44" s="249" t="s">
        <v>366</v>
      </c>
      <c r="C44" s="249"/>
      <c r="D44" s="249"/>
    </row>
    <row r="45" spans="2:51" s="251" customFormat="1" ht="17.25" customHeight="1" x14ac:dyDescent="0.15">
      <c r="B45" s="249" t="s">
        <v>367</v>
      </c>
      <c r="C45" s="249"/>
      <c r="D45" s="249"/>
    </row>
    <row r="46" spans="2:51" s="251" customFormat="1" ht="17.25" customHeight="1" x14ac:dyDescent="0.15">
      <c r="B46" s="260" t="s">
        <v>368</v>
      </c>
      <c r="E46" s="258"/>
      <c r="F46" s="258"/>
      <c r="G46" s="258"/>
      <c r="H46" s="258"/>
      <c r="I46" s="258"/>
      <c r="J46" s="258"/>
      <c r="K46" s="258"/>
      <c r="L46" s="258"/>
      <c r="M46" s="258"/>
      <c r="N46" s="258"/>
      <c r="O46" s="258"/>
      <c r="P46" s="258"/>
      <c r="Q46" s="258"/>
      <c r="R46" s="258"/>
      <c r="S46" s="258"/>
      <c r="T46" s="258"/>
      <c r="U46" s="258"/>
      <c r="Y46" s="258"/>
      <c r="Z46" s="258"/>
      <c r="AA46" s="258"/>
      <c r="AB46" s="258"/>
      <c r="AD46" s="258"/>
      <c r="AE46" s="258"/>
      <c r="AF46" s="258"/>
      <c r="AG46" s="258"/>
      <c r="AH46" s="258"/>
      <c r="AI46" s="261"/>
      <c r="AJ46" s="258"/>
      <c r="AK46" s="258"/>
      <c r="AL46" s="258"/>
      <c r="AM46" s="258"/>
      <c r="AN46" s="258"/>
      <c r="AO46" s="258"/>
      <c r="AP46" s="258"/>
      <c r="AQ46" s="258"/>
      <c r="AR46" s="258"/>
      <c r="AS46" s="258"/>
      <c r="AT46" s="258"/>
      <c r="AU46" s="258"/>
      <c r="AV46" s="258"/>
      <c r="AW46" s="258"/>
      <c r="AX46" s="258"/>
      <c r="AY46" s="261"/>
    </row>
    <row r="47" spans="2:51" s="251" customFormat="1" ht="17.25" customHeight="1" x14ac:dyDescent="0.15"/>
    <row r="48" spans="2:51" s="251" customFormat="1" ht="17.25" customHeight="1" x14ac:dyDescent="0.15">
      <c r="B48" s="249" t="s">
        <v>369</v>
      </c>
      <c r="C48" s="249"/>
    </row>
    <row r="49" spans="2:50" s="251" customFormat="1" ht="17.25" customHeight="1" x14ac:dyDescent="0.15">
      <c r="B49" s="249"/>
      <c r="C49" s="249"/>
    </row>
    <row r="50" spans="2:50" s="251" customFormat="1" ht="17.25" customHeight="1" x14ac:dyDescent="0.15">
      <c r="B50" s="249" t="s">
        <v>370</v>
      </c>
      <c r="C50" s="249"/>
    </row>
    <row r="51" spans="2:50" s="251" customFormat="1" ht="17.25" customHeight="1" x14ac:dyDescent="0.15">
      <c r="B51" s="249" t="s">
        <v>371</v>
      </c>
      <c r="C51" s="249"/>
    </row>
    <row r="52" spans="2:50" s="251" customFormat="1" ht="17.25" customHeight="1" x14ac:dyDescent="0.15">
      <c r="B52" s="249"/>
      <c r="C52" s="249"/>
    </row>
    <row r="53" spans="2:50" s="251" customFormat="1" ht="17.25" customHeight="1" x14ac:dyDescent="0.15">
      <c r="B53" s="249" t="s">
        <v>372</v>
      </c>
      <c r="C53" s="249"/>
    </row>
    <row r="54" spans="2:50" s="251" customFormat="1" ht="17.25" customHeight="1" x14ac:dyDescent="0.15">
      <c r="B54" s="249" t="s">
        <v>373</v>
      </c>
      <c r="C54" s="249"/>
    </row>
    <row r="55" spans="2:50" s="251" customFormat="1" ht="17.25" customHeight="1" x14ac:dyDescent="0.15">
      <c r="B55" s="249"/>
      <c r="C55" s="249"/>
    </row>
    <row r="56" spans="2:50" s="251" customFormat="1" ht="17.25" customHeight="1" x14ac:dyDescent="0.15">
      <c r="B56" s="249" t="s">
        <v>374</v>
      </c>
      <c r="C56" s="249"/>
      <c r="D56" s="249"/>
    </row>
    <row r="57" spans="2:50" s="251" customFormat="1" ht="17.25" customHeight="1" x14ac:dyDescent="0.15">
      <c r="B57" s="249"/>
      <c r="C57" s="249"/>
      <c r="D57" s="249"/>
    </row>
    <row r="58" spans="2:50" s="251" customFormat="1" ht="17.25" customHeight="1" x14ac:dyDescent="0.15">
      <c r="B58" s="251" t="s">
        <v>375</v>
      </c>
      <c r="D58" s="249"/>
    </row>
    <row r="59" spans="2:50" s="251" customFormat="1" ht="17.25" customHeight="1" x14ac:dyDescent="0.15">
      <c r="B59" s="251" t="s">
        <v>376</v>
      </c>
      <c r="D59" s="249"/>
    </row>
    <row r="60" spans="2:50" s="251" customFormat="1" ht="17.25" customHeight="1" x14ac:dyDescent="0.15">
      <c r="B60" s="251" t="s">
        <v>377</v>
      </c>
    </row>
    <row r="61" spans="2:50" s="251" customFormat="1" ht="17.25" customHeight="1" x14ac:dyDescent="0.15"/>
    <row r="62" spans="2:50" s="251" customFormat="1" ht="17.25" customHeight="1" x14ac:dyDescent="0.15">
      <c r="B62" s="251" t="s">
        <v>378</v>
      </c>
      <c r="E62" s="262"/>
      <c r="F62" s="262"/>
      <c r="G62" s="262"/>
      <c r="H62" s="262"/>
      <c r="I62" s="262"/>
      <c r="J62" s="262"/>
      <c r="K62" s="262"/>
      <c r="L62" s="263"/>
      <c r="M62" s="251" t="s">
        <v>379</v>
      </c>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row>
    <row r="63" spans="2:50" s="251" customFormat="1" ht="17.25" customHeight="1" x14ac:dyDescent="0.15">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row>
    <row r="64" spans="2:50" s="251" customFormat="1" ht="17.25" customHeight="1" x14ac:dyDescent="0.15">
      <c r="B64" s="251" t="s">
        <v>380</v>
      </c>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row>
    <row r="65" spans="2:71" s="251" customFormat="1" ht="17.25" customHeight="1" x14ac:dyDescent="0.15">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row>
    <row r="66" spans="2:71" s="251" customFormat="1" ht="17.25" customHeight="1" x14ac:dyDescent="0.15">
      <c r="B66" s="251" t="s">
        <v>381</v>
      </c>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row>
    <row r="67" spans="2:71" s="251" customFormat="1" ht="17.25" customHeight="1" x14ac:dyDescent="0.15">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row>
    <row r="68" spans="2:71" s="251" customFormat="1" ht="17.25" customHeight="1" x14ac:dyDescent="0.2">
      <c r="B68" s="251" t="s">
        <v>382</v>
      </c>
      <c r="BL68" s="264"/>
      <c r="BM68" s="265"/>
      <c r="BN68" s="264"/>
      <c r="BO68" s="264"/>
      <c r="BP68" s="264"/>
      <c r="BQ68" s="266"/>
      <c r="BR68" s="267"/>
      <c r="BS68" s="267"/>
    </row>
    <row r="69" spans="2:71" s="251" customFormat="1" ht="17.25" customHeight="1" x14ac:dyDescent="0.15">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row>
    <row r="70" spans="2:71" ht="17.25" customHeight="1" x14ac:dyDescent="0.15">
      <c r="B70" s="251" t="s">
        <v>383</v>
      </c>
    </row>
    <row r="71" spans="2:71" ht="17.25" customHeight="1" x14ac:dyDescent="0.15">
      <c r="B71" s="251"/>
    </row>
    <row r="72" spans="2:71" ht="17.25" customHeight="1" x14ac:dyDescent="0.15">
      <c r="B72" s="251" t="s">
        <v>384</v>
      </c>
    </row>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sheetData>
  <mergeCells count="2">
    <mergeCell ref="F4:K5"/>
    <mergeCell ref="N2:O3"/>
  </mergeCells>
  <phoneticPr fontId="2"/>
  <hyperlinks>
    <hyperlink ref="N2" location="添付書類一覧!A1" display="添付書類一覧に戻る" xr:uid="{D22B3297-9BFF-4F05-9044-2FA2E9241A26}"/>
    <hyperlink ref="N2:O3" location="' 添付書類一覧'!A1" display="添付書類一覧に戻る" xr:uid="{9BCF427B-9BED-4E4D-B292-CD5D442D50EE}"/>
  </hyperlinks>
  <pageMargins left="0.70866141732283472" right="0.70866141732283472" top="0.74803149606299213" bottom="0.35433070866141736" header="0.31496062992125984" footer="0.31496062992125984"/>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7A7A7-50BD-4B4A-8B74-68474F092F30}">
  <sheetPr>
    <tabColor theme="9" tint="0.79998168889431442"/>
    <pageSetUpPr fitToPage="1"/>
  </sheetPr>
  <dimension ref="B1:L45"/>
  <sheetViews>
    <sheetView showGridLines="0" workbookViewId="0">
      <selection sqref="A1:XFD1048576"/>
    </sheetView>
  </sheetViews>
  <sheetFormatPr defaultRowHeight="18.75" x14ac:dyDescent="0.15"/>
  <cols>
    <col min="1" max="1" width="1.875" style="268" customWidth="1"/>
    <col min="2" max="2" width="11.5" style="268" customWidth="1"/>
    <col min="3" max="12" width="40.625" style="268" customWidth="1"/>
    <col min="13" max="16384" width="9" style="268"/>
  </cols>
  <sheetData>
    <row r="1" spans="2:12" ht="18.75" customHeight="1" x14ac:dyDescent="0.15">
      <c r="B1" s="114" t="s">
        <v>385</v>
      </c>
      <c r="C1" s="114"/>
      <c r="D1" s="114"/>
    </row>
    <row r="2" spans="2:12" ht="18.75" customHeight="1" thickBot="1" x14ac:dyDescent="0.2">
      <c r="B2" s="114"/>
      <c r="C2" s="114"/>
      <c r="D2" s="114"/>
      <c r="E2" s="1"/>
      <c r="F2" s="291"/>
    </row>
    <row r="3" spans="2:12" ht="18.75" customHeight="1" thickTop="1" x14ac:dyDescent="0.15">
      <c r="B3" s="269" t="s">
        <v>208</v>
      </c>
      <c r="C3" s="269" t="s">
        <v>386</v>
      </c>
      <c r="D3" s="114"/>
      <c r="E3" s="755" t="s">
        <v>519</v>
      </c>
      <c r="F3" s="756"/>
    </row>
    <row r="4" spans="2:12" ht="18.75" customHeight="1" thickBot="1" x14ac:dyDescent="0.2">
      <c r="B4" s="270">
        <v>1</v>
      </c>
      <c r="C4" s="271" t="s">
        <v>183</v>
      </c>
      <c r="D4" s="114"/>
      <c r="E4" s="757"/>
      <c r="F4" s="758"/>
    </row>
    <row r="5" spans="2:12" ht="18.75" customHeight="1" thickTop="1" x14ac:dyDescent="0.15">
      <c r="B5" s="270">
        <v>2</v>
      </c>
      <c r="C5" s="271" t="s">
        <v>387</v>
      </c>
      <c r="E5" s="350"/>
      <c r="F5" s="291"/>
    </row>
    <row r="6" spans="2:12" ht="18.75" customHeight="1" x14ac:dyDescent="0.15">
      <c r="B6" s="270">
        <v>3</v>
      </c>
      <c r="C6" s="271" t="s">
        <v>388</v>
      </c>
      <c r="D6" s="114"/>
    </row>
    <row r="7" spans="2:12" x14ac:dyDescent="0.15">
      <c r="B7" s="270">
        <v>4</v>
      </c>
      <c r="C7" s="271" t="s">
        <v>388</v>
      </c>
      <c r="D7" s="114"/>
    </row>
    <row r="8" spans="2:12" x14ac:dyDescent="0.15">
      <c r="B8" s="270">
        <v>5</v>
      </c>
      <c r="C8" s="271" t="s">
        <v>388</v>
      </c>
      <c r="D8" s="114"/>
    </row>
    <row r="9" spans="2:12" x14ac:dyDescent="0.15">
      <c r="B9" s="270">
        <v>6</v>
      </c>
      <c r="C9" s="271" t="s">
        <v>388</v>
      </c>
      <c r="D9" s="114"/>
    </row>
    <row r="10" spans="2:12" x14ac:dyDescent="0.15">
      <c r="B10" s="270">
        <v>7</v>
      </c>
      <c r="C10" s="271" t="s">
        <v>388</v>
      </c>
      <c r="D10" s="114"/>
    </row>
    <row r="12" spans="2:12" x14ac:dyDescent="0.15">
      <c r="B12" s="114" t="s">
        <v>389</v>
      </c>
    </row>
    <row r="13" spans="2:12" ht="19.5" thickBot="1" x14ac:dyDescent="0.2"/>
    <row r="14" spans="2:12" ht="19.5" thickBot="1" x14ac:dyDescent="0.2">
      <c r="B14" s="272" t="s">
        <v>347</v>
      </c>
      <c r="C14" s="273" t="s">
        <v>223</v>
      </c>
      <c r="D14" s="274" t="s">
        <v>252</v>
      </c>
      <c r="E14" s="274" t="s">
        <v>235</v>
      </c>
      <c r="F14" s="274" t="s">
        <v>232</v>
      </c>
      <c r="G14" s="274" t="s">
        <v>350</v>
      </c>
      <c r="H14" s="274" t="s">
        <v>388</v>
      </c>
      <c r="I14" s="274" t="s">
        <v>388</v>
      </c>
      <c r="J14" s="274" t="s">
        <v>388</v>
      </c>
      <c r="K14" s="274" t="s">
        <v>388</v>
      </c>
      <c r="L14" s="275" t="s">
        <v>388</v>
      </c>
    </row>
    <row r="15" spans="2:12" x14ac:dyDescent="0.15">
      <c r="B15" s="962" t="s">
        <v>390</v>
      </c>
      <c r="C15" s="276" t="s">
        <v>225</v>
      </c>
      <c r="D15" s="277" t="s">
        <v>254</v>
      </c>
      <c r="E15" s="277" t="s">
        <v>391</v>
      </c>
      <c r="F15" s="277" t="s">
        <v>232</v>
      </c>
      <c r="G15" s="278" t="s">
        <v>392</v>
      </c>
      <c r="H15" s="278" t="s">
        <v>388</v>
      </c>
      <c r="I15" s="278" t="s">
        <v>388</v>
      </c>
      <c r="J15" s="278" t="s">
        <v>388</v>
      </c>
      <c r="K15" s="278" t="s">
        <v>388</v>
      </c>
      <c r="L15" s="279" t="s">
        <v>388</v>
      </c>
    </row>
    <row r="16" spans="2:12" x14ac:dyDescent="0.15">
      <c r="B16" s="963"/>
      <c r="C16" s="280" t="s">
        <v>393</v>
      </c>
      <c r="D16" s="278" t="s">
        <v>259</v>
      </c>
      <c r="E16" s="278" t="s">
        <v>236</v>
      </c>
      <c r="F16" s="278" t="s">
        <v>394</v>
      </c>
      <c r="G16" s="278" t="s">
        <v>388</v>
      </c>
      <c r="H16" s="278" t="s">
        <v>388</v>
      </c>
      <c r="I16" s="278" t="s">
        <v>388</v>
      </c>
      <c r="J16" s="278" t="s">
        <v>388</v>
      </c>
      <c r="K16" s="278" t="s">
        <v>388</v>
      </c>
      <c r="L16" s="279" t="s">
        <v>388</v>
      </c>
    </row>
    <row r="17" spans="2:12" x14ac:dyDescent="0.15">
      <c r="B17" s="963"/>
      <c r="C17" s="280" t="s">
        <v>391</v>
      </c>
      <c r="D17" s="278" t="s">
        <v>259</v>
      </c>
      <c r="E17" s="278" t="s">
        <v>395</v>
      </c>
      <c r="F17" s="278" t="s">
        <v>388</v>
      </c>
      <c r="G17" s="278" t="s">
        <v>388</v>
      </c>
      <c r="H17" s="278" t="s">
        <v>388</v>
      </c>
      <c r="I17" s="278" t="s">
        <v>388</v>
      </c>
      <c r="J17" s="278" t="s">
        <v>388</v>
      </c>
      <c r="K17" s="278" t="s">
        <v>388</v>
      </c>
      <c r="L17" s="279" t="s">
        <v>388</v>
      </c>
    </row>
    <row r="18" spans="2:12" x14ac:dyDescent="0.15">
      <c r="B18" s="963"/>
      <c r="C18" s="280" t="s">
        <v>236</v>
      </c>
      <c r="D18" s="278" t="s">
        <v>259</v>
      </c>
      <c r="E18" s="278" t="s">
        <v>388</v>
      </c>
      <c r="F18" s="278" t="s">
        <v>388</v>
      </c>
      <c r="G18" s="278" t="s">
        <v>388</v>
      </c>
      <c r="H18" s="278" t="s">
        <v>388</v>
      </c>
      <c r="I18" s="278" t="s">
        <v>388</v>
      </c>
      <c r="J18" s="278" t="s">
        <v>388</v>
      </c>
      <c r="K18" s="278" t="s">
        <v>388</v>
      </c>
      <c r="L18" s="279" t="s">
        <v>388</v>
      </c>
    </row>
    <row r="19" spans="2:12" x14ac:dyDescent="0.15">
      <c r="B19" s="963"/>
      <c r="C19" s="280" t="s">
        <v>388</v>
      </c>
      <c r="D19" s="278" t="s">
        <v>259</v>
      </c>
      <c r="E19" s="278" t="s">
        <v>388</v>
      </c>
      <c r="F19" s="278" t="s">
        <v>388</v>
      </c>
      <c r="G19" s="278" t="s">
        <v>388</v>
      </c>
      <c r="H19" s="278" t="s">
        <v>388</v>
      </c>
      <c r="I19" s="278" t="s">
        <v>388</v>
      </c>
      <c r="J19" s="278" t="s">
        <v>388</v>
      </c>
      <c r="K19" s="278" t="s">
        <v>388</v>
      </c>
      <c r="L19" s="279" t="s">
        <v>388</v>
      </c>
    </row>
    <row r="20" spans="2:12" x14ac:dyDescent="0.15">
      <c r="B20" s="963"/>
      <c r="C20" s="280" t="s">
        <v>388</v>
      </c>
      <c r="D20" s="278" t="s">
        <v>388</v>
      </c>
      <c r="E20" s="278" t="s">
        <v>388</v>
      </c>
      <c r="F20" s="278" t="s">
        <v>388</v>
      </c>
      <c r="G20" s="278" t="s">
        <v>388</v>
      </c>
      <c r="H20" s="278" t="s">
        <v>388</v>
      </c>
      <c r="I20" s="278" t="s">
        <v>388</v>
      </c>
      <c r="J20" s="278" t="s">
        <v>388</v>
      </c>
      <c r="K20" s="278" t="s">
        <v>388</v>
      </c>
      <c r="L20" s="279" t="s">
        <v>388</v>
      </c>
    </row>
    <row r="21" spans="2:12" x14ac:dyDescent="0.15">
      <c r="B21" s="963"/>
      <c r="C21" s="280" t="s">
        <v>388</v>
      </c>
      <c r="D21" s="278" t="s">
        <v>388</v>
      </c>
      <c r="E21" s="278" t="s">
        <v>388</v>
      </c>
      <c r="F21" s="278" t="s">
        <v>388</v>
      </c>
      <c r="G21" s="278" t="s">
        <v>388</v>
      </c>
      <c r="H21" s="278" t="s">
        <v>388</v>
      </c>
      <c r="I21" s="278" t="s">
        <v>388</v>
      </c>
      <c r="J21" s="278" t="s">
        <v>388</v>
      </c>
      <c r="K21" s="278" t="s">
        <v>388</v>
      </c>
      <c r="L21" s="279" t="s">
        <v>388</v>
      </c>
    </row>
    <row r="22" spans="2:12" x14ac:dyDescent="0.15">
      <c r="B22" s="963"/>
      <c r="C22" s="280" t="s">
        <v>388</v>
      </c>
      <c r="D22" s="278" t="s">
        <v>388</v>
      </c>
      <c r="E22" s="278" t="s">
        <v>388</v>
      </c>
      <c r="F22" s="278" t="s">
        <v>388</v>
      </c>
      <c r="G22" s="278" t="s">
        <v>388</v>
      </c>
      <c r="H22" s="278" t="s">
        <v>388</v>
      </c>
      <c r="I22" s="278" t="s">
        <v>388</v>
      </c>
      <c r="J22" s="278" t="s">
        <v>388</v>
      </c>
      <c r="K22" s="278" t="s">
        <v>388</v>
      </c>
      <c r="L22" s="279" t="s">
        <v>388</v>
      </c>
    </row>
    <row r="23" spans="2:12" ht="19.5" thickBot="1" x14ac:dyDescent="0.2">
      <c r="B23" s="964"/>
      <c r="C23" s="281" t="s">
        <v>388</v>
      </c>
      <c r="D23" s="282" t="s">
        <v>388</v>
      </c>
      <c r="E23" s="282" t="s">
        <v>388</v>
      </c>
      <c r="F23" s="282" t="s">
        <v>388</v>
      </c>
      <c r="G23" s="282" t="s">
        <v>388</v>
      </c>
      <c r="H23" s="282" t="s">
        <v>388</v>
      </c>
      <c r="I23" s="282" t="s">
        <v>388</v>
      </c>
      <c r="J23" s="282" t="s">
        <v>388</v>
      </c>
      <c r="K23" s="282" t="s">
        <v>388</v>
      </c>
      <c r="L23" s="283" t="s">
        <v>388</v>
      </c>
    </row>
    <row r="25" spans="2:12" x14ac:dyDescent="0.15">
      <c r="C25" s="268" t="s">
        <v>396</v>
      </c>
    </row>
    <row r="26" spans="2:12" x14ac:dyDescent="0.15">
      <c r="C26" s="268" t="s">
        <v>397</v>
      </c>
    </row>
    <row r="27" spans="2:12" x14ac:dyDescent="0.15">
      <c r="C27" s="268" t="s">
        <v>398</v>
      </c>
    </row>
    <row r="29" spans="2:12" x14ac:dyDescent="0.15">
      <c r="C29" s="268" t="s">
        <v>399</v>
      </c>
    </row>
    <row r="30" spans="2:12" x14ac:dyDescent="0.15">
      <c r="C30" s="268" t="s">
        <v>400</v>
      </c>
    </row>
    <row r="31" spans="2:12" x14ac:dyDescent="0.15">
      <c r="C31" s="268" t="s">
        <v>401</v>
      </c>
    </row>
    <row r="32" spans="2:12" x14ac:dyDescent="0.15">
      <c r="C32" s="268" t="s">
        <v>402</v>
      </c>
    </row>
    <row r="33" spans="3:3" x14ac:dyDescent="0.15">
      <c r="C33" s="268" t="s">
        <v>403</v>
      </c>
    </row>
    <row r="34" spans="3:3" x14ac:dyDescent="0.15">
      <c r="C34" s="268" t="s">
        <v>404</v>
      </c>
    </row>
    <row r="35" spans="3:3" x14ac:dyDescent="0.15">
      <c r="C35" s="268" t="s">
        <v>405</v>
      </c>
    </row>
    <row r="36" spans="3:3" x14ac:dyDescent="0.15">
      <c r="C36" s="268" t="s">
        <v>406</v>
      </c>
    </row>
    <row r="37" spans="3:3" x14ac:dyDescent="0.15">
      <c r="C37" s="268" t="s">
        <v>407</v>
      </c>
    </row>
    <row r="38" spans="3:3" x14ac:dyDescent="0.15">
      <c r="C38" s="268" t="s">
        <v>408</v>
      </c>
    </row>
    <row r="40" spans="3:3" x14ac:dyDescent="0.15">
      <c r="C40" s="268" t="s">
        <v>409</v>
      </c>
    </row>
    <row r="41" spans="3:3" x14ac:dyDescent="0.15">
      <c r="C41" s="268" t="s">
        <v>410</v>
      </c>
    </row>
    <row r="42" spans="3:3" x14ac:dyDescent="0.15">
      <c r="C42" s="268" t="s">
        <v>411</v>
      </c>
    </row>
    <row r="43" spans="3:3" x14ac:dyDescent="0.15">
      <c r="C43" s="268" t="s">
        <v>412</v>
      </c>
    </row>
    <row r="44" spans="3:3" x14ac:dyDescent="0.15">
      <c r="C44" s="268" t="s">
        <v>413</v>
      </c>
    </row>
    <row r="45" spans="3:3" x14ac:dyDescent="0.15">
      <c r="C45" s="268" t="s">
        <v>414</v>
      </c>
    </row>
  </sheetData>
  <mergeCells count="2">
    <mergeCell ref="B15:B23"/>
    <mergeCell ref="E3:F4"/>
  </mergeCells>
  <phoneticPr fontId="2"/>
  <hyperlinks>
    <hyperlink ref="E3" location="添付書類一覧!A1" display="添付書類一覧に戻る" xr:uid="{2670265C-DFC2-4D9E-8D4A-B61B1AD4EC2B}"/>
    <hyperlink ref="E3:F4" location="' 添付書類一覧'!A1" display="添付書類一覧に戻る" xr:uid="{90D9BEB8-AD8F-405E-A3B7-EECB6A3C138D}"/>
  </hyperlinks>
  <pageMargins left="0.70866141732283472" right="0.70866141732283472" top="0.74803149606299213" bottom="0.74803149606299213" header="0.31496062992125984" footer="0.31496062992125984"/>
  <pageSetup paperSize="9" scale="3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666AF-F98B-4138-9369-11AFB0F900FE}">
  <sheetPr>
    <tabColor rgb="FFFF0000"/>
    <pageSetUpPr fitToPage="1"/>
  </sheetPr>
  <dimension ref="B1:AK123"/>
  <sheetViews>
    <sheetView view="pageBreakPreview" zoomScale="70" zoomScaleNormal="120" zoomScaleSheetLayoutView="70" workbookViewId="0">
      <selection activeCell="AG2" sqref="AG2:AH3"/>
    </sheetView>
  </sheetViews>
  <sheetFormatPr defaultColWidth="3.5" defaultRowHeight="18.75" x14ac:dyDescent="0.15"/>
  <cols>
    <col min="1" max="1" width="1.25" style="3" customWidth="1"/>
    <col min="2" max="2" width="4.125" style="8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32" width="3.5" style="3"/>
    <col min="33" max="33" width="9" style="220"/>
    <col min="34" max="34" width="18.125" style="220" customWidth="1"/>
    <col min="35" max="256" width="3.5" style="3"/>
    <col min="257" max="257" width="1.25" style="3" customWidth="1"/>
    <col min="258" max="262" width="4.125" style="3" customWidth="1"/>
    <col min="263" max="263" width="1.5" style="3" customWidth="1"/>
    <col min="264" max="281" width="3.5" style="3"/>
    <col min="282" max="282" width="1" style="3" customWidth="1"/>
    <col min="283" max="283" width="4" style="3" customWidth="1"/>
    <col min="284" max="284" width="2.375" style="3" customWidth="1"/>
    <col min="285" max="285" width="4" style="3" customWidth="1"/>
    <col min="286" max="286" width="1.25" style="3" customWidth="1"/>
    <col min="287" max="512" width="3.5" style="3"/>
    <col min="513" max="513" width="1.25" style="3" customWidth="1"/>
    <col min="514" max="518" width="4.125" style="3" customWidth="1"/>
    <col min="519" max="519" width="1.5" style="3" customWidth="1"/>
    <col min="520" max="537" width="3.5" style="3"/>
    <col min="538" max="538" width="1" style="3" customWidth="1"/>
    <col min="539" max="539" width="4" style="3" customWidth="1"/>
    <col min="540" max="540" width="2.375" style="3" customWidth="1"/>
    <col min="541" max="541" width="4" style="3" customWidth="1"/>
    <col min="542" max="542" width="1.25" style="3" customWidth="1"/>
    <col min="543" max="768" width="3.5" style="3"/>
    <col min="769" max="769" width="1.25" style="3" customWidth="1"/>
    <col min="770" max="774" width="4.125" style="3" customWidth="1"/>
    <col min="775" max="775" width="1.5" style="3" customWidth="1"/>
    <col min="776" max="793" width="3.5" style="3"/>
    <col min="794" max="794" width="1" style="3" customWidth="1"/>
    <col min="795" max="795" width="4" style="3" customWidth="1"/>
    <col min="796" max="796" width="2.375" style="3" customWidth="1"/>
    <col min="797" max="797" width="4" style="3" customWidth="1"/>
    <col min="798" max="798" width="1.25" style="3" customWidth="1"/>
    <col min="799" max="1024" width="3.5" style="3"/>
    <col min="1025" max="1025" width="1.25" style="3" customWidth="1"/>
    <col min="1026" max="1030" width="4.125" style="3" customWidth="1"/>
    <col min="1031" max="1031" width="1.5" style="3" customWidth="1"/>
    <col min="1032" max="1049" width="3.5" style="3"/>
    <col min="1050" max="1050" width="1" style="3" customWidth="1"/>
    <col min="1051" max="1051" width="4" style="3" customWidth="1"/>
    <col min="1052" max="1052" width="2.375" style="3" customWidth="1"/>
    <col min="1053" max="1053" width="4" style="3" customWidth="1"/>
    <col min="1054" max="1054" width="1.25" style="3" customWidth="1"/>
    <col min="1055" max="1280" width="3.5" style="3"/>
    <col min="1281" max="1281" width="1.25" style="3" customWidth="1"/>
    <col min="1282" max="1286" width="4.125" style="3" customWidth="1"/>
    <col min="1287" max="1287" width="1.5" style="3" customWidth="1"/>
    <col min="1288" max="1305" width="3.5" style="3"/>
    <col min="1306" max="1306" width="1" style="3" customWidth="1"/>
    <col min="1307" max="1307" width="4" style="3" customWidth="1"/>
    <col min="1308" max="1308" width="2.375" style="3" customWidth="1"/>
    <col min="1309" max="1309" width="4" style="3" customWidth="1"/>
    <col min="1310" max="1310" width="1.25" style="3" customWidth="1"/>
    <col min="1311" max="1536" width="3.5" style="3"/>
    <col min="1537" max="1537" width="1.25" style="3" customWidth="1"/>
    <col min="1538" max="1542" width="4.125" style="3" customWidth="1"/>
    <col min="1543" max="1543" width="1.5" style="3" customWidth="1"/>
    <col min="1544" max="1561" width="3.5" style="3"/>
    <col min="1562" max="1562" width="1" style="3" customWidth="1"/>
    <col min="1563" max="1563" width="4" style="3" customWidth="1"/>
    <col min="1564" max="1564" width="2.375" style="3" customWidth="1"/>
    <col min="1565" max="1565" width="4" style="3" customWidth="1"/>
    <col min="1566" max="1566" width="1.25" style="3" customWidth="1"/>
    <col min="1567" max="1792" width="3.5" style="3"/>
    <col min="1793" max="1793" width="1.25" style="3" customWidth="1"/>
    <col min="1794" max="1798" width="4.125" style="3" customWidth="1"/>
    <col min="1799" max="1799" width="1.5" style="3" customWidth="1"/>
    <col min="1800" max="1817" width="3.5" style="3"/>
    <col min="1818" max="1818" width="1" style="3" customWidth="1"/>
    <col min="1819" max="1819" width="4" style="3" customWidth="1"/>
    <col min="1820" max="1820" width="2.375" style="3" customWidth="1"/>
    <col min="1821" max="1821" width="4" style="3" customWidth="1"/>
    <col min="1822" max="1822" width="1.25" style="3" customWidth="1"/>
    <col min="1823" max="2048" width="3.5" style="3"/>
    <col min="2049" max="2049" width="1.25" style="3" customWidth="1"/>
    <col min="2050" max="2054" width="4.125" style="3" customWidth="1"/>
    <col min="2055" max="2055" width="1.5" style="3" customWidth="1"/>
    <col min="2056" max="2073" width="3.5" style="3"/>
    <col min="2074" max="2074" width="1" style="3" customWidth="1"/>
    <col min="2075" max="2075" width="4" style="3" customWidth="1"/>
    <col min="2076" max="2076" width="2.375" style="3" customWidth="1"/>
    <col min="2077" max="2077" width="4" style="3" customWidth="1"/>
    <col min="2078" max="2078" width="1.25" style="3" customWidth="1"/>
    <col min="2079" max="2304" width="3.5" style="3"/>
    <col min="2305" max="2305" width="1.25" style="3" customWidth="1"/>
    <col min="2306" max="2310" width="4.125" style="3" customWidth="1"/>
    <col min="2311" max="2311" width="1.5" style="3" customWidth="1"/>
    <col min="2312" max="2329" width="3.5" style="3"/>
    <col min="2330" max="2330" width="1" style="3" customWidth="1"/>
    <col min="2331" max="2331" width="4" style="3" customWidth="1"/>
    <col min="2332" max="2332" width="2.375" style="3" customWidth="1"/>
    <col min="2333" max="2333" width="4" style="3" customWidth="1"/>
    <col min="2334" max="2334" width="1.25" style="3" customWidth="1"/>
    <col min="2335" max="2560" width="3.5" style="3"/>
    <col min="2561" max="2561" width="1.25" style="3" customWidth="1"/>
    <col min="2562" max="2566" width="4.125" style="3" customWidth="1"/>
    <col min="2567" max="2567" width="1.5" style="3" customWidth="1"/>
    <col min="2568" max="2585" width="3.5" style="3"/>
    <col min="2586" max="2586" width="1" style="3" customWidth="1"/>
    <col min="2587" max="2587" width="4" style="3" customWidth="1"/>
    <col min="2588" max="2588" width="2.375" style="3" customWidth="1"/>
    <col min="2589" max="2589" width="4" style="3" customWidth="1"/>
    <col min="2590" max="2590" width="1.25" style="3" customWidth="1"/>
    <col min="2591" max="2816" width="3.5" style="3"/>
    <col min="2817" max="2817" width="1.25" style="3" customWidth="1"/>
    <col min="2818" max="2822" width="4.125" style="3" customWidth="1"/>
    <col min="2823" max="2823" width="1.5" style="3" customWidth="1"/>
    <col min="2824" max="2841" width="3.5" style="3"/>
    <col min="2842" max="2842" width="1" style="3" customWidth="1"/>
    <col min="2843" max="2843" width="4" style="3" customWidth="1"/>
    <col min="2844" max="2844" width="2.375" style="3" customWidth="1"/>
    <col min="2845" max="2845" width="4" style="3" customWidth="1"/>
    <col min="2846" max="2846" width="1.25" style="3" customWidth="1"/>
    <col min="2847" max="3072" width="3.5" style="3"/>
    <col min="3073" max="3073" width="1.25" style="3" customWidth="1"/>
    <col min="3074" max="3078" width="4.125" style="3" customWidth="1"/>
    <col min="3079" max="3079" width="1.5" style="3" customWidth="1"/>
    <col min="3080" max="3097" width="3.5" style="3"/>
    <col min="3098" max="3098" width="1" style="3" customWidth="1"/>
    <col min="3099" max="3099" width="4" style="3" customWidth="1"/>
    <col min="3100" max="3100" width="2.375" style="3" customWidth="1"/>
    <col min="3101" max="3101" width="4" style="3" customWidth="1"/>
    <col min="3102" max="3102" width="1.25" style="3" customWidth="1"/>
    <col min="3103" max="3328" width="3.5" style="3"/>
    <col min="3329" max="3329" width="1.25" style="3" customWidth="1"/>
    <col min="3330" max="3334" width="4.125" style="3" customWidth="1"/>
    <col min="3335" max="3335" width="1.5" style="3" customWidth="1"/>
    <col min="3336" max="3353" width="3.5" style="3"/>
    <col min="3354" max="3354" width="1" style="3" customWidth="1"/>
    <col min="3355" max="3355" width="4" style="3" customWidth="1"/>
    <col min="3356" max="3356" width="2.375" style="3" customWidth="1"/>
    <col min="3357" max="3357" width="4" style="3" customWidth="1"/>
    <col min="3358" max="3358" width="1.25" style="3" customWidth="1"/>
    <col min="3359" max="3584" width="3.5" style="3"/>
    <col min="3585" max="3585" width="1.25" style="3" customWidth="1"/>
    <col min="3586" max="3590" width="4.125" style="3" customWidth="1"/>
    <col min="3591" max="3591" width="1.5" style="3" customWidth="1"/>
    <col min="3592" max="3609" width="3.5" style="3"/>
    <col min="3610" max="3610" width="1" style="3" customWidth="1"/>
    <col min="3611" max="3611" width="4" style="3" customWidth="1"/>
    <col min="3612" max="3612" width="2.375" style="3" customWidth="1"/>
    <col min="3613" max="3613" width="4" style="3" customWidth="1"/>
    <col min="3614" max="3614" width="1.25" style="3" customWidth="1"/>
    <col min="3615" max="3840" width="3.5" style="3"/>
    <col min="3841" max="3841" width="1.25" style="3" customWidth="1"/>
    <col min="3842" max="3846" width="4.125" style="3" customWidth="1"/>
    <col min="3847" max="3847" width="1.5" style="3" customWidth="1"/>
    <col min="3848" max="3865" width="3.5" style="3"/>
    <col min="3866" max="3866" width="1" style="3" customWidth="1"/>
    <col min="3867" max="3867" width="4" style="3" customWidth="1"/>
    <col min="3868" max="3868" width="2.375" style="3" customWidth="1"/>
    <col min="3869" max="3869" width="4" style="3" customWidth="1"/>
    <col min="3870" max="3870" width="1.25" style="3" customWidth="1"/>
    <col min="3871" max="4096" width="3.5" style="3"/>
    <col min="4097" max="4097" width="1.25" style="3" customWidth="1"/>
    <col min="4098" max="4102" width="4.125" style="3" customWidth="1"/>
    <col min="4103" max="4103" width="1.5" style="3" customWidth="1"/>
    <col min="4104" max="4121" width="3.5" style="3"/>
    <col min="4122" max="4122" width="1" style="3" customWidth="1"/>
    <col min="4123" max="4123" width="4" style="3" customWidth="1"/>
    <col min="4124" max="4124" width="2.375" style="3" customWidth="1"/>
    <col min="4125" max="4125" width="4" style="3" customWidth="1"/>
    <col min="4126" max="4126" width="1.25" style="3" customWidth="1"/>
    <col min="4127" max="4352" width="3.5" style="3"/>
    <col min="4353" max="4353" width="1.25" style="3" customWidth="1"/>
    <col min="4354" max="4358" width="4.125" style="3" customWidth="1"/>
    <col min="4359" max="4359" width="1.5" style="3" customWidth="1"/>
    <col min="4360" max="4377" width="3.5" style="3"/>
    <col min="4378" max="4378" width="1" style="3" customWidth="1"/>
    <col min="4379" max="4379" width="4" style="3" customWidth="1"/>
    <col min="4380" max="4380" width="2.375" style="3" customWidth="1"/>
    <col min="4381" max="4381" width="4" style="3" customWidth="1"/>
    <col min="4382" max="4382" width="1.25" style="3" customWidth="1"/>
    <col min="4383" max="4608" width="3.5" style="3"/>
    <col min="4609" max="4609" width="1.25" style="3" customWidth="1"/>
    <col min="4610" max="4614" width="4.125" style="3" customWidth="1"/>
    <col min="4615" max="4615" width="1.5" style="3" customWidth="1"/>
    <col min="4616" max="4633" width="3.5" style="3"/>
    <col min="4634" max="4634" width="1" style="3" customWidth="1"/>
    <col min="4635" max="4635" width="4" style="3" customWidth="1"/>
    <col min="4636" max="4636" width="2.375" style="3" customWidth="1"/>
    <col min="4637" max="4637" width="4" style="3" customWidth="1"/>
    <col min="4638" max="4638" width="1.25" style="3" customWidth="1"/>
    <col min="4639" max="4864" width="3.5" style="3"/>
    <col min="4865" max="4865" width="1.25" style="3" customWidth="1"/>
    <col min="4866" max="4870" width="4.125" style="3" customWidth="1"/>
    <col min="4871" max="4871" width="1.5" style="3" customWidth="1"/>
    <col min="4872" max="4889" width="3.5" style="3"/>
    <col min="4890" max="4890" width="1" style="3" customWidth="1"/>
    <col min="4891" max="4891" width="4" style="3" customWidth="1"/>
    <col min="4892" max="4892" width="2.375" style="3" customWidth="1"/>
    <col min="4893" max="4893" width="4" style="3" customWidth="1"/>
    <col min="4894" max="4894" width="1.25" style="3" customWidth="1"/>
    <col min="4895" max="5120" width="3.5" style="3"/>
    <col min="5121" max="5121" width="1.25" style="3" customWidth="1"/>
    <col min="5122" max="5126" width="4.125" style="3" customWidth="1"/>
    <col min="5127" max="5127" width="1.5" style="3" customWidth="1"/>
    <col min="5128" max="5145" width="3.5" style="3"/>
    <col min="5146" max="5146" width="1" style="3" customWidth="1"/>
    <col min="5147" max="5147" width="4" style="3" customWidth="1"/>
    <col min="5148" max="5148" width="2.375" style="3" customWidth="1"/>
    <col min="5149" max="5149" width="4" style="3" customWidth="1"/>
    <col min="5150" max="5150" width="1.25" style="3" customWidth="1"/>
    <col min="5151" max="5376" width="3.5" style="3"/>
    <col min="5377" max="5377" width="1.25" style="3" customWidth="1"/>
    <col min="5378" max="5382" width="4.125" style="3" customWidth="1"/>
    <col min="5383" max="5383" width="1.5" style="3" customWidth="1"/>
    <col min="5384" max="5401" width="3.5" style="3"/>
    <col min="5402" max="5402" width="1" style="3" customWidth="1"/>
    <col min="5403" max="5403" width="4" style="3" customWidth="1"/>
    <col min="5404" max="5404" width="2.375" style="3" customWidth="1"/>
    <col min="5405" max="5405" width="4" style="3" customWidth="1"/>
    <col min="5406" max="5406" width="1.25" style="3" customWidth="1"/>
    <col min="5407" max="5632" width="3.5" style="3"/>
    <col min="5633" max="5633" width="1.25" style="3" customWidth="1"/>
    <col min="5634" max="5638" width="4.125" style="3" customWidth="1"/>
    <col min="5639" max="5639" width="1.5" style="3" customWidth="1"/>
    <col min="5640" max="5657" width="3.5" style="3"/>
    <col min="5658" max="5658" width="1" style="3" customWidth="1"/>
    <col min="5659" max="5659" width="4" style="3" customWidth="1"/>
    <col min="5660" max="5660" width="2.375" style="3" customWidth="1"/>
    <col min="5661" max="5661" width="4" style="3" customWidth="1"/>
    <col min="5662" max="5662" width="1.25" style="3" customWidth="1"/>
    <col min="5663" max="5888" width="3.5" style="3"/>
    <col min="5889" max="5889" width="1.25" style="3" customWidth="1"/>
    <col min="5890" max="5894" width="4.125" style="3" customWidth="1"/>
    <col min="5895" max="5895" width="1.5" style="3" customWidth="1"/>
    <col min="5896" max="5913" width="3.5" style="3"/>
    <col min="5914" max="5914" width="1" style="3" customWidth="1"/>
    <col min="5915" max="5915" width="4" style="3" customWidth="1"/>
    <col min="5916" max="5916" width="2.375" style="3" customWidth="1"/>
    <col min="5917" max="5917" width="4" style="3" customWidth="1"/>
    <col min="5918" max="5918" width="1.25" style="3" customWidth="1"/>
    <col min="5919" max="6144" width="3.5" style="3"/>
    <col min="6145" max="6145" width="1.25" style="3" customWidth="1"/>
    <col min="6146" max="6150" width="4.125" style="3" customWidth="1"/>
    <col min="6151" max="6151" width="1.5" style="3" customWidth="1"/>
    <col min="6152" max="6169" width="3.5" style="3"/>
    <col min="6170" max="6170" width="1" style="3" customWidth="1"/>
    <col min="6171" max="6171" width="4" style="3" customWidth="1"/>
    <col min="6172" max="6172" width="2.375" style="3" customWidth="1"/>
    <col min="6173" max="6173" width="4" style="3" customWidth="1"/>
    <col min="6174" max="6174" width="1.25" style="3" customWidth="1"/>
    <col min="6175" max="6400" width="3.5" style="3"/>
    <col min="6401" max="6401" width="1.25" style="3" customWidth="1"/>
    <col min="6402" max="6406" width="4.125" style="3" customWidth="1"/>
    <col min="6407" max="6407" width="1.5" style="3" customWidth="1"/>
    <col min="6408" max="6425" width="3.5" style="3"/>
    <col min="6426" max="6426" width="1" style="3" customWidth="1"/>
    <col min="6427" max="6427" width="4" style="3" customWidth="1"/>
    <col min="6428" max="6428" width="2.375" style="3" customWidth="1"/>
    <col min="6429" max="6429" width="4" style="3" customWidth="1"/>
    <col min="6430" max="6430" width="1.25" style="3" customWidth="1"/>
    <col min="6431" max="6656" width="3.5" style="3"/>
    <col min="6657" max="6657" width="1.25" style="3" customWidth="1"/>
    <col min="6658" max="6662" width="4.125" style="3" customWidth="1"/>
    <col min="6663" max="6663" width="1.5" style="3" customWidth="1"/>
    <col min="6664" max="6681" width="3.5" style="3"/>
    <col min="6682" max="6682" width="1" style="3" customWidth="1"/>
    <col min="6683" max="6683" width="4" style="3" customWidth="1"/>
    <col min="6684" max="6684" width="2.375" style="3" customWidth="1"/>
    <col min="6685" max="6685" width="4" style="3" customWidth="1"/>
    <col min="6686" max="6686" width="1.25" style="3" customWidth="1"/>
    <col min="6687" max="6912" width="3.5" style="3"/>
    <col min="6913" max="6913" width="1.25" style="3" customWidth="1"/>
    <col min="6914" max="6918" width="4.125" style="3" customWidth="1"/>
    <col min="6919" max="6919" width="1.5" style="3" customWidth="1"/>
    <col min="6920" max="6937" width="3.5" style="3"/>
    <col min="6938" max="6938" width="1" style="3" customWidth="1"/>
    <col min="6939" max="6939" width="4" style="3" customWidth="1"/>
    <col min="6940" max="6940" width="2.375" style="3" customWidth="1"/>
    <col min="6941" max="6941" width="4" style="3" customWidth="1"/>
    <col min="6942" max="6942" width="1.25" style="3" customWidth="1"/>
    <col min="6943" max="7168" width="3.5" style="3"/>
    <col min="7169" max="7169" width="1.25" style="3" customWidth="1"/>
    <col min="7170" max="7174" width="4.125" style="3" customWidth="1"/>
    <col min="7175" max="7175" width="1.5" style="3" customWidth="1"/>
    <col min="7176" max="7193" width="3.5" style="3"/>
    <col min="7194" max="7194" width="1" style="3" customWidth="1"/>
    <col min="7195" max="7195" width="4" style="3" customWidth="1"/>
    <col min="7196" max="7196" width="2.375" style="3" customWidth="1"/>
    <col min="7197" max="7197" width="4" style="3" customWidth="1"/>
    <col min="7198" max="7198" width="1.25" style="3" customWidth="1"/>
    <col min="7199" max="7424" width="3.5" style="3"/>
    <col min="7425" max="7425" width="1.25" style="3" customWidth="1"/>
    <col min="7426" max="7430" width="4.125" style="3" customWidth="1"/>
    <col min="7431" max="7431" width="1.5" style="3" customWidth="1"/>
    <col min="7432" max="7449" width="3.5" style="3"/>
    <col min="7450" max="7450" width="1" style="3" customWidth="1"/>
    <col min="7451" max="7451" width="4" style="3" customWidth="1"/>
    <col min="7452" max="7452" width="2.375" style="3" customWidth="1"/>
    <col min="7453" max="7453" width="4" style="3" customWidth="1"/>
    <col min="7454" max="7454" width="1.25" style="3" customWidth="1"/>
    <col min="7455" max="7680" width="3.5" style="3"/>
    <col min="7681" max="7681" width="1.25" style="3" customWidth="1"/>
    <col min="7682" max="7686" width="4.125" style="3" customWidth="1"/>
    <col min="7687" max="7687" width="1.5" style="3" customWidth="1"/>
    <col min="7688" max="7705" width="3.5" style="3"/>
    <col min="7706" max="7706" width="1" style="3" customWidth="1"/>
    <col min="7707" max="7707" width="4" style="3" customWidth="1"/>
    <col min="7708" max="7708" width="2.375" style="3" customWidth="1"/>
    <col min="7709" max="7709" width="4" style="3" customWidth="1"/>
    <col min="7710" max="7710" width="1.25" style="3" customWidth="1"/>
    <col min="7711" max="7936" width="3.5" style="3"/>
    <col min="7937" max="7937" width="1.25" style="3" customWidth="1"/>
    <col min="7938" max="7942" width="4.125" style="3" customWidth="1"/>
    <col min="7943" max="7943" width="1.5" style="3" customWidth="1"/>
    <col min="7944" max="7961" width="3.5" style="3"/>
    <col min="7962" max="7962" width="1" style="3" customWidth="1"/>
    <col min="7963" max="7963" width="4" style="3" customWidth="1"/>
    <col min="7964" max="7964" width="2.375" style="3" customWidth="1"/>
    <col min="7965" max="7965" width="4" style="3" customWidth="1"/>
    <col min="7966" max="7966" width="1.25" style="3" customWidth="1"/>
    <col min="7967" max="8192" width="3.5" style="3"/>
    <col min="8193" max="8193" width="1.25" style="3" customWidth="1"/>
    <col min="8194" max="8198" width="4.125" style="3" customWidth="1"/>
    <col min="8199" max="8199" width="1.5" style="3" customWidth="1"/>
    <col min="8200" max="8217" width="3.5" style="3"/>
    <col min="8218" max="8218" width="1" style="3" customWidth="1"/>
    <col min="8219" max="8219" width="4" style="3" customWidth="1"/>
    <col min="8220" max="8220" width="2.375" style="3" customWidth="1"/>
    <col min="8221" max="8221" width="4" style="3" customWidth="1"/>
    <col min="8222" max="8222" width="1.25" style="3" customWidth="1"/>
    <col min="8223" max="8448" width="3.5" style="3"/>
    <col min="8449" max="8449" width="1.25" style="3" customWidth="1"/>
    <col min="8450" max="8454" width="4.125" style="3" customWidth="1"/>
    <col min="8455" max="8455" width="1.5" style="3" customWidth="1"/>
    <col min="8456" max="8473" width="3.5" style="3"/>
    <col min="8474" max="8474" width="1" style="3" customWidth="1"/>
    <col min="8475" max="8475" width="4" style="3" customWidth="1"/>
    <col min="8476" max="8476" width="2.375" style="3" customWidth="1"/>
    <col min="8477" max="8477" width="4" style="3" customWidth="1"/>
    <col min="8478" max="8478" width="1.25" style="3" customWidth="1"/>
    <col min="8479" max="8704" width="3.5" style="3"/>
    <col min="8705" max="8705" width="1.25" style="3" customWidth="1"/>
    <col min="8706" max="8710" width="4.125" style="3" customWidth="1"/>
    <col min="8711" max="8711" width="1.5" style="3" customWidth="1"/>
    <col min="8712" max="8729" width="3.5" style="3"/>
    <col min="8730" max="8730" width="1" style="3" customWidth="1"/>
    <col min="8731" max="8731" width="4" style="3" customWidth="1"/>
    <col min="8732" max="8732" width="2.375" style="3" customWidth="1"/>
    <col min="8733" max="8733" width="4" style="3" customWidth="1"/>
    <col min="8734" max="8734" width="1.25" style="3" customWidth="1"/>
    <col min="8735" max="8960" width="3.5" style="3"/>
    <col min="8961" max="8961" width="1.25" style="3" customWidth="1"/>
    <col min="8962" max="8966" width="4.125" style="3" customWidth="1"/>
    <col min="8967" max="8967" width="1.5" style="3" customWidth="1"/>
    <col min="8968" max="8985" width="3.5" style="3"/>
    <col min="8986" max="8986" width="1" style="3" customWidth="1"/>
    <col min="8987" max="8987" width="4" style="3" customWidth="1"/>
    <col min="8988" max="8988" width="2.375" style="3" customWidth="1"/>
    <col min="8989" max="8989" width="4" style="3" customWidth="1"/>
    <col min="8990" max="8990" width="1.25" style="3" customWidth="1"/>
    <col min="8991" max="9216" width="3.5" style="3"/>
    <col min="9217" max="9217" width="1.25" style="3" customWidth="1"/>
    <col min="9218" max="9222" width="4.125" style="3" customWidth="1"/>
    <col min="9223" max="9223" width="1.5" style="3" customWidth="1"/>
    <col min="9224" max="9241" width="3.5" style="3"/>
    <col min="9242" max="9242" width="1" style="3" customWidth="1"/>
    <col min="9243" max="9243" width="4" style="3" customWidth="1"/>
    <col min="9244" max="9244" width="2.375" style="3" customWidth="1"/>
    <col min="9245" max="9245" width="4" style="3" customWidth="1"/>
    <col min="9246" max="9246" width="1.25" style="3" customWidth="1"/>
    <col min="9247" max="9472" width="3.5" style="3"/>
    <col min="9473" max="9473" width="1.25" style="3" customWidth="1"/>
    <col min="9474" max="9478" width="4.125" style="3" customWidth="1"/>
    <col min="9479" max="9479" width="1.5" style="3" customWidth="1"/>
    <col min="9480" max="9497" width="3.5" style="3"/>
    <col min="9498" max="9498" width="1" style="3" customWidth="1"/>
    <col min="9499" max="9499" width="4" style="3" customWidth="1"/>
    <col min="9500" max="9500" width="2.375" style="3" customWidth="1"/>
    <col min="9501" max="9501" width="4" style="3" customWidth="1"/>
    <col min="9502" max="9502" width="1.25" style="3" customWidth="1"/>
    <col min="9503" max="9728" width="3.5" style="3"/>
    <col min="9729" max="9729" width="1.25" style="3" customWidth="1"/>
    <col min="9730" max="9734" width="4.125" style="3" customWidth="1"/>
    <col min="9735" max="9735" width="1.5" style="3" customWidth="1"/>
    <col min="9736" max="9753" width="3.5" style="3"/>
    <col min="9754" max="9754" width="1" style="3" customWidth="1"/>
    <col min="9755" max="9755" width="4" style="3" customWidth="1"/>
    <col min="9756" max="9756" width="2.375" style="3" customWidth="1"/>
    <col min="9757" max="9757" width="4" style="3" customWidth="1"/>
    <col min="9758" max="9758" width="1.25" style="3" customWidth="1"/>
    <col min="9759" max="9984" width="3.5" style="3"/>
    <col min="9985" max="9985" width="1.25" style="3" customWidth="1"/>
    <col min="9986" max="9990" width="4.125" style="3" customWidth="1"/>
    <col min="9991" max="9991" width="1.5" style="3" customWidth="1"/>
    <col min="9992" max="10009" width="3.5" style="3"/>
    <col min="10010" max="10010" width="1" style="3" customWidth="1"/>
    <col min="10011" max="10011" width="4" style="3" customWidth="1"/>
    <col min="10012" max="10012" width="2.375" style="3" customWidth="1"/>
    <col min="10013" max="10013" width="4" style="3" customWidth="1"/>
    <col min="10014" max="10014" width="1.25" style="3" customWidth="1"/>
    <col min="10015" max="10240" width="3.5" style="3"/>
    <col min="10241" max="10241" width="1.25" style="3" customWidth="1"/>
    <col min="10242" max="10246" width="4.125" style="3" customWidth="1"/>
    <col min="10247" max="10247" width="1.5" style="3" customWidth="1"/>
    <col min="10248" max="10265" width="3.5" style="3"/>
    <col min="10266" max="10266" width="1" style="3" customWidth="1"/>
    <col min="10267" max="10267" width="4" style="3" customWidth="1"/>
    <col min="10268" max="10268" width="2.375" style="3" customWidth="1"/>
    <col min="10269" max="10269" width="4" style="3" customWidth="1"/>
    <col min="10270" max="10270" width="1.25" style="3" customWidth="1"/>
    <col min="10271" max="10496" width="3.5" style="3"/>
    <col min="10497" max="10497" width="1.25" style="3" customWidth="1"/>
    <col min="10498" max="10502" width="4.125" style="3" customWidth="1"/>
    <col min="10503" max="10503" width="1.5" style="3" customWidth="1"/>
    <col min="10504" max="10521" width="3.5" style="3"/>
    <col min="10522" max="10522" width="1" style="3" customWidth="1"/>
    <col min="10523" max="10523" width="4" style="3" customWidth="1"/>
    <col min="10524" max="10524" width="2.375" style="3" customWidth="1"/>
    <col min="10525" max="10525" width="4" style="3" customWidth="1"/>
    <col min="10526" max="10526" width="1.25" style="3" customWidth="1"/>
    <col min="10527" max="10752" width="3.5" style="3"/>
    <col min="10753" max="10753" width="1.25" style="3" customWidth="1"/>
    <col min="10754" max="10758" width="4.125" style="3" customWidth="1"/>
    <col min="10759" max="10759" width="1.5" style="3" customWidth="1"/>
    <col min="10760" max="10777" width="3.5" style="3"/>
    <col min="10778" max="10778" width="1" style="3" customWidth="1"/>
    <col min="10779" max="10779" width="4" style="3" customWidth="1"/>
    <col min="10780" max="10780" width="2.375" style="3" customWidth="1"/>
    <col min="10781" max="10781" width="4" style="3" customWidth="1"/>
    <col min="10782" max="10782" width="1.25" style="3" customWidth="1"/>
    <col min="10783" max="11008" width="3.5" style="3"/>
    <col min="11009" max="11009" width="1.25" style="3" customWidth="1"/>
    <col min="11010" max="11014" width="4.125" style="3" customWidth="1"/>
    <col min="11015" max="11015" width="1.5" style="3" customWidth="1"/>
    <col min="11016" max="11033" width="3.5" style="3"/>
    <col min="11034" max="11034" width="1" style="3" customWidth="1"/>
    <col min="11035" max="11035" width="4" style="3" customWidth="1"/>
    <col min="11036" max="11036" width="2.375" style="3" customWidth="1"/>
    <col min="11037" max="11037" width="4" style="3" customWidth="1"/>
    <col min="11038" max="11038" width="1.25" style="3" customWidth="1"/>
    <col min="11039" max="11264" width="3.5" style="3"/>
    <col min="11265" max="11265" width="1.25" style="3" customWidth="1"/>
    <col min="11266" max="11270" width="4.125" style="3" customWidth="1"/>
    <col min="11271" max="11271" width="1.5" style="3" customWidth="1"/>
    <col min="11272" max="11289" width="3.5" style="3"/>
    <col min="11290" max="11290" width="1" style="3" customWidth="1"/>
    <col min="11291" max="11291" width="4" style="3" customWidth="1"/>
    <col min="11292" max="11292" width="2.375" style="3" customWidth="1"/>
    <col min="11293" max="11293" width="4" style="3" customWidth="1"/>
    <col min="11294" max="11294" width="1.25" style="3" customWidth="1"/>
    <col min="11295" max="11520" width="3.5" style="3"/>
    <col min="11521" max="11521" width="1.25" style="3" customWidth="1"/>
    <col min="11522" max="11526" width="4.125" style="3" customWidth="1"/>
    <col min="11527" max="11527" width="1.5" style="3" customWidth="1"/>
    <col min="11528" max="11545" width="3.5" style="3"/>
    <col min="11546" max="11546" width="1" style="3" customWidth="1"/>
    <col min="11547" max="11547" width="4" style="3" customWidth="1"/>
    <col min="11548" max="11548" width="2.375" style="3" customWidth="1"/>
    <col min="11549" max="11549" width="4" style="3" customWidth="1"/>
    <col min="11550" max="11550" width="1.25" style="3" customWidth="1"/>
    <col min="11551" max="11776" width="3.5" style="3"/>
    <col min="11777" max="11777" width="1.25" style="3" customWidth="1"/>
    <col min="11778" max="11782" width="4.125" style="3" customWidth="1"/>
    <col min="11783" max="11783" width="1.5" style="3" customWidth="1"/>
    <col min="11784" max="11801" width="3.5" style="3"/>
    <col min="11802" max="11802" width="1" style="3" customWidth="1"/>
    <col min="11803" max="11803" width="4" style="3" customWidth="1"/>
    <col min="11804" max="11804" width="2.375" style="3" customWidth="1"/>
    <col min="11805" max="11805" width="4" style="3" customWidth="1"/>
    <col min="11806" max="11806" width="1.25" style="3" customWidth="1"/>
    <col min="11807" max="12032" width="3.5" style="3"/>
    <col min="12033" max="12033" width="1.25" style="3" customWidth="1"/>
    <col min="12034" max="12038" width="4.125" style="3" customWidth="1"/>
    <col min="12039" max="12039" width="1.5" style="3" customWidth="1"/>
    <col min="12040" max="12057" width="3.5" style="3"/>
    <col min="12058" max="12058" width="1" style="3" customWidth="1"/>
    <col min="12059" max="12059" width="4" style="3" customWidth="1"/>
    <col min="12060" max="12060" width="2.375" style="3" customWidth="1"/>
    <col min="12061" max="12061" width="4" style="3" customWidth="1"/>
    <col min="12062" max="12062" width="1.25" style="3" customWidth="1"/>
    <col min="12063" max="12288" width="3.5" style="3"/>
    <col min="12289" max="12289" width="1.25" style="3" customWidth="1"/>
    <col min="12290" max="12294" width="4.125" style="3" customWidth="1"/>
    <col min="12295" max="12295" width="1.5" style="3" customWidth="1"/>
    <col min="12296" max="12313" width="3.5" style="3"/>
    <col min="12314" max="12314" width="1" style="3" customWidth="1"/>
    <col min="12315" max="12315" width="4" style="3" customWidth="1"/>
    <col min="12316" max="12316" width="2.375" style="3" customWidth="1"/>
    <col min="12317" max="12317" width="4" style="3" customWidth="1"/>
    <col min="12318" max="12318" width="1.25" style="3" customWidth="1"/>
    <col min="12319" max="12544" width="3.5" style="3"/>
    <col min="12545" max="12545" width="1.25" style="3" customWidth="1"/>
    <col min="12546" max="12550" width="4.125" style="3" customWidth="1"/>
    <col min="12551" max="12551" width="1.5" style="3" customWidth="1"/>
    <col min="12552" max="12569" width="3.5" style="3"/>
    <col min="12570" max="12570" width="1" style="3" customWidth="1"/>
    <col min="12571" max="12571" width="4" style="3" customWidth="1"/>
    <col min="12572" max="12572" width="2.375" style="3" customWidth="1"/>
    <col min="12573" max="12573" width="4" style="3" customWidth="1"/>
    <col min="12574" max="12574" width="1.25" style="3" customWidth="1"/>
    <col min="12575" max="12800" width="3.5" style="3"/>
    <col min="12801" max="12801" width="1.25" style="3" customWidth="1"/>
    <col min="12802" max="12806" width="4.125" style="3" customWidth="1"/>
    <col min="12807" max="12807" width="1.5" style="3" customWidth="1"/>
    <col min="12808" max="12825" width="3.5" style="3"/>
    <col min="12826" max="12826" width="1" style="3" customWidth="1"/>
    <col min="12827" max="12827" width="4" style="3" customWidth="1"/>
    <col min="12828" max="12828" width="2.375" style="3" customWidth="1"/>
    <col min="12829" max="12829" width="4" style="3" customWidth="1"/>
    <col min="12830" max="12830" width="1.25" style="3" customWidth="1"/>
    <col min="12831" max="13056" width="3.5" style="3"/>
    <col min="13057" max="13057" width="1.25" style="3" customWidth="1"/>
    <col min="13058" max="13062" width="4.125" style="3" customWidth="1"/>
    <col min="13063" max="13063" width="1.5" style="3" customWidth="1"/>
    <col min="13064" max="13081" width="3.5" style="3"/>
    <col min="13082" max="13082" width="1" style="3" customWidth="1"/>
    <col min="13083" max="13083" width="4" style="3" customWidth="1"/>
    <col min="13084" max="13084" width="2.375" style="3" customWidth="1"/>
    <col min="13085" max="13085" width="4" style="3" customWidth="1"/>
    <col min="13086" max="13086" width="1.25" style="3" customWidth="1"/>
    <col min="13087" max="13312" width="3.5" style="3"/>
    <col min="13313" max="13313" width="1.25" style="3" customWidth="1"/>
    <col min="13314" max="13318" width="4.125" style="3" customWidth="1"/>
    <col min="13319" max="13319" width="1.5" style="3" customWidth="1"/>
    <col min="13320" max="13337" width="3.5" style="3"/>
    <col min="13338" max="13338" width="1" style="3" customWidth="1"/>
    <col min="13339" max="13339" width="4" style="3" customWidth="1"/>
    <col min="13340" max="13340" width="2.375" style="3" customWidth="1"/>
    <col min="13341" max="13341" width="4" style="3" customWidth="1"/>
    <col min="13342" max="13342" width="1.25" style="3" customWidth="1"/>
    <col min="13343" max="13568" width="3.5" style="3"/>
    <col min="13569" max="13569" width="1.25" style="3" customWidth="1"/>
    <col min="13570" max="13574" width="4.125" style="3" customWidth="1"/>
    <col min="13575" max="13575" width="1.5" style="3" customWidth="1"/>
    <col min="13576" max="13593" width="3.5" style="3"/>
    <col min="13594" max="13594" width="1" style="3" customWidth="1"/>
    <col min="13595" max="13595" width="4" style="3" customWidth="1"/>
    <col min="13596" max="13596" width="2.375" style="3" customWidth="1"/>
    <col min="13597" max="13597" width="4" style="3" customWidth="1"/>
    <col min="13598" max="13598" width="1.25" style="3" customWidth="1"/>
    <col min="13599" max="13824" width="3.5" style="3"/>
    <col min="13825" max="13825" width="1.25" style="3" customWidth="1"/>
    <col min="13826" max="13830" width="4.125" style="3" customWidth="1"/>
    <col min="13831" max="13831" width="1.5" style="3" customWidth="1"/>
    <col min="13832" max="13849" width="3.5" style="3"/>
    <col min="13850" max="13850" width="1" style="3" customWidth="1"/>
    <col min="13851" max="13851" width="4" style="3" customWidth="1"/>
    <col min="13852" max="13852" width="2.375" style="3" customWidth="1"/>
    <col min="13853" max="13853" width="4" style="3" customWidth="1"/>
    <col min="13854" max="13854" width="1.25" style="3" customWidth="1"/>
    <col min="13855" max="14080" width="3.5" style="3"/>
    <col min="14081" max="14081" width="1.25" style="3" customWidth="1"/>
    <col min="14082" max="14086" width="4.125" style="3" customWidth="1"/>
    <col min="14087" max="14087" width="1.5" style="3" customWidth="1"/>
    <col min="14088" max="14105" width="3.5" style="3"/>
    <col min="14106" max="14106" width="1" style="3" customWidth="1"/>
    <col min="14107" max="14107" width="4" style="3" customWidth="1"/>
    <col min="14108" max="14108" width="2.375" style="3" customWidth="1"/>
    <col min="14109" max="14109" width="4" style="3" customWidth="1"/>
    <col min="14110" max="14110" width="1.25" style="3" customWidth="1"/>
    <col min="14111" max="14336" width="3.5" style="3"/>
    <col min="14337" max="14337" width="1.25" style="3" customWidth="1"/>
    <col min="14338" max="14342" width="4.125" style="3" customWidth="1"/>
    <col min="14343" max="14343" width="1.5" style="3" customWidth="1"/>
    <col min="14344" max="14361" width="3.5" style="3"/>
    <col min="14362" max="14362" width="1" style="3" customWidth="1"/>
    <col min="14363" max="14363" width="4" style="3" customWidth="1"/>
    <col min="14364" max="14364" width="2.375" style="3" customWidth="1"/>
    <col min="14365" max="14365" width="4" style="3" customWidth="1"/>
    <col min="14366" max="14366" width="1.25" style="3" customWidth="1"/>
    <col min="14367" max="14592" width="3.5" style="3"/>
    <col min="14593" max="14593" width="1.25" style="3" customWidth="1"/>
    <col min="14594" max="14598" width="4.125" style="3" customWidth="1"/>
    <col min="14599" max="14599" width="1.5" style="3" customWidth="1"/>
    <col min="14600" max="14617" width="3.5" style="3"/>
    <col min="14618" max="14618" width="1" style="3" customWidth="1"/>
    <col min="14619" max="14619" width="4" style="3" customWidth="1"/>
    <col min="14620" max="14620" width="2.375" style="3" customWidth="1"/>
    <col min="14621" max="14621" width="4" style="3" customWidth="1"/>
    <col min="14622" max="14622" width="1.25" style="3" customWidth="1"/>
    <col min="14623" max="14848" width="3.5" style="3"/>
    <col min="14849" max="14849" width="1.25" style="3" customWidth="1"/>
    <col min="14850" max="14854" width="4.125" style="3" customWidth="1"/>
    <col min="14855" max="14855" width="1.5" style="3" customWidth="1"/>
    <col min="14856" max="14873" width="3.5" style="3"/>
    <col min="14874" max="14874" width="1" style="3" customWidth="1"/>
    <col min="14875" max="14875" width="4" style="3" customWidth="1"/>
    <col min="14876" max="14876" width="2.375" style="3" customWidth="1"/>
    <col min="14877" max="14877" width="4" style="3" customWidth="1"/>
    <col min="14878" max="14878" width="1.25" style="3" customWidth="1"/>
    <col min="14879" max="15104" width="3.5" style="3"/>
    <col min="15105" max="15105" width="1.25" style="3" customWidth="1"/>
    <col min="15106" max="15110" width="4.125" style="3" customWidth="1"/>
    <col min="15111" max="15111" width="1.5" style="3" customWidth="1"/>
    <col min="15112" max="15129" width="3.5" style="3"/>
    <col min="15130" max="15130" width="1" style="3" customWidth="1"/>
    <col min="15131" max="15131" width="4" style="3" customWidth="1"/>
    <col min="15132" max="15132" width="2.375" style="3" customWidth="1"/>
    <col min="15133" max="15133" width="4" style="3" customWidth="1"/>
    <col min="15134" max="15134" width="1.25" style="3" customWidth="1"/>
    <col min="15135" max="15360" width="3.5" style="3"/>
    <col min="15361" max="15361" width="1.25" style="3" customWidth="1"/>
    <col min="15362" max="15366" width="4.125" style="3" customWidth="1"/>
    <col min="15367" max="15367" width="1.5" style="3" customWidth="1"/>
    <col min="15368" max="15385" width="3.5" style="3"/>
    <col min="15386" max="15386" width="1" style="3" customWidth="1"/>
    <col min="15387" max="15387" width="4" style="3" customWidth="1"/>
    <col min="15388" max="15388" width="2.375" style="3" customWidth="1"/>
    <col min="15389" max="15389" width="4" style="3" customWidth="1"/>
    <col min="15390" max="15390" width="1.25" style="3" customWidth="1"/>
    <col min="15391" max="15616" width="3.5" style="3"/>
    <col min="15617" max="15617" width="1.25" style="3" customWidth="1"/>
    <col min="15618" max="15622" width="4.125" style="3" customWidth="1"/>
    <col min="15623" max="15623" width="1.5" style="3" customWidth="1"/>
    <col min="15624" max="15641" width="3.5" style="3"/>
    <col min="15642" max="15642" width="1" style="3" customWidth="1"/>
    <col min="15643" max="15643" width="4" style="3" customWidth="1"/>
    <col min="15644" max="15644" width="2.375" style="3" customWidth="1"/>
    <col min="15645" max="15645" width="4" style="3" customWidth="1"/>
    <col min="15646" max="15646" width="1.25" style="3" customWidth="1"/>
    <col min="15647" max="15872" width="3.5" style="3"/>
    <col min="15873" max="15873" width="1.25" style="3" customWidth="1"/>
    <col min="15874" max="15878" width="4.125" style="3" customWidth="1"/>
    <col min="15879" max="15879" width="1.5" style="3" customWidth="1"/>
    <col min="15880" max="15897" width="3.5" style="3"/>
    <col min="15898" max="15898" width="1" style="3" customWidth="1"/>
    <col min="15899" max="15899" width="4" style="3" customWidth="1"/>
    <col min="15900" max="15900" width="2.375" style="3" customWidth="1"/>
    <col min="15901" max="15901" width="4" style="3" customWidth="1"/>
    <col min="15902" max="15902" width="1.25" style="3" customWidth="1"/>
    <col min="15903" max="16128" width="3.5" style="3"/>
    <col min="16129" max="16129" width="1.25" style="3" customWidth="1"/>
    <col min="16130" max="16134" width="4.125" style="3" customWidth="1"/>
    <col min="16135" max="16135" width="1.5" style="3" customWidth="1"/>
    <col min="16136" max="16153" width="3.5" style="3"/>
    <col min="16154" max="16154" width="1" style="3" customWidth="1"/>
    <col min="16155" max="16155" width="4" style="3" customWidth="1"/>
    <col min="16156" max="16156" width="2.375" style="3" customWidth="1"/>
    <col min="16157" max="16157" width="4" style="3" customWidth="1"/>
    <col min="16158" max="16158" width="1.25" style="3" customWidth="1"/>
    <col min="16159" max="16384" width="3.5" style="3"/>
  </cols>
  <sheetData>
    <row r="1" spans="2:37" s="1" customFormat="1" ht="14.25" thickBot="1" x14ac:dyDescent="0.2">
      <c r="AH1" s="291"/>
    </row>
    <row r="2" spans="2:37" s="1" customFormat="1" ht="14.25" thickTop="1" x14ac:dyDescent="0.15">
      <c r="B2" s="1" t="s">
        <v>642</v>
      </c>
      <c r="AG2" s="755" t="s">
        <v>519</v>
      </c>
      <c r="AH2" s="756"/>
    </row>
    <row r="3" spans="2:37" s="1" customFormat="1" ht="47.25" customHeight="1" thickBot="1" x14ac:dyDescent="0.2">
      <c r="B3" s="981" t="s">
        <v>159</v>
      </c>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G3" s="757"/>
      <c r="AH3" s="758"/>
    </row>
    <row r="4" spans="2:37" s="1" customFormat="1" ht="23.25" customHeight="1" thickTop="1" x14ac:dyDescent="0.15">
      <c r="B4" s="982" t="s">
        <v>160</v>
      </c>
      <c r="C4" s="982"/>
      <c r="D4" s="982"/>
      <c r="E4" s="982"/>
      <c r="F4" s="982"/>
      <c r="G4" s="699"/>
      <c r="H4" s="700"/>
      <c r="I4" s="700"/>
      <c r="J4" s="700"/>
      <c r="K4" s="700"/>
      <c r="L4" s="700"/>
      <c r="M4" s="700"/>
      <c r="N4" s="700"/>
      <c r="O4" s="700"/>
      <c r="P4" s="700"/>
      <c r="Q4" s="700"/>
      <c r="R4" s="700"/>
      <c r="S4" s="700"/>
      <c r="T4" s="700"/>
      <c r="U4" s="700"/>
      <c r="V4" s="700"/>
      <c r="W4" s="700"/>
      <c r="X4" s="700"/>
      <c r="Y4" s="700"/>
      <c r="Z4" s="700"/>
      <c r="AA4" s="700"/>
      <c r="AB4" s="700"/>
      <c r="AC4" s="701"/>
      <c r="AG4" s="350"/>
      <c r="AH4" s="291"/>
    </row>
    <row r="5" spans="2:37" s="1" customFormat="1" ht="23.25" customHeight="1" x14ac:dyDescent="0.15">
      <c r="B5" s="699" t="s">
        <v>643</v>
      </c>
      <c r="C5" s="700"/>
      <c r="D5" s="700"/>
      <c r="E5" s="700"/>
      <c r="F5" s="701"/>
      <c r="G5" s="9"/>
      <c r="H5" s="370" t="s">
        <v>548</v>
      </c>
      <c r="I5" s="469" t="s">
        <v>644</v>
      </c>
      <c r="J5" s="469"/>
      <c r="K5" s="469"/>
      <c r="L5" s="469"/>
      <c r="M5" s="12" t="s">
        <v>548</v>
      </c>
      <c r="N5" s="469" t="s">
        <v>645</v>
      </c>
      <c r="O5" s="469"/>
      <c r="P5" s="469"/>
      <c r="Q5" s="469"/>
      <c r="R5" s="12" t="s">
        <v>548</v>
      </c>
      <c r="S5" s="469" t="s">
        <v>646</v>
      </c>
      <c r="T5" s="469"/>
      <c r="U5" s="469"/>
      <c r="V5" s="370"/>
      <c r="W5" s="370"/>
      <c r="X5" s="370"/>
      <c r="Y5" s="370"/>
      <c r="Z5" s="370"/>
      <c r="AA5" s="370"/>
      <c r="AB5" s="370"/>
      <c r="AC5" s="88"/>
      <c r="AG5" s="220"/>
      <c r="AH5" s="220"/>
    </row>
    <row r="6" spans="2:37" s="1" customFormat="1" ht="23.25" customHeight="1" x14ac:dyDescent="0.15">
      <c r="B6" s="983" t="s">
        <v>161</v>
      </c>
      <c r="C6" s="984"/>
      <c r="D6" s="984"/>
      <c r="E6" s="984"/>
      <c r="F6" s="985"/>
      <c r="G6" s="6"/>
      <c r="H6" s="12" t="s">
        <v>548</v>
      </c>
      <c r="I6" s="7" t="s">
        <v>647</v>
      </c>
      <c r="J6" s="22"/>
      <c r="K6" s="22"/>
      <c r="L6" s="22"/>
      <c r="M6" s="22"/>
      <c r="N6" s="22"/>
      <c r="O6" s="22"/>
      <c r="P6" s="22"/>
      <c r="Q6" s="12" t="s">
        <v>548</v>
      </c>
      <c r="R6" s="7" t="s">
        <v>648</v>
      </c>
      <c r="S6" s="22"/>
      <c r="T6" s="22"/>
      <c r="U6" s="22"/>
      <c r="V6" s="374"/>
      <c r="W6" s="374"/>
      <c r="X6" s="374"/>
      <c r="Y6" s="374"/>
      <c r="Z6" s="374"/>
      <c r="AA6" s="374"/>
      <c r="AB6" s="374"/>
      <c r="AC6" s="372"/>
      <c r="AG6" s="220"/>
      <c r="AH6" s="220"/>
    </row>
    <row r="7" spans="2:37" s="1" customFormat="1" ht="23.25" customHeight="1" x14ac:dyDescent="0.15">
      <c r="B7" s="702"/>
      <c r="C7" s="703"/>
      <c r="D7" s="703"/>
      <c r="E7" s="703"/>
      <c r="F7" s="704"/>
      <c r="G7" s="93"/>
      <c r="H7" s="376" t="s">
        <v>548</v>
      </c>
      <c r="I7" s="8" t="s">
        <v>649</v>
      </c>
      <c r="J7" s="470"/>
      <c r="K7" s="470"/>
      <c r="L7" s="470"/>
      <c r="M7" s="470"/>
      <c r="N7" s="470"/>
      <c r="O7" s="470"/>
      <c r="P7" s="470"/>
      <c r="Q7" s="376" t="s">
        <v>548</v>
      </c>
      <c r="R7" s="8" t="s">
        <v>650</v>
      </c>
      <c r="S7" s="470"/>
      <c r="T7" s="470"/>
      <c r="U7" s="470"/>
      <c r="V7" s="376"/>
      <c r="W7" s="376"/>
      <c r="X7" s="376"/>
      <c r="Y7" s="376"/>
      <c r="Z7" s="376"/>
      <c r="AA7" s="376"/>
      <c r="AB7" s="376"/>
      <c r="AC7" s="377"/>
      <c r="AG7" s="220"/>
      <c r="AH7" s="220"/>
    </row>
    <row r="8" spans="2:37" s="1" customFormat="1" x14ac:dyDescent="0.15">
      <c r="AG8" s="220"/>
      <c r="AH8" s="220"/>
    </row>
    <row r="9" spans="2:37" s="1" customFormat="1" x14ac:dyDescent="0.15">
      <c r="B9" s="1" t="s">
        <v>162</v>
      </c>
      <c r="AG9" s="220"/>
      <c r="AH9" s="220"/>
    </row>
    <row r="10" spans="2:37" s="1" customFormat="1" ht="7.5" customHeight="1" x14ac:dyDescent="0.15">
      <c r="AG10" s="220"/>
      <c r="AH10" s="220"/>
    </row>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c r="AG11" s="220"/>
      <c r="AH11" s="220"/>
    </row>
    <row r="12" spans="2:37" s="1" customFormat="1" ht="30" customHeight="1" x14ac:dyDescent="0.15">
      <c r="B12" s="718" t="s">
        <v>651</v>
      </c>
      <c r="C12" s="719"/>
      <c r="D12" s="719"/>
      <c r="E12" s="719"/>
      <c r="F12" s="965"/>
      <c r="H12" s="471" t="s">
        <v>163</v>
      </c>
      <c r="I12" s="976" t="s">
        <v>164</v>
      </c>
      <c r="J12" s="977"/>
      <c r="K12" s="977"/>
      <c r="L12" s="977"/>
      <c r="M12" s="977"/>
      <c r="N12" s="977"/>
      <c r="O12" s="977"/>
      <c r="P12" s="977"/>
      <c r="Q12" s="977"/>
      <c r="R12" s="977"/>
      <c r="S12" s="699"/>
      <c r="T12" s="700"/>
      <c r="U12" s="88" t="s">
        <v>165</v>
      </c>
      <c r="V12" s="12"/>
      <c r="W12" s="12"/>
      <c r="X12" s="12"/>
      <c r="Y12" s="12"/>
      <c r="AA12" s="472" t="s">
        <v>652</v>
      </c>
      <c r="AB12" s="473" t="s">
        <v>653</v>
      </c>
      <c r="AC12" s="474" t="s">
        <v>654</v>
      </c>
      <c r="AG12" s="220"/>
      <c r="AH12" s="220"/>
      <c r="AK12" s="2"/>
    </row>
    <row r="13" spans="2:37" s="1" customFormat="1" ht="43.5" customHeight="1" x14ac:dyDescent="0.15">
      <c r="B13" s="718"/>
      <c r="C13" s="719"/>
      <c r="D13" s="719"/>
      <c r="E13" s="719"/>
      <c r="F13" s="965"/>
      <c r="H13" s="471" t="s">
        <v>166</v>
      </c>
      <c r="I13" s="967" t="s">
        <v>167</v>
      </c>
      <c r="J13" s="968"/>
      <c r="K13" s="968"/>
      <c r="L13" s="968"/>
      <c r="M13" s="968"/>
      <c r="N13" s="968"/>
      <c r="O13" s="968"/>
      <c r="P13" s="968"/>
      <c r="Q13" s="968"/>
      <c r="R13" s="969"/>
      <c r="S13" s="699"/>
      <c r="T13" s="700"/>
      <c r="U13" s="88" t="s">
        <v>165</v>
      </c>
      <c r="V13" s="1" t="s">
        <v>168</v>
      </c>
      <c r="W13" s="741" t="s">
        <v>655</v>
      </c>
      <c r="X13" s="741"/>
      <c r="Y13" s="741"/>
      <c r="Z13" s="21"/>
      <c r="AA13" s="95" t="s">
        <v>548</v>
      </c>
      <c r="AB13" s="12" t="s">
        <v>653</v>
      </c>
      <c r="AC13" s="86" t="s">
        <v>548</v>
      </c>
      <c r="AG13" s="220"/>
      <c r="AH13" s="220"/>
      <c r="AK13" s="2"/>
    </row>
    <row r="14" spans="2:37" s="1" customFormat="1" ht="7.5" customHeight="1" x14ac:dyDescent="0.15">
      <c r="B14" s="93"/>
      <c r="C14" s="8"/>
      <c r="D14" s="8"/>
      <c r="E14" s="8"/>
      <c r="F14" s="94"/>
      <c r="G14" s="8"/>
      <c r="H14" s="8"/>
      <c r="I14" s="8"/>
      <c r="J14" s="8"/>
      <c r="K14" s="8"/>
      <c r="L14" s="8"/>
      <c r="M14" s="8"/>
      <c r="N14" s="8"/>
      <c r="O14" s="8"/>
      <c r="P14" s="8"/>
      <c r="Q14" s="8"/>
      <c r="R14" s="8"/>
      <c r="S14" s="8"/>
      <c r="T14" s="8"/>
      <c r="U14" s="8"/>
      <c r="V14" s="8"/>
      <c r="W14" s="8"/>
      <c r="X14" s="8"/>
      <c r="Y14" s="8"/>
      <c r="Z14" s="8"/>
      <c r="AA14" s="93"/>
      <c r="AB14" s="8"/>
      <c r="AC14" s="94"/>
      <c r="AG14" s="220"/>
      <c r="AH14" s="220"/>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c r="AG15" s="220"/>
      <c r="AH15" s="220"/>
    </row>
    <row r="16" spans="2:37" s="1" customFormat="1" ht="30" customHeight="1" x14ac:dyDescent="0.15">
      <c r="B16" s="718" t="s">
        <v>656</v>
      </c>
      <c r="C16" s="719"/>
      <c r="D16" s="719"/>
      <c r="E16" s="719"/>
      <c r="F16" s="965"/>
      <c r="H16" s="471" t="s">
        <v>163</v>
      </c>
      <c r="I16" s="967" t="s">
        <v>164</v>
      </c>
      <c r="J16" s="968"/>
      <c r="K16" s="968"/>
      <c r="L16" s="968"/>
      <c r="M16" s="968"/>
      <c r="N16" s="968"/>
      <c r="O16" s="968"/>
      <c r="P16" s="968"/>
      <c r="Q16" s="968"/>
      <c r="R16" s="969"/>
      <c r="S16" s="699"/>
      <c r="T16" s="700"/>
      <c r="U16" s="88" t="s">
        <v>165</v>
      </c>
      <c r="V16" s="12"/>
      <c r="W16" s="12"/>
      <c r="X16" s="12"/>
      <c r="Y16" s="12"/>
      <c r="AA16" s="472" t="s">
        <v>652</v>
      </c>
      <c r="AB16" s="473" t="s">
        <v>653</v>
      </c>
      <c r="AC16" s="474" t="s">
        <v>654</v>
      </c>
      <c r="AG16" s="220"/>
      <c r="AH16" s="220"/>
      <c r="AK16" s="2"/>
    </row>
    <row r="17" spans="2:37" s="1" customFormat="1" ht="36" customHeight="1" x14ac:dyDescent="0.15">
      <c r="B17" s="718"/>
      <c r="C17" s="719"/>
      <c r="D17" s="719"/>
      <c r="E17" s="719"/>
      <c r="F17" s="965"/>
      <c r="H17" s="471" t="s">
        <v>166</v>
      </c>
      <c r="I17" s="967" t="s">
        <v>170</v>
      </c>
      <c r="J17" s="968"/>
      <c r="K17" s="968"/>
      <c r="L17" s="968"/>
      <c r="M17" s="968"/>
      <c r="N17" s="968"/>
      <c r="O17" s="968"/>
      <c r="P17" s="968"/>
      <c r="Q17" s="968"/>
      <c r="R17" s="969"/>
      <c r="S17" s="699"/>
      <c r="T17" s="700"/>
      <c r="U17" s="88" t="s">
        <v>165</v>
      </c>
      <c r="V17" s="1" t="s">
        <v>168</v>
      </c>
      <c r="W17" s="741" t="s">
        <v>657</v>
      </c>
      <c r="X17" s="741"/>
      <c r="Y17" s="741"/>
      <c r="Z17" s="21"/>
      <c r="AA17" s="95" t="s">
        <v>548</v>
      </c>
      <c r="AB17" s="12" t="s">
        <v>653</v>
      </c>
      <c r="AC17" s="86" t="s">
        <v>548</v>
      </c>
      <c r="AG17" s="220"/>
      <c r="AH17" s="220"/>
      <c r="AK17" s="2"/>
    </row>
    <row r="18" spans="2:37" s="1" customFormat="1" ht="7.5" customHeight="1" x14ac:dyDescent="0.15">
      <c r="B18" s="93"/>
      <c r="C18" s="8"/>
      <c r="D18" s="8"/>
      <c r="E18" s="8"/>
      <c r="F18" s="94"/>
      <c r="G18" s="8"/>
      <c r="H18" s="8"/>
      <c r="I18" s="8"/>
      <c r="J18" s="8"/>
      <c r="K18" s="8"/>
      <c r="L18" s="8"/>
      <c r="M18" s="8"/>
      <c r="N18" s="8"/>
      <c r="O18" s="8"/>
      <c r="P18" s="8"/>
      <c r="Q18" s="8"/>
      <c r="R18" s="8"/>
      <c r="S18" s="8"/>
      <c r="T18" s="8"/>
      <c r="U18" s="8"/>
      <c r="V18" s="8"/>
      <c r="W18" s="8"/>
      <c r="X18" s="8"/>
      <c r="Y18" s="8"/>
      <c r="Z18" s="8"/>
      <c r="AA18" s="93"/>
      <c r="AB18" s="8"/>
      <c r="AC18" s="94"/>
      <c r="AG18" s="220"/>
      <c r="AH18" s="220"/>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c r="AG19" s="220"/>
      <c r="AH19" s="220"/>
    </row>
    <row r="20" spans="2:37" s="1" customFormat="1" ht="30" customHeight="1" x14ac:dyDescent="0.15">
      <c r="B20" s="718" t="s">
        <v>658</v>
      </c>
      <c r="C20" s="719"/>
      <c r="D20" s="719"/>
      <c r="E20" s="719"/>
      <c r="F20" s="965"/>
      <c r="H20" s="471" t="s">
        <v>163</v>
      </c>
      <c r="I20" s="967" t="s">
        <v>164</v>
      </c>
      <c r="J20" s="968"/>
      <c r="K20" s="968"/>
      <c r="L20" s="968"/>
      <c r="M20" s="968"/>
      <c r="N20" s="968"/>
      <c r="O20" s="968"/>
      <c r="P20" s="968"/>
      <c r="Q20" s="968"/>
      <c r="R20" s="969"/>
      <c r="S20" s="699"/>
      <c r="T20" s="700"/>
      <c r="U20" s="88" t="s">
        <v>165</v>
      </c>
      <c r="V20" s="12"/>
      <c r="W20" s="12"/>
      <c r="X20" s="12"/>
      <c r="Y20" s="12"/>
      <c r="AA20" s="472" t="s">
        <v>652</v>
      </c>
      <c r="AB20" s="473" t="s">
        <v>653</v>
      </c>
      <c r="AC20" s="474" t="s">
        <v>654</v>
      </c>
      <c r="AG20" s="220"/>
      <c r="AH20" s="220"/>
      <c r="AK20" s="2"/>
    </row>
    <row r="21" spans="2:37" s="1" customFormat="1" ht="36" customHeight="1" x14ac:dyDescent="0.15">
      <c r="B21" s="718"/>
      <c r="C21" s="719"/>
      <c r="D21" s="719"/>
      <c r="E21" s="719"/>
      <c r="F21" s="965"/>
      <c r="H21" s="471" t="s">
        <v>166</v>
      </c>
      <c r="I21" s="967" t="s">
        <v>171</v>
      </c>
      <c r="J21" s="968"/>
      <c r="K21" s="968"/>
      <c r="L21" s="968"/>
      <c r="M21" s="968"/>
      <c r="N21" s="968"/>
      <c r="O21" s="968"/>
      <c r="P21" s="968"/>
      <c r="Q21" s="968"/>
      <c r="R21" s="969"/>
      <c r="S21" s="699"/>
      <c r="T21" s="700"/>
      <c r="U21" s="88" t="s">
        <v>165</v>
      </c>
      <c r="V21" s="1" t="s">
        <v>168</v>
      </c>
      <c r="W21" s="741" t="s">
        <v>659</v>
      </c>
      <c r="X21" s="741"/>
      <c r="Y21" s="741"/>
      <c r="Z21" s="21"/>
      <c r="AA21" s="95" t="s">
        <v>548</v>
      </c>
      <c r="AB21" s="12" t="s">
        <v>653</v>
      </c>
      <c r="AC21" s="86" t="s">
        <v>548</v>
      </c>
      <c r="AG21" s="220"/>
      <c r="AH21" s="220"/>
      <c r="AK21" s="2"/>
    </row>
    <row r="22" spans="2:37" s="1" customFormat="1" ht="7.5" customHeight="1" x14ac:dyDescent="0.15">
      <c r="B22" s="93"/>
      <c r="C22" s="8"/>
      <c r="D22" s="8"/>
      <c r="E22" s="8"/>
      <c r="F22" s="94"/>
      <c r="G22" s="8"/>
      <c r="V22" s="8"/>
      <c r="W22" s="8"/>
      <c r="X22" s="8"/>
      <c r="Y22" s="8"/>
      <c r="Z22" s="8"/>
      <c r="AA22" s="93"/>
      <c r="AB22" s="8"/>
      <c r="AC22" s="94"/>
      <c r="AG22" s="220"/>
      <c r="AH22" s="220"/>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c r="AG23" s="220"/>
      <c r="AH23" s="220"/>
    </row>
    <row r="24" spans="2:37" s="1" customFormat="1" ht="13.5" customHeight="1" x14ac:dyDescent="0.15">
      <c r="B24" s="475"/>
      <c r="C24" s="476"/>
      <c r="D24" s="476"/>
      <c r="E24" s="476"/>
      <c r="F24" s="477"/>
      <c r="AA24" s="472" t="s">
        <v>652</v>
      </c>
      <c r="AB24" s="473" t="s">
        <v>653</v>
      </c>
      <c r="AC24" s="474" t="s">
        <v>654</v>
      </c>
      <c r="AG24" s="220"/>
      <c r="AH24" s="220"/>
    </row>
    <row r="25" spans="2:37" s="1" customFormat="1" ht="36" customHeight="1" x14ac:dyDescent="0.15">
      <c r="B25" s="718" t="s">
        <v>660</v>
      </c>
      <c r="C25" s="719"/>
      <c r="D25" s="719"/>
      <c r="E25" s="719"/>
      <c r="F25" s="965"/>
      <c r="H25" s="471" t="s">
        <v>163</v>
      </c>
      <c r="I25" s="967" t="s">
        <v>172</v>
      </c>
      <c r="J25" s="968"/>
      <c r="K25" s="968"/>
      <c r="L25" s="968"/>
      <c r="M25" s="968"/>
      <c r="N25" s="968"/>
      <c r="O25" s="968"/>
      <c r="P25" s="968"/>
      <c r="Q25" s="968"/>
      <c r="R25" s="969"/>
      <c r="S25" s="699"/>
      <c r="T25" s="700"/>
      <c r="U25" s="88" t="s">
        <v>165</v>
      </c>
      <c r="V25" s="468" t="s">
        <v>168</v>
      </c>
      <c r="W25" s="741" t="s">
        <v>173</v>
      </c>
      <c r="X25" s="741"/>
      <c r="Y25" s="741"/>
      <c r="Z25" s="21"/>
      <c r="AA25" s="95" t="s">
        <v>548</v>
      </c>
      <c r="AB25" s="12" t="s">
        <v>653</v>
      </c>
      <c r="AC25" s="86" t="s">
        <v>548</v>
      </c>
      <c r="AG25" s="220"/>
      <c r="AH25" s="220"/>
      <c r="AK25" s="2"/>
    </row>
    <row r="26" spans="2:37" s="1" customFormat="1" ht="7.5" customHeight="1" x14ac:dyDescent="0.15">
      <c r="B26" s="478"/>
      <c r="C26" s="479"/>
      <c r="D26" s="479"/>
      <c r="E26" s="479"/>
      <c r="F26" s="480"/>
      <c r="G26" s="8"/>
      <c r="H26" s="481"/>
      <c r="I26" s="680"/>
      <c r="J26" s="680"/>
      <c r="K26" s="680"/>
      <c r="L26" s="680"/>
      <c r="M26" s="482"/>
      <c r="N26" s="482"/>
      <c r="O26" s="482"/>
      <c r="P26" s="482"/>
      <c r="Q26" s="482"/>
      <c r="R26" s="482"/>
      <c r="S26" s="8"/>
      <c r="T26" s="8"/>
      <c r="U26" s="376"/>
      <c r="V26" s="479"/>
      <c r="W26" s="483"/>
      <c r="X26" s="483"/>
      <c r="Y26" s="483"/>
      <c r="Z26" s="382"/>
      <c r="AA26" s="978"/>
      <c r="AB26" s="979"/>
      <c r="AC26" s="980"/>
      <c r="AG26" s="220"/>
      <c r="AH26" s="220"/>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c r="AG27" s="220"/>
      <c r="AH27" s="220"/>
    </row>
    <row r="28" spans="2:37" s="1" customFormat="1" x14ac:dyDescent="0.15">
      <c r="B28" s="91"/>
      <c r="AA28" s="472" t="s">
        <v>652</v>
      </c>
      <c r="AB28" s="473" t="s">
        <v>653</v>
      </c>
      <c r="AC28" s="474" t="s">
        <v>654</v>
      </c>
      <c r="AG28" s="220"/>
      <c r="AH28" s="220"/>
    </row>
    <row r="29" spans="2:37" s="1" customFormat="1" ht="21" customHeight="1" x14ac:dyDescent="0.15">
      <c r="B29" s="973" t="s">
        <v>174</v>
      </c>
      <c r="C29" s="974"/>
      <c r="D29" s="974"/>
      <c r="E29" s="974"/>
      <c r="F29" s="974"/>
      <c r="G29" s="974"/>
      <c r="H29" s="974"/>
      <c r="I29" s="974"/>
      <c r="J29" s="974"/>
      <c r="K29" s="974"/>
      <c r="L29" s="974"/>
      <c r="M29" s="974"/>
      <c r="N29" s="974"/>
      <c r="O29" s="974"/>
      <c r="P29" s="974"/>
      <c r="Q29" s="974"/>
      <c r="R29" s="974"/>
      <c r="S29" s="974"/>
      <c r="T29" s="974"/>
      <c r="U29" s="974"/>
      <c r="V29" s="974"/>
      <c r="W29" s="974"/>
      <c r="X29" s="974"/>
      <c r="Y29" s="974"/>
      <c r="Z29" s="975"/>
      <c r="AA29" s="95" t="s">
        <v>548</v>
      </c>
      <c r="AB29" s="12" t="s">
        <v>653</v>
      </c>
      <c r="AC29" s="86" t="s">
        <v>548</v>
      </c>
      <c r="AG29" s="220"/>
      <c r="AH29" s="220"/>
    </row>
    <row r="30" spans="2:37" s="1" customFormat="1" ht="4.5" customHeight="1" x14ac:dyDescent="0.15">
      <c r="B30" s="93"/>
      <c r="C30" s="8"/>
      <c r="D30" s="8"/>
      <c r="E30" s="8"/>
      <c r="F30" s="8"/>
      <c r="G30" s="8"/>
      <c r="H30" s="8"/>
      <c r="I30" s="8"/>
      <c r="J30" s="8"/>
      <c r="K30" s="8"/>
      <c r="L30" s="8"/>
      <c r="M30" s="8"/>
      <c r="N30" s="8"/>
      <c r="O30" s="8"/>
      <c r="P30" s="8"/>
      <c r="Q30" s="8"/>
      <c r="R30" s="8"/>
      <c r="S30" s="8"/>
      <c r="T30" s="8"/>
      <c r="U30" s="8"/>
      <c r="V30" s="8"/>
      <c r="W30" s="8"/>
      <c r="X30" s="8"/>
      <c r="Y30" s="8"/>
      <c r="Z30" s="8"/>
      <c r="AA30" s="93"/>
      <c r="AB30" s="8"/>
      <c r="AC30" s="94"/>
      <c r="AG30" s="220"/>
      <c r="AH30" s="220"/>
    </row>
    <row r="31" spans="2:37" s="1" customFormat="1" x14ac:dyDescent="0.15">
      <c r="AG31" s="220"/>
      <c r="AH31" s="220"/>
    </row>
    <row r="32" spans="2:37" s="1" customFormat="1" x14ac:dyDescent="0.15">
      <c r="B32" s="1" t="s">
        <v>175</v>
      </c>
      <c r="AG32" s="220"/>
      <c r="AH32" s="220"/>
    </row>
    <row r="33" spans="2:37" s="1" customFormat="1" ht="7.5" customHeight="1" x14ac:dyDescent="0.15">
      <c r="AG33" s="220"/>
      <c r="AH33" s="220"/>
    </row>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c r="AG34" s="220"/>
      <c r="AH34" s="220"/>
    </row>
    <row r="35" spans="2:37" s="1" customFormat="1" ht="30" customHeight="1" x14ac:dyDescent="0.15">
      <c r="B35" s="718" t="s">
        <v>651</v>
      </c>
      <c r="C35" s="719"/>
      <c r="D35" s="719"/>
      <c r="E35" s="719"/>
      <c r="F35" s="965"/>
      <c r="H35" s="471" t="s">
        <v>163</v>
      </c>
      <c r="I35" s="976" t="s">
        <v>164</v>
      </c>
      <c r="J35" s="977"/>
      <c r="K35" s="977"/>
      <c r="L35" s="977"/>
      <c r="M35" s="977"/>
      <c r="N35" s="977"/>
      <c r="O35" s="977"/>
      <c r="P35" s="977"/>
      <c r="Q35" s="977"/>
      <c r="R35" s="977"/>
      <c r="S35" s="699"/>
      <c r="T35" s="700"/>
      <c r="U35" s="88" t="s">
        <v>165</v>
      </c>
      <c r="V35" s="12"/>
      <c r="W35" s="12"/>
      <c r="X35" s="12"/>
      <c r="Y35" s="12"/>
      <c r="AA35" s="472" t="s">
        <v>652</v>
      </c>
      <c r="AB35" s="473" t="s">
        <v>653</v>
      </c>
      <c r="AC35" s="474" t="s">
        <v>654</v>
      </c>
      <c r="AG35" s="220"/>
      <c r="AH35" s="220"/>
      <c r="AK35" s="2"/>
    </row>
    <row r="36" spans="2:37" s="1" customFormat="1" ht="36" customHeight="1" x14ac:dyDescent="0.15">
      <c r="B36" s="718"/>
      <c r="C36" s="719"/>
      <c r="D36" s="719"/>
      <c r="E36" s="719"/>
      <c r="F36" s="965"/>
      <c r="H36" s="471" t="s">
        <v>166</v>
      </c>
      <c r="I36" s="967" t="s">
        <v>167</v>
      </c>
      <c r="J36" s="968"/>
      <c r="K36" s="968"/>
      <c r="L36" s="968"/>
      <c r="M36" s="968"/>
      <c r="N36" s="968"/>
      <c r="O36" s="968"/>
      <c r="P36" s="968"/>
      <c r="Q36" s="968"/>
      <c r="R36" s="969"/>
      <c r="S36" s="699"/>
      <c r="T36" s="700"/>
      <c r="U36" s="88" t="s">
        <v>165</v>
      </c>
      <c r="V36" s="1" t="s">
        <v>168</v>
      </c>
      <c r="W36" s="741" t="s">
        <v>661</v>
      </c>
      <c r="X36" s="741"/>
      <c r="Y36" s="741"/>
      <c r="Z36" s="21"/>
      <c r="AA36" s="95" t="s">
        <v>548</v>
      </c>
      <c r="AB36" s="12" t="s">
        <v>653</v>
      </c>
      <c r="AC36" s="86" t="s">
        <v>548</v>
      </c>
      <c r="AG36" s="220"/>
      <c r="AH36" s="220"/>
      <c r="AK36" s="2"/>
    </row>
    <row r="37" spans="2:37" s="1" customFormat="1" ht="7.5" customHeight="1" x14ac:dyDescent="0.15">
      <c r="B37" s="93"/>
      <c r="C37" s="8"/>
      <c r="D37" s="8"/>
      <c r="E37" s="8"/>
      <c r="F37" s="94"/>
      <c r="G37" s="8"/>
      <c r="H37" s="8"/>
      <c r="I37" s="8"/>
      <c r="J37" s="8"/>
      <c r="K37" s="8"/>
      <c r="L37" s="8"/>
      <c r="M37" s="8"/>
      <c r="N37" s="8"/>
      <c r="O37" s="8"/>
      <c r="P37" s="8"/>
      <c r="Q37" s="8"/>
      <c r="R37" s="8"/>
      <c r="S37" s="8"/>
      <c r="T37" s="8"/>
      <c r="U37" s="8"/>
      <c r="V37" s="8"/>
      <c r="W37" s="8"/>
      <c r="X37" s="8"/>
      <c r="Y37" s="8"/>
      <c r="Z37" s="8"/>
      <c r="AA37" s="93"/>
      <c r="AB37" s="8"/>
      <c r="AC37" s="94"/>
      <c r="AG37" s="220"/>
      <c r="AH37" s="220"/>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c r="AG38" s="220"/>
      <c r="AH38" s="220"/>
    </row>
    <row r="39" spans="2:37" s="1" customFormat="1" ht="30" customHeight="1" x14ac:dyDescent="0.15">
      <c r="B39" s="718" t="s">
        <v>662</v>
      </c>
      <c r="C39" s="719"/>
      <c r="D39" s="719"/>
      <c r="E39" s="719"/>
      <c r="F39" s="965"/>
      <c r="G39" s="484"/>
      <c r="H39" s="485" t="s">
        <v>163</v>
      </c>
      <c r="I39" s="970" t="s">
        <v>164</v>
      </c>
      <c r="J39" s="971"/>
      <c r="K39" s="971"/>
      <c r="L39" s="971"/>
      <c r="M39" s="971"/>
      <c r="N39" s="971"/>
      <c r="O39" s="971"/>
      <c r="P39" s="971"/>
      <c r="Q39" s="971"/>
      <c r="R39" s="972"/>
      <c r="S39" s="702"/>
      <c r="T39" s="703"/>
      <c r="U39" s="377" t="s">
        <v>165</v>
      </c>
      <c r="V39" s="95"/>
      <c r="W39" s="12"/>
      <c r="X39" s="12"/>
      <c r="Y39" s="12"/>
      <c r="AA39" s="472" t="s">
        <v>652</v>
      </c>
      <c r="AB39" s="473" t="s">
        <v>653</v>
      </c>
      <c r="AC39" s="474" t="s">
        <v>654</v>
      </c>
      <c r="AG39" s="220"/>
      <c r="AH39" s="220"/>
      <c r="AK39" s="2"/>
    </row>
    <row r="40" spans="2:37" s="1" customFormat="1" ht="36" customHeight="1" x14ac:dyDescent="0.15">
      <c r="B40" s="718"/>
      <c r="C40" s="719"/>
      <c r="D40" s="719"/>
      <c r="E40" s="719"/>
      <c r="F40" s="965"/>
      <c r="H40" s="471" t="s">
        <v>166</v>
      </c>
      <c r="I40" s="967" t="s">
        <v>170</v>
      </c>
      <c r="J40" s="968"/>
      <c r="K40" s="968"/>
      <c r="L40" s="968"/>
      <c r="M40" s="968"/>
      <c r="N40" s="968"/>
      <c r="O40" s="968"/>
      <c r="P40" s="968"/>
      <c r="Q40" s="968"/>
      <c r="R40" s="969"/>
      <c r="S40" s="699"/>
      <c r="T40" s="700"/>
      <c r="U40" s="88" t="s">
        <v>165</v>
      </c>
      <c r="V40" s="1" t="s">
        <v>168</v>
      </c>
      <c r="W40" s="741" t="s">
        <v>661</v>
      </c>
      <c r="X40" s="741"/>
      <c r="Y40" s="741"/>
      <c r="Z40" s="21"/>
      <c r="AA40" s="95" t="s">
        <v>548</v>
      </c>
      <c r="AB40" s="12" t="s">
        <v>653</v>
      </c>
      <c r="AC40" s="86" t="s">
        <v>548</v>
      </c>
      <c r="AG40" s="220"/>
      <c r="AH40" s="220"/>
      <c r="AK40" s="2"/>
    </row>
    <row r="41" spans="2:37" s="1" customFormat="1" ht="7.5" customHeight="1" x14ac:dyDescent="0.15">
      <c r="B41" s="93"/>
      <c r="C41" s="8"/>
      <c r="D41" s="8"/>
      <c r="E41" s="8"/>
      <c r="F41" s="94"/>
      <c r="G41" s="8"/>
      <c r="H41" s="8"/>
      <c r="I41" s="8"/>
      <c r="J41" s="8"/>
      <c r="K41" s="8"/>
      <c r="L41" s="8"/>
      <c r="M41" s="8"/>
      <c r="N41" s="8"/>
      <c r="O41" s="8"/>
      <c r="P41" s="8"/>
      <c r="Q41" s="8"/>
      <c r="R41" s="8"/>
      <c r="S41" s="8"/>
      <c r="T41" s="8"/>
      <c r="U41" s="8"/>
      <c r="V41" s="8"/>
      <c r="W41" s="8"/>
      <c r="X41" s="8"/>
      <c r="Y41" s="8"/>
      <c r="Z41" s="8"/>
      <c r="AA41" s="93"/>
      <c r="AB41" s="8"/>
      <c r="AC41" s="94"/>
      <c r="AG41" s="220"/>
      <c r="AH41" s="220"/>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c r="AG42" s="220"/>
      <c r="AH42" s="220"/>
    </row>
    <row r="43" spans="2:37" s="1" customFormat="1" ht="30" customHeight="1" x14ac:dyDescent="0.15">
      <c r="B43" s="718" t="s">
        <v>658</v>
      </c>
      <c r="C43" s="719"/>
      <c r="D43" s="719"/>
      <c r="E43" s="719"/>
      <c r="F43" s="965"/>
      <c r="H43" s="471" t="s">
        <v>163</v>
      </c>
      <c r="I43" s="967" t="s">
        <v>164</v>
      </c>
      <c r="J43" s="968"/>
      <c r="K43" s="968"/>
      <c r="L43" s="968"/>
      <c r="M43" s="968"/>
      <c r="N43" s="968"/>
      <c r="O43" s="968"/>
      <c r="P43" s="968"/>
      <c r="Q43" s="968"/>
      <c r="R43" s="969"/>
      <c r="S43" s="699"/>
      <c r="T43" s="700"/>
      <c r="U43" s="88" t="s">
        <v>165</v>
      </c>
      <c r="V43" s="12"/>
      <c r="W43" s="12"/>
      <c r="X43" s="12"/>
      <c r="Y43" s="12"/>
      <c r="AA43" s="472" t="s">
        <v>652</v>
      </c>
      <c r="AB43" s="473" t="s">
        <v>653</v>
      </c>
      <c r="AC43" s="474" t="s">
        <v>654</v>
      </c>
      <c r="AG43" s="220"/>
      <c r="AH43" s="220"/>
      <c r="AK43" s="2"/>
    </row>
    <row r="44" spans="2:37" s="1" customFormat="1" ht="36" customHeight="1" x14ac:dyDescent="0.15">
      <c r="B44" s="718"/>
      <c r="C44" s="719"/>
      <c r="D44" s="719"/>
      <c r="E44" s="719"/>
      <c r="F44" s="965"/>
      <c r="H44" s="471" t="s">
        <v>166</v>
      </c>
      <c r="I44" s="967" t="s">
        <v>171</v>
      </c>
      <c r="J44" s="968"/>
      <c r="K44" s="968"/>
      <c r="L44" s="968"/>
      <c r="M44" s="968"/>
      <c r="N44" s="968"/>
      <c r="O44" s="968"/>
      <c r="P44" s="968"/>
      <c r="Q44" s="968"/>
      <c r="R44" s="969"/>
      <c r="S44" s="699"/>
      <c r="T44" s="700"/>
      <c r="U44" s="88" t="s">
        <v>165</v>
      </c>
      <c r="V44" s="1" t="s">
        <v>168</v>
      </c>
      <c r="W44" s="741" t="s">
        <v>663</v>
      </c>
      <c r="X44" s="741"/>
      <c r="Y44" s="741"/>
      <c r="Z44" s="21"/>
      <c r="AA44" s="95" t="s">
        <v>548</v>
      </c>
      <c r="AB44" s="12" t="s">
        <v>653</v>
      </c>
      <c r="AC44" s="86" t="s">
        <v>548</v>
      </c>
      <c r="AG44" s="220"/>
      <c r="AH44" s="220"/>
      <c r="AK44" s="2"/>
    </row>
    <row r="45" spans="2:37" s="1" customFormat="1" ht="7.5" customHeight="1" x14ac:dyDescent="0.15">
      <c r="B45" s="93"/>
      <c r="C45" s="8"/>
      <c r="D45" s="8"/>
      <c r="E45" s="8"/>
      <c r="F45" s="94"/>
      <c r="G45" s="8"/>
      <c r="H45" s="8"/>
      <c r="I45" s="8"/>
      <c r="J45" s="8"/>
      <c r="K45" s="8"/>
      <c r="L45" s="8"/>
      <c r="M45" s="8"/>
      <c r="N45" s="8"/>
      <c r="O45" s="8"/>
      <c r="P45" s="8"/>
      <c r="Q45" s="8"/>
      <c r="R45" s="8"/>
      <c r="S45" s="8"/>
      <c r="T45" s="8"/>
      <c r="U45" s="8"/>
      <c r="V45" s="8"/>
      <c r="W45" s="8"/>
      <c r="X45" s="8"/>
      <c r="Y45" s="8"/>
      <c r="Z45" s="8"/>
      <c r="AA45" s="93"/>
      <c r="AB45" s="8"/>
      <c r="AC45" s="94"/>
      <c r="AG45" s="220"/>
      <c r="AH45" s="220"/>
    </row>
    <row r="46" spans="2:37" s="1" customFormat="1" x14ac:dyDescent="0.15">
      <c r="AG46" s="220"/>
      <c r="AH46" s="220"/>
    </row>
    <row r="47" spans="2:37" s="1" customFormat="1" x14ac:dyDescent="0.15">
      <c r="B47" s="1" t="s">
        <v>176</v>
      </c>
      <c r="AG47" s="220"/>
      <c r="AH47" s="220"/>
    </row>
    <row r="48" spans="2:37" s="1" customFormat="1" ht="7.5" customHeight="1" x14ac:dyDescent="0.15">
      <c r="AG48" s="220"/>
      <c r="AH48" s="220"/>
    </row>
    <row r="49" spans="2:34"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c r="AG49" s="220"/>
      <c r="AH49" s="220"/>
    </row>
    <row r="50" spans="2:34" s="1" customFormat="1" x14ac:dyDescent="0.15">
      <c r="B50" s="91"/>
      <c r="F50" s="92"/>
      <c r="H50" s="8"/>
      <c r="I50" s="8"/>
      <c r="J50" s="8"/>
      <c r="K50" s="8"/>
      <c r="L50" s="8"/>
      <c r="M50" s="8"/>
      <c r="N50" s="8"/>
      <c r="O50" s="8"/>
      <c r="P50" s="8"/>
      <c r="Q50" s="8"/>
      <c r="R50" s="8"/>
      <c r="S50" s="8"/>
      <c r="T50" s="8"/>
      <c r="U50" s="8"/>
      <c r="V50" s="8"/>
      <c r="W50" s="8"/>
      <c r="X50" s="8"/>
      <c r="Y50" s="8"/>
      <c r="Z50" s="94"/>
      <c r="AA50" s="486" t="s">
        <v>652</v>
      </c>
      <c r="AB50" s="487" t="s">
        <v>653</v>
      </c>
      <c r="AC50" s="488" t="s">
        <v>654</v>
      </c>
      <c r="AG50" s="220"/>
      <c r="AH50" s="220"/>
    </row>
    <row r="51" spans="2:34" ht="36" customHeight="1" x14ac:dyDescent="0.15">
      <c r="B51" s="718" t="s">
        <v>664</v>
      </c>
      <c r="C51" s="719"/>
      <c r="D51" s="719"/>
      <c r="E51" s="719"/>
      <c r="F51" s="965"/>
      <c r="G51" s="1"/>
      <c r="H51" s="471" t="s">
        <v>163</v>
      </c>
      <c r="I51" s="966" t="s">
        <v>177</v>
      </c>
      <c r="J51" s="680"/>
      <c r="K51" s="680"/>
      <c r="L51" s="680"/>
      <c r="M51" s="680"/>
      <c r="N51" s="680"/>
      <c r="O51" s="680"/>
      <c r="P51" s="680"/>
      <c r="Q51" s="680"/>
      <c r="R51" s="680"/>
      <c r="S51" s="680"/>
      <c r="T51" s="680"/>
      <c r="U51" s="680"/>
      <c r="V51" s="680"/>
      <c r="W51" s="680"/>
      <c r="X51" s="680"/>
      <c r="Y51" s="680"/>
      <c r="Z51" s="681"/>
      <c r="AA51" s="369" t="s">
        <v>548</v>
      </c>
      <c r="AB51" s="370" t="s">
        <v>653</v>
      </c>
      <c r="AC51" s="88" t="s">
        <v>548</v>
      </c>
    </row>
    <row r="52" spans="2:34" ht="36" customHeight="1" x14ac:dyDescent="0.15">
      <c r="B52" s="718"/>
      <c r="C52" s="719"/>
      <c r="D52" s="719"/>
      <c r="E52" s="719"/>
      <c r="F52" s="965"/>
      <c r="G52" s="1"/>
      <c r="H52" s="471" t="s">
        <v>166</v>
      </c>
      <c r="I52" s="966" t="s">
        <v>178</v>
      </c>
      <c r="J52" s="680"/>
      <c r="K52" s="680"/>
      <c r="L52" s="680"/>
      <c r="M52" s="680"/>
      <c r="N52" s="680"/>
      <c r="O52" s="680"/>
      <c r="P52" s="680"/>
      <c r="Q52" s="680"/>
      <c r="R52" s="680"/>
      <c r="S52" s="680"/>
      <c r="T52" s="680"/>
      <c r="U52" s="680"/>
      <c r="V52" s="680"/>
      <c r="W52" s="680"/>
      <c r="X52" s="680"/>
      <c r="Y52" s="680"/>
      <c r="Z52" s="681"/>
      <c r="AA52" s="369" t="s">
        <v>548</v>
      </c>
      <c r="AB52" s="370" t="s">
        <v>653</v>
      </c>
      <c r="AC52" s="88" t="s">
        <v>548</v>
      </c>
    </row>
    <row r="53" spans="2:34" s="14" customFormat="1" ht="7.5" customHeight="1" x14ac:dyDescent="0.15">
      <c r="B53" s="93"/>
      <c r="C53" s="8"/>
      <c r="D53" s="8"/>
      <c r="E53" s="8"/>
      <c r="F53" s="94"/>
      <c r="G53" s="8"/>
      <c r="H53" s="8"/>
      <c r="I53" s="8"/>
      <c r="J53" s="8"/>
      <c r="K53" s="8"/>
      <c r="L53" s="8"/>
      <c r="M53" s="8"/>
      <c r="N53" s="8"/>
      <c r="O53" s="8"/>
      <c r="P53" s="8"/>
      <c r="Q53" s="8"/>
      <c r="R53" s="8"/>
      <c r="S53" s="8"/>
      <c r="T53" s="8"/>
      <c r="U53" s="8"/>
      <c r="V53" s="8"/>
      <c r="W53" s="8"/>
      <c r="X53" s="8"/>
      <c r="Y53" s="8"/>
      <c r="Z53" s="11"/>
      <c r="AA53" s="93"/>
      <c r="AB53" s="8"/>
      <c r="AC53" s="94"/>
      <c r="AG53" s="220"/>
      <c r="AH53" s="220"/>
    </row>
    <row r="54" spans="2:34" s="14" customFormat="1" x14ac:dyDescent="0.15">
      <c r="B54" s="85"/>
      <c r="C54" s="3"/>
      <c r="D54" s="3"/>
      <c r="E54" s="3"/>
      <c r="F54" s="3"/>
      <c r="G54" s="3"/>
      <c r="H54" s="3"/>
      <c r="I54" s="3"/>
      <c r="J54" s="3"/>
      <c r="K54" s="3"/>
      <c r="L54" s="3"/>
      <c r="M54" s="3"/>
      <c r="N54" s="3"/>
      <c r="O54" s="3"/>
      <c r="P54" s="3"/>
      <c r="Q54" s="3"/>
      <c r="R54" s="3"/>
      <c r="S54" s="3"/>
      <c r="T54" s="3"/>
      <c r="U54" s="3"/>
      <c r="V54" s="3"/>
      <c r="W54" s="3"/>
      <c r="X54" s="3"/>
      <c r="Y54" s="3"/>
      <c r="Z54" s="3"/>
      <c r="AA54" s="57"/>
      <c r="AB54" s="3"/>
      <c r="AC54" s="3"/>
      <c r="AG54" s="220"/>
      <c r="AH54" s="220"/>
    </row>
    <row r="55" spans="2:34" s="14" customFormat="1" x14ac:dyDescent="0.15">
      <c r="B55" s="85"/>
      <c r="C55" s="3"/>
      <c r="D55" s="3"/>
      <c r="E55" s="3"/>
      <c r="F55" s="3"/>
      <c r="G55" s="3"/>
      <c r="H55" s="3"/>
      <c r="I55" s="3"/>
      <c r="J55" s="3"/>
      <c r="K55" s="3"/>
      <c r="L55" s="3"/>
      <c r="M55" s="3"/>
      <c r="N55" s="3"/>
      <c r="O55" s="3"/>
      <c r="P55" s="3"/>
      <c r="Q55" s="3"/>
      <c r="R55" s="3"/>
      <c r="S55" s="3"/>
      <c r="T55" s="3"/>
      <c r="U55" s="3"/>
      <c r="V55" s="3"/>
      <c r="W55" s="3"/>
      <c r="X55" s="3"/>
      <c r="Y55" s="3"/>
      <c r="Z55" s="3"/>
      <c r="AA55" s="3"/>
      <c r="AB55" s="3"/>
      <c r="AC55" s="3"/>
      <c r="AG55" s="220"/>
      <c r="AH55" s="220"/>
    </row>
    <row r="122" spans="3:7" x14ac:dyDescent="0.15">
      <c r="C122" s="59"/>
      <c r="D122" s="59"/>
      <c r="E122" s="59"/>
      <c r="F122" s="59"/>
      <c r="G122" s="59"/>
    </row>
    <row r="123" spans="3:7" x14ac:dyDescent="0.15">
      <c r="C123" s="57"/>
    </row>
  </sheetData>
  <mergeCells count="52">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B29:Z29"/>
    <mergeCell ref="B35:F36"/>
    <mergeCell ref="I35:R35"/>
    <mergeCell ref="S35:T35"/>
    <mergeCell ref="I36:R36"/>
    <mergeCell ref="S36:T36"/>
    <mergeCell ref="W36:Y36"/>
    <mergeCell ref="B51:F52"/>
    <mergeCell ref="I51:Z51"/>
    <mergeCell ref="I52:Z52"/>
    <mergeCell ref="AG2:AH3"/>
    <mergeCell ref="B43:F44"/>
    <mergeCell ref="I43:R43"/>
    <mergeCell ref="S43:T43"/>
    <mergeCell ref="I44:R44"/>
    <mergeCell ref="S44:T44"/>
    <mergeCell ref="W44:Y44"/>
    <mergeCell ref="B39:F40"/>
    <mergeCell ref="I39:R39"/>
    <mergeCell ref="S39:T39"/>
    <mergeCell ref="I40:R40"/>
    <mergeCell ref="S40:T40"/>
    <mergeCell ref="W40:Y40"/>
  </mergeCells>
  <phoneticPr fontId="2"/>
  <hyperlinks>
    <hyperlink ref="AG2" location="添付書類一覧!A1" display="添付書類一覧に戻る" xr:uid="{7854FB0C-7586-4C90-8226-609424FA5439}"/>
    <hyperlink ref="AG2:AH3" location="' 添付書類一覧'!A1" display="添付書類一覧に戻る" xr:uid="{84E15CC4-E4F1-4DAF-814F-B5CBAEFB792F}"/>
  </hyperlinks>
  <printOptions horizontalCentered="1"/>
  <pageMargins left="0.70866141732283472" right="0.39370078740157483" top="0.51181102362204722" bottom="0.35433070866141736" header="0.31496062992125984" footer="0.31496062992125984"/>
  <pageSetup paperSize="9" scale="80" orientation="portrait" r:id="rId1"/>
  <rowBreaks count="1" manualBreakCount="1">
    <brk id="38" max="2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7244029-3064-4275-AB49-8C1550A619F8}">
          <x14:formula1>
            <xm:f>"□,■"</xm:f>
          </x14:formula1>
          <xm:sqref>H5:H7 JD5:JD7 SZ5:SZ7 ACV5:ACV7 AMR5:AMR7 AWN5:AWN7 BGJ5:BGJ7 BQF5:BQF7 CAB5:CAB7 CJX5:CJX7 CTT5:CTT7 DDP5:DDP7 DNL5:DNL7 DXH5:DXH7 EHD5:EHD7 EQZ5:EQZ7 FAV5:FAV7 FKR5:FKR7 FUN5:FUN7 GEJ5:GEJ7 GOF5:GOF7 GYB5:GYB7 HHX5:HHX7 HRT5:HRT7 IBP5:IBP7 ILL5:ILL7 IVH5:IVH7 JFD5:JFD7 JOZ5:JOZ7 JYV5:JYV7 KIR5:KIR7 KSN5:KSN7 LCJ5:LCJ7 LMF5:LMF7 LWB5:LWB7 MFX5:MFX7 MPT5:MPT7 MZP5:MZP7 NJL5:NJL7 NTH5:NTH7 ODD5:ODD7 OMZ5:OMZ7 OWV5:OWV7 PGR5:PGR7 PQN5:PQN7 QAJ5:QAJ7 QKF5:QKF7 QUB5:QUB7 RDX5:RDX7 RNT5:RNT7 RXP5:RXP7 SHL5:SHL7 SRH5:SRH7 TBD5:TBD7 TKZ5:TKZ7 TUV5:TUV7 UER5:UER7 UON5:UON7 UYJ5:UYJ7 VIF5:VIF7 VSB5:VSB7 WBX5:WBX7 WLT5:WLT7 WVP5:WVP7 H65541:H65543 JD65541:JD65543 SZ65541:SZ65543 ACV65541:ACV65543 AMR65541:AMR65543 AWN65541:AWN65543 BGJ65541:BGJ65543 BQF65541:BQF65543 CAB65541:CAB65543 CJX65541:CJX65543 CTT65541:CTT65543 DDP65541:DDP65543 DNL65541:DNL65543 DXH65541:DXH65543 EHD65541:EHD65543 EQZ65541:EQZ65543 FAV65541:FAV65543 FKR65541:FKR65543 FUN65541:FUN65543 GEJ65541:GEJ65543 GOF65541:GOF65543 GYB65541:GYB65543 HHX65541:HHX65543 HRT65541:HRT65543 IBP65541:IBP65543 ILL65541:ILL65543 IVH65541:IVH65543 JFD65541:JFD65543 JOZ65541:JOZ65543 JYV65541:JYV65543 KIR65541:KIR65543 KSN65541:KSN65543 LCJ65541:LCJ65543 LMF65541:LMF65543 LWB65541:LWB65543 MFX65541:MFX65543 MPT65541:MPT65543 MZP65541:MZP65543 NJL65541:NJL65543 NTH65541:NTH65543 ODD65541:ODD65543 OMZ65541:OMZ65543 OWV65541:OWV65543 PGR65541:PGR65543 PQN65541:PQN65543 QAJ65541:QAJ65543 QKF65541:QKF65543 QUB65541:QUB65543 RDX65541:RDX65543 RNT65541:RNT65543 RXP65541:RXP65543 SHL65541:SHL65543 SRH65541:SRH65543 TBD65541:TBD65543 TKZ65541:TKZ65543 TUV65541:TUV65543 UER65541:UER65543 UON65541:UON65543 UYJ65541:UYJ65543 VIF65541:VIF65543 VSB65541:VSB65543 WBX65541:WBX65543 WLT65541:WLT65543 WVP65541:WVP65543 H131077:H131079 JD131077:JD131079 SZ131077:SZ131079 ACV131077:ACV131079 AMR131077:AMR131079 AWN131077:AWN131079 BGJ131077:BGJ131079 BQF131077:BQF131079 CAB131077:CAB131079 CJX131077:CJX131079 CTT131077:CTT131079 DDP131077:DDP131079 DNL131077:DNL131079 DXH131077:DXH131079 EHD131077:EHD131079 EQZ131077:EQZ131079 FAV131077:FAV131079 FKR131077:FKR131079 FUN131077:FUN131079 GEJ131077:GEJ131079 GOF131077:GOF131079 GYB131077:GYB131079 HHX131077:HHX131079 HRT131077:HRT131079 IBP131077:IBP131079 ILL131077:ILL131079 IVH131077:IVH131079 JFD131077:JFD131079 JOZ131077:JOZ131079 JYV131077:JYV131079 KIR131077:KIR131079 KSN131077:KSN131079 LCJ131077:LCJ131079 LMF131077:LMF131079 LWB131077:LWB131079 MFX131077:MFX131079 MPT131077:MPT131079 MZP131077:MZP131079 NJL131077:NJL131079 NTH131077:NTH131079 ODD131077:ODD131079 OMZ131077:OMZ131079 OWV131077:OWV131079 PGR131077:PGR131079 PQN131077:PQN131079 QAJ131077:QAJ131079 QKF131077:QKF131079 QUB131077:QUB131079 RDX131077:RDX131079 RNT131077:RNT131079 RXP131077:RXP131079 SHL131077:SHL131079 SRH131077:SRH131079 TBD131077:TBD131079 TKZ131077:TKZ131079 TUV131077:TUV131079 UER131077:UER131079 UON131077:UON131079 UYJ131077:UYJ131079 VIF131077:VIF131079 VSB131077:VSB131079 WBX131077:WBX131079 WLT131077:WLT131079 WVP131077:WVP131079 H196613:H196615 JD196613:JD196615 SZ196613:SZ196615 ACV196613:ACV196615 AMR196613:AMR196615 AWN196613:AWN196615 BGJ196613:BGJ196615 BQF196613:BQF196615 CAB196613:CAB196615 CJX196613:CJX196615 CTT196613:CTT196615 DDP196613:DDP196615 DNL196613:DNL196615 DXH196613:DXH196615 EHD196613:EHD196615 EQZ196613:EQZ196615 FAV196613:FAV196615 FKR196613:FKR196615 FUN196613:FUN196615 GEJ196613:GEJ196615 GOF196613:GOF196615 GYB196613:GYB196615 HHX196613:HHX196615 HRT196613:HRT196615 IBP196613:IBP196615 ILL196613:ILL196615 IVH196613:IVH196615 JFD196613:JFD196615 JOZ196613:JOZ196615 JYV196613:JYV196615 KIR196613:KIR196615 KSN196613:KSN196615 LCJ196613:LCJ196615 LMF196613:LMF196615 LWB196613:LWB196615 MFX196613:MFX196615 MPT196613:MPT196615 MZP196613:MZP196615 NJL196613:NJL196615 NTH196613:NTH196615 ODD196613:ODD196615 OMZ196613:OMZ196615 OWV196613:OWV196615 PGR196613:PGR196615 PQN196613:PQN196615 QAJ196613:QAJ196615 QKF196613:QKF196615 QUB196613:QUB196615 RDX196613:RDX196615 RNT196613:RNT196615 RXP196613:RXP196615 SHL196613:SHL196615 SRH196613:SRH196615 TBD196613:TBD196615 TKZ196613:TKZ196615 TUV196613:TUV196615 UER196613:UER196615 UON196613:UON196615 UYJ196613:UYJ196615 VIF196613:VIF196615 VSB196613:VSB196615 WBX196613:WBX196615 WLT196613:WLT196615 WVP196613:WVP196615 H262149:H262151 JD262149:JD262151 SZ262149:SZ262151 ACV262149:ACV262151 AMR262149:AMR262151 AWN262149:AWN262151 BGJ262149:BGJ262151 BQF262149:BQF262151 CAB262149:CAB262151 CJX262149:CJX262151 CTT262149:CTT262151 DDP262149:DDP262151 DNL262149:DNL262151 DXH262149:DXH262151 EHD262149:EHD262151 EQZ262149:EQZ262151 FAV262149:FAV262151 FKR262149:FKR262151 FUN262149:FUN262151 GEJ262149:GEJ262151 GOF262149:GOF262151 GYB262149:GYB262151 HHX262149:HHX262151 HRT262149:HRT262151 IBP262149:IBP262151 ILL262149:ILL262151 IVH262149:IVH262151 JFD262149:JFD262151 JOZ262149:JOZ262151 JYV262149:JYV262151 KIR262149:KIR262151 KSN262149:KSN262151 LCJ262149:LCJ262151 LMF262149:LMF262151 LWB262149:LWB262151 MFX262149:MFX262151 MPT262149:MPT262151 MZP262149:MZP262151 NJL262149:NJL262151 NTH262149:NTH262151 ODD262149:ODD262151 OMZ262149:OMZ262151 OWV262149:OWV262151 PGR262149:PGR262151 PQN262149:PQN262151 QAJ262149:QAJ262151 QKF262149:QKF262151 QUB262149:QUB262151 RDX262149:RDX262151 RNT262149:RNT262151 RXP262149:RXP262151 SHL262149:SHL262151 SRH262149:SRH262151 TBD262149:TBD262151 TKZ262149:TKZ262151 TUV262149:TUV262151 UER262149:UER262151 UON262149:UON262151 UYJ262149:UYJ262151 VIF262149:VIF262151 VSB262149:VSB262151 WBX262149:WBX262151 WLT262149:WLT262151 WVP262149:WVP262151 H327685:H327687 JD327685:JD327687 SZ327685:SZ327687 ACV327685:ACV327687 AMR327685:AMR327687 AWN327685:AWN327687 BGJ327685:BGJ327687 BQF327685:BQF327687 CAB327685:CAB327687 CJX327685:CJX327687 CTT327685:CTT327687 DDP327685:DDP327687 DNL327685:DNL327687 DXH327685:DXH327687 EHD327685:EHD327687 EQZ327685:EQZ327687 FAV327685:FAV327687 FKR327685:FKR327687 FUN327685:FUN327687 GEJ327685:GEJ327687 GOF327685:GOF327687 GYB327685:GYB327687 HHX327685:HHX327687 HRT327685:HRT327687 IBP327685:IBP327687 ILL327685:ILL327687 IVH327685:IVH327687 JFD327685:JFD327687 JOZ327685:JOZ327687 JYV327685:JYV327687 KIR327685:KIR327687 KSN327685:KSN327687 LCJ327685:LCJ327687 LMF327685:LMF327687 LWB327685:LWB327687 MFX327685:MFX327687 MPT327685:MPT327687 MZP327685:MZP327687 NJL327685:NJL327687 NTH327685:NTH327687 ODD327685:ODD327687 OMZ327685:OMZ327687 OWV327685:OWV327687 PGR327685:PGR327687 PQN327685:PQN327687 QAJ327685:QAJ327687 QKF327685:QKF327687 QUB327685:QUB327687 RDX327685:RDX327687 RNT327685:RNT327687 RXP327685:RXP327687 SHL327685:SHL327687 SRH327685:SRH327687 TBD327685:TBD327687 TKZ327685:TKZ327687 TUV327685:TUV327687 UER327685:UER327687 UON327685:UON327687 UYJ327685:UYJ327687 VIF327685:VIF327687 VSB327685:VSB327687 WBX327685:WBX327687 WLT327685:WLT327687 WVP327685:WVP327687 H393221:H393223 JD393221:JD393223 SZ393221:SZ393223 ACV393221:ACV393223 AMR393221:AMR393223 AWN393221:AWN393223 BGJ393221:BGJ393223 BQF393221:BQF393223 CAB393221:CAB393223 CJX393221:CJX393223 CTT393221:CTT393223 DDP393221:DDP393223 DNL393221:DNL393223 DXH393221:DXH393223 EHD393221:EHD393223 EQZ393221:EQZ393223 FAV393221:FAV393223 FKR393221:FKR393223 FUN393221:FUN393223 GEJ393221:GEJ393223 GOF393221:GOF393223 GYB393221:GYB393223 HHX393221:HHX393223 HRT393221:HRT393223 IBP393221:IBP393223 ILL393221:ILL393223 IVH393221:IVH393223 JFD393221:JFD393223 JOZ393221:JOZ393223 JYV393221:JYV393223 KIR393221:KIR393223 KSN393221:KSN393223 LCJ393221:LCJ393223 LMF393221:LMF393223 LWB393221:LWB393223 MFX393221:MFX393223 MPT393221:MPT393223 MZP393221:MZP393223 NJL393221:NJL393223 NTH393221:NTH393223 ODD393221:ODD393223 OMZ393221:OMZ393223 OWV393221:OWV393223 PGR393221:PGR393223 PQN393221:PQN393223 QAJ393221:QAJ393223 QKF393221:QKF393223 QUB393221:QUB393223 RDX393221:RDX393223 RNT393221:RNT393223 RXP393221:RXP393223 SHL393221:SHL393223 SRH393221:SRH393223 TBD393221:TBD393223 TKZ393221:TKZ393223 TUV393221:TUV393223 UER393221:UER393223 UON393221:UON393223 UYJ393221:UYJ393223 VIF393221:VIF393223 VSB393221:VSB393223 WBX393221:WBX393223 WLT393221:WLT393223 WVP393221:WVP393223 H458757:H458759 JD458757:JD458759 SZ458757:SZ458759 ACV458757:ACV458759 AMR458757:AMR458759 AWN458757:AWN458759 BGJ458757:BGJ458759 BQF458757:BQF458759 CAB458757:CAB458759 CJX458757:CJX458759 CTT458757:CTT458759 DDP458757:DDP458759 DNL458757:DNL458759 DXH458757:DXH458759 EHD458757:EHD458759 EQZ458757:EQZ458759 FAV458757:FAV458759 FKR458757:FKR458759 FUN458757:FUN458759 GEJ458757:GEJ458759 GOF458757:GOF458759 GYB458757:GYB458759 HHX458757:HHX458759 HRT458757:HRT458759 IBP458757:IBP458759 ILL458757:ILL458759 IVH458757:IVH458759 JFD458757:JFD458759 JOZ458757:JOZ458759 JYV458757:JYV458759 KIR458757:KIR458759 KSN458757:KSN458759 LCJ458757:LCJ458759 LMF458757:LMF458759 LWB458757:LWB458759 MFX458757:MFX458759 MPT458757:MPT458759 MZP458757:MZP458759 NJL458757:NJL458759 NTH458757:NTH458759 ODD458757:ODD458759 OMZ458757:OMZ458759 OWV458757:OWV458759 PGR458757:PGR458759 PQN458757:PQN458759 QAJ458757:QAJ458759 QKF458757:QKF458759 QUB458757:QUB458759 RDX458757:RDX458759 RNT458757:RNT458759 RXP458757:RXP458759 SHL458757:SHL458759 SRH458757:SRH458759 TBD458757:TBD458759 TKZ458757:TKZ458759 TUV458757:TUV458759 UER458757:UER458759 UON458757:UON458759 UYJ458757:UYJ458759 VIF458757:VIF458759 VSB458757:VSB458759 WBX458757:WBX458759 WLT458757:WLT458759 WVP458757:WVP458759 H524293:H524295 JD524293:JD524295 SZ524293:SZ524295 ACV524293:ACV524295 AMR524293:AMR524295 AWN524293:AWN524295 BGJ524293:BGJ524295 BQF524293:BQF524295 CAB524293:CAB524295 CJX524293:CJX524295 CTT524293:CTT524295 DDP524293:DDP524295 DNL524293:DNL524295 DXH524293:DXH524295 EHD524293:EHD524295 EQZ524293:EQZ524295 FAV524293:FAV524295 FKR524293:FKR524295 FUN524293:FUN524295 GEJ524293:GEJ524295 GOF524293:GOF524295 GYB524293:GYB524295 HHX524293:HHX524295 HRT524293:HRT524295 IBP524293:IBP524295 ILL524293:ILL524295 IVH524293:IVH524295 JFD524293:JFD524295 JOZ524293:JOZ524295 JYV524293:JYV524295 KIR524293:KIR524295 KSN524293:KSN524295 LCJ524293:LCJ524295 LMF524293:LMF524295 LWB524293:LWB524295 MFX524293:MFX524295 MPT524293:MPT524295 MZP524293:MZP524295 NJL524293:NJL524295 NTH524293:NTH524295 ODD524293:ODD524295 OMZ524293:OMZ524295 OWV524293:OWV524295 PGR524293:PGR524295 PQN524293:PQN524295 QAJ524293:QAJ524295 QKF524293:QKF524295 QUB524293:QUB524295 RDX524293:RDX524295 RNT524293:RNT524295 RXP524293:RXP524295 SHL524293:SHL524295 SRH524293:SRH524295 TBD524293:TBD524295 TKZ524293:TKZ524295 TUV524293:TUV524295 UER524293:UER524295 UON524293:UON524295 UYJ524293:UYJ524295 VIF524293:VIF524295 VSB524293:VSB524295 WBX524293:WBX524295 WLT524293:WLT524295 WVP524293:WVP524295 H589829:H589831 JD589829:JD589831 SZ589829:SZ589831 ACV589829:ACV589831 AMR589829:AMR589831 AWN589829:AWN589831 BGJ589829:BGJ589831 BQF589829:BQF589831 CAB589829:CAB589831 CJX589829:CJX589831 CTT589829:CTT589831 DDP589829:DDP589831 DNL589829:DNL589831 DXH589829:DXH589831 EHD589829:EHD589831 EQZ589829:EQZ589831 FAV589829:FAV589831 FKR589829:FKR589831 FUN589829:FUN589831 GEJ589829:GEJ589831 GOF589829:GOF589831 GYB589829:GYB589831 HHX589829:HHX589831 HRT589829:HRT589831 IBP589829:IBP589831 ILL589829:ILL589831 IVH589829:IVH589831 JFD589829:JFD589831 JOZ589829:JOZ589831 JYV589829:JYV589831 KIR589829:KIR589831 KSN589829:KSN589831 LCJ589829:LCJ589831 LMF589829:LMF589831 LWB589829:LWB589831 MFX589829:MFX589831 MPT589829:MPT589831 MZP589829:MZP589831 NJL589829:NJL589831 NTH589829:NTH589831 ODD589829:ODD589831 OMZ589829:OMZ589831 OWV589829:OWV589831 PGR589829:PGR589831 PQN589829:PQN589831 QAJ589829:QAJ589831 QKF589829:QKF589831 QUB589829:QUB589831 RDX589829:RDX589831 RNT589829:RNT589831 RXP589829:RXP589831 SHL589829:SHL589831 SRH589829:SRH589831 TBD589829:TBD589831 TKZ589829:TKZ589831 TUV589829:TUV589831 UER589829:UER589831 UON589829:UON589831 UYJ589829:UYJ589831 VIF589829:VIF589831 VSB589829:VSB589831 WBX589829:WBX589831 WLT589829:WLT589831 WVP589829:WVP589831 H655365:H655367 JD655365:JD655367 SZ655365:SZ655367 ACV655365:ACV655367 AMR655365:AMR655367 AWN655365:AWN655367 BGJ655365:BGJ655367 BQF655365:BQF655367 CAB655365:CAB655367 CJX655365:CJX655367 CTT655365:CTT655367 DDP655365:DDP655367 DNL655365:DNL655367 DXH655365:DXH655367 EHD655365:EHD655367 EQZ655365:EQZ655367 FAV655365:FAV655367 FKR655365:FKR655367 FUN655365:FUN655367 GEJ655365:GEJ655367 GOF655365:GOF655367 GYB655365:GYB655367 HHX655365:HHX655367 HRT655365:HRT655367 IBP655365:IBP655367 ILL655365:ILL655367 IVH655365:IVH655367 JFD655365:JFD655367 JOZ655365:JOZ655367 JYV655365:JYV655367 KIR655365:KIR655367 KSN655365:KSN655367 LCJ655365:LCJ655367 LMF655365:LMF655367 LWB655365:LWB655367 MFX655365:MFX655367 MPT655365:MPT655367 MZP655365:MZP655367 NJL655365:NJL655367 NTH655365:NTH655367 ODD655365:ODD655367 OMZ655365:OMZ655367 OWV655365:OWV655367 PGR655365:PGR655367 PQN655365:PQN655367 QAJ655365:QAJ655367 QKF655365:QKF655367 QUB655365:QUB655367 RDX655365:RDX655367 RNT655365:RNT655367 RXP655365:RXP655367 SHL655365:SHL655367 SRH655365:SRH655367 TBD655365:TBD655367 TKZ655365:TKZ655367 TUV655365:TUV655367 UER655365:UER655367 UON655365:UON655367 UYJ655365:UYJ655367 VIF655365:VIF655367 VSB655365:VSB655367 WBX655365:WBX655367 WLT655365:WLT655367 WVP655365:WVP655367 H720901:H720903 JD720901:JD720903 SZ720901:SZ720903 ACV720901:ACV720903 AMR720901:AMR720903 AWN720901:AWN720903 BGJ720901:BGJ720903 BQF720901:BQF720903 CAB720901:CAB720903 CJX720901:CJX720903 CTT720901:CTT720903 DDP720901:DDP720903 DNL720901:DNL720903 DXH720901:DXH720903 EHD720901:EHD720903 EQZ720901:EQZ720903 FAV720901:FAV720903 FKR720901:FKR720903 FUN720901:FUN720903 GEJ720901:GEJ720903 GOF720901:GOF720903 GYB720901:GYB720903 HHX720901:HHX720903 HRT720901:HRT720903 IBP720901:IBP720903 ILL720901:ILL720903 IVH720901:IVH720903 JFD720901:JFD720903 JOZ720901:JOZ720903 JYV720901:JYV720903 KIR720901:KIR720903 KSN720901:KSN720903 LCJ720901:LCJ720903 LMF720901:LMF720903 LWB720901:LWB720903 MFX720901:MFX720903 MPT720901:MPT720903 MZP720901:MZP720903 NJL720901:NJL720903 NTH720901:NTH720903 ODD720901:ODD720903 OMZ720901:OMZ720903 OWV720901:OWV720903 PGR720901:PGR720903 PQN720901:PQN720903 QAJ720901:QAJ720903 QKF720901:QKF720903 QUB720901:QUB720903 RDX720901:RDX720903 RNT720901:RNT720903 RXP720901:RXP720903 SHL720901:SHL720903 SRH720901:SRH720903 TBD720901:TBD720903 TKZ720901:TKZ720903 TUV720901:TUV720903 UER720901:UER720903 UON720901:UON720903 UYJ720901:UYJ720903 VIF720901:VIF720903 VSB720901:VSB720903 WBX720901:WBX720903 WLT720901:WLT720903 WVP720901:WVP720903 H786437:H786439 JD786437:JD786439 SZ786437:SZ786439 ACV786437:ACV786439 AMR786437:AMR786439 AWN786437:AWN786439 BGJ786437:BGJ786439 BQF786437:BQF786439 CAB786437:CAB786439 CJX786437:CJX786439 CTT786437:CTT786439 DDP786437:DDP786439 DNL786437:DNL786439 DXH786437:DXH786439 EHD786437:EHD786439 EQZ786437:EQZ786439 FAV786437:FAV786439 FKR786437:FKR786439 FUN786437:FUN786439 GEJ786437:GEJ786439 GOF786437:GOF786439 GYB786437:GYB786439 HHX786437:HHX786439 HRT786437:HRT786439 IBP786437:IBP786439 ILL786437:ILL786439 IVH786437:IVH786439 JFD786437:JFD786439 JOZ786437:JOZ786439 JYV786437:JYV786439 KIR786437:KIR786439 KSN786437:KSN786439 LCJ786437:LCJ786439 LMF786437:LMF786439 LWB786437:LWB786439 MFX786437:MFX786439 MPT786437:MPT786439 MZP786437:MZP786439 NJL786437:NJL786439 NTH786437:NTH786439 ODD786437:ODD786439 OMZ786437:OMZ786439 OWV786437:OWV786439 PGR786437:PGR786439 PQN786437:PQN786439 QAJ786437:QAJ786439 QKF786437:QKF786439 QUB786437:QUB786439 RDX786437:RDX786439 RNT786437:RNT786439 RXP786437:RXP786439 SHL786437:SHL786439 SRH786437:SRH786439 TBD786437:TBD786439 TKZ786437:TKZ786439 TUV786437:TUV786439 UER786437:UER786439 UON786437:UON786439 UYJ786437:UYJ786439 VIF786437:VIF786439 VSB786437:VSB786439 WBX786437:WBX786439 WLT786437:WLT786439 WVP786437:WVP786439 H851973:H851975 JD851973:JD851975 SZ851973:SZ851975 ACV851973:ACV851975 AMR851973:AMR851975 AWN851973:AWN851975 BGJ851973:BGJ851975 BQF851973:BQF851975 CAB851973:CAB851975 CJX851973:CJX851975 CTT851973:CTT851975 DDP851973:DDP851975 DNL851973:DNL851975 DXH851973:DXH851975 EHD851973:EHD851975 EQZ851973:EQZ851975 FAV851973:FAV851975 FKR851973:FKR851975 FUN851973:FUN851975 GEJ851973:GEJ851975 GOF851973:GOF851975 GYB851973:GYB851975 HHX851973:HHX851975 HRT851973:HRT851975 IBP851973:IBP851975 ILL851973:ILL851975 IVH851973:IVH851975 JFD851973:JFD851975 JOZ851973:JOZ851975 JYV851973:JYV851975 KIR851973:KIR851975 KSN851973:KSN851975 LCJ851973:LCJ851975 LMF851973:LMF851975 LWB851973:LWB851975 MFX851973:MFX851975 MPT851973:MPT851975 MZP851973:MZP851975 NJL851973:NJL851975 NTH851973:NTH851975 ODD851973:ODD851975 OMZ851973:OMZ851975 OWV851973:OWV851975 PGR851973:PGR851975 PQN851973:PQN851975 QAJ851973:QAJ851975 QKF851973:QKF851975 QUB851973:QUB851975 RDX851973:RDX851975 RNT851973:RNT851975 RXP851973:RXP851975 SHL851973:SHL851975 SRH851973:SRH851975 TBD851973:TBD851975 TKZ851973:TKZ851975 TUV851973:TUV851975 UER851973:UER851975 UON851973:UON851975 UYJ851973:UYJ851975 VIF851973:VIF851975 VSB851973:VSB851975 WBX851973:WBX851975 WLT851973:WLT851975 WVP851973:WVP851975 H917509:H917511 JD917509:JD917511 SZ917509:SZ917511 ACV917509:ACV917511 AMR917509:AMR917511 AWN917509:AWN917511 BGJ917509:BGJ917511 BQF917509:BQF917511 CAB917509:CAB917511 CJX917509:CJX917511 CTT917509:CTT917511 DDP917509:DDP917511 DNL917509:DNL917511 DXH917509:DXH917511 EHD917509:EHD917511 EQZ917509:EQZ917511 FAV917509:FAV917511 FKR917509:FKR917511 FUN917509:FUN917511 GEJ917509:GEJ917511 GOF917509:GOF917511 GYB917509:GYB917511 HHX917509:HHX917511 HRT917509:HRT917511 IBP917509:IBP917511 ILL917509:ILL917511 IVH917509:IVH917511 JFD917509:JFD917511 JOZ917509:JOZ917511 JYV917509:JYV917511 KIR917509:KIR917511 KSN917509:KSN917511 LCJ917509:LCJ917511 LMF917509:LMF917511 LWB917509:LWB917511 MFX917509:MFX917511 MPT917509:MPT917511 MZP917509:MZP917511 NJL917509:NJL917511 NTH917509:NTH917511 ODD917509:ODD917511 OMZ917509:OMZ917511 OWV917509:OWV917511 PGR917509:PGR917511 PQN917509:PQN917511 QAJ917509:QAJ917511 QKF917509:QKF917511 QUB917509:QUB917511 RDX917509:RDX917511 RNT917509:RNT917511 RXP917509:RXP917511 SHL917509:SHL917511 SRH917509:SRH917511 TBD917509:TBD917511 TKZ917509:TKZ917511 TUV917509:TUV917511 UER917509:UER917511 UON917509:UON917511 UYJ917509:UYJ917511 VIF917509:VIF917511 VSB917509:VSB917511 WBX917509:WBX917511 WLT917509:WLT917511 WVP917509:WVP917511 H983045:H983047 JD983045:JD983047 SZ983045:SZ983047 ACV983045:ACV983047 AMR983045:AMR983047 AWN983045:AWN983047 BGJ983045:BGJ983047 BQF983045:BQF983047 CAB983045:CAB983047 CJX983045:CJX983047 CTT983045:CTT983047 DDP983045:DDP983047 DNL983045:DNL983047 DXH983045:DXH983047 EHD983045:EHD983047 EQZ983045:EQZ983047 FAV983045:FAV983047 FKR983045:FKR983047 FUN983045:FUN983047 GEJ983045:GEJ983047 GOF983045:GOF983047 GYB983045:GYB983047 HHX983045:HHX983047 HRT983045:HRT983047 IBP983045:IBP983047 ILL983045:ILL983047 IVH983045:IVH983047 JFD983045:JFD983047 JOZ983045:JOZ983047 JYV983045:JYV983047 KIR983045:KIR983047 KSN983045:KSN983047 LCJ983045:LCJ983047 LMF983045:LMF983047 LWB983045:LWB983047 MFX983045:MFX983047 MPT983045:MPT983047 MZP983045:MZP983047 NJL983045:NJL983047 NTH983045:NTH983047 ODD983045:ODD983047 OMZ983045:OMZ983047 OWV983045:OWV983047 PGR983045:PGR983047 PQN983045:PQN983047 QAJ983045:QAJ983047 QKF983045:QKF983047 QUB983045:QUB983047 RDX983045:RDX983047 RNT983045:RNT983047 RXP983045:RXP983047 SHL983045:SHL983047 SRH983045:SRH983047 TBD983045:TBD983047 TKZ983045:TKZ983047 TUV983045:TUV983047 UER983045:UER983047 UON983045:UON983047 UYJ983045:UYJ983047 VIF983045:VIF983047 VSB983045:VSB983047 WBX983045:WBX983047 WLT983045:WLT983047 WVP983045:WVP983047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Q6:Q7 JM6:JM7 TI6:TI7 ADE6:ADE7 ANA6:ANA7 AWW6:AWW7 BGS6:BGS7 BQO6:BQO7 CAK6:CAK7 CKG6:CKG7 CUC6:CUC7 DDY6:DDY7 DNU6:DNU7 DXQ6:DXQ7 EHM6:EHM7 ERI6:ERI7 FBE6:FBE7 FLA6:FLA7 FUW6:FUW7 GES6:GES7 GOO6:GOO7 GYK6:GYK7 HIG6:HIG7 HSC6:HSC7 IBY6:IBY7 ILU6:ILU7 IVQ6:IVQ7 JFM6:JFM7 JPI6:JPI7 JZE6:JZE7 KJA6:KJA7 KSW6:KSW7 LCS6:LCS7 LMO6:LMO7 LWK6:LWK7 MGG6:MGG7 MQC6:MQC7 MZY6:MZY7 NJU6:NJU7 NTQ6:NTQ7 ODM6:ODM7 ONI6:ONI7 OXE6:OXE7 PHA6:PHA7 PQW6:PQW7 QAS6:QAS7 QKO6:QKO7 QUK6:QUK7 REG6:REG7 ROC6:ROC7 RXY6:RXY7 SHU6:SHU7 SRQ6:SRQ7 TBM6:TBM7 TLI6:TLI7 TVE6:TVE7 UFA6:UFA7 UOW6:UOW7 UYS6:UYS7 VIO6:VIO7 VSK6:VSK7 WCG6:WCG7 WMC6:WMC7 WVY6:WVY7 Q65542:Q65543 JM65542:JM65543 TI65542:TI65543 ADE65542:ADE65543 ANA65542:ANA65543 AWW65542:AWW65543 BGS65542:BGS65543 BQO65542:BQO65543 CAK65542:CAK65543 CKG65542:CKG65543 CUC65542:CUC65543 DDY65542:DDY65543 DNU65542:DNU65543 DXQ65542:DXQ65543 EHM65542:EHM65543 ERI65542:ERI65543 FBE65542:FBE65543 FLA65542:FLA65543 FUW65542:FUW65543 GES65542:GES65543 GOO65542:GOO65543 GYK65542:GYK65543 HIG65542:HIG65543 HSC65542:HSC65543 IBY65542:IBY65543 ILU65542:ILU65543 IVQ65542:IVQ65543 JFM65542:JFM65543 JPI65542:JPI65543 JZE65542:JZE65543 KJA65542:KJA65543 KSW65542:KSW65543 LCS65542:LCS65543 LMO65542:LMO65543 LWK65542:LWK65543 MGG65542:MGG65543 MQC65542:MQC65543 MZY65542:MZY65543 NJU65542:NJU65543 NTQ65542:NTQ65543 ODM65542:ODM65543 ONI65542:ONI65543 OXE65542:OXE65543 PHA65542:PHA65543 PQW65542:PQW65543 QAS65542:QAS65543 QKO65542:QKO65543 QUK65542:QUK65543 REG65542:REG65543 ROC65542:ROC65543 RXY65542:RXY65543 SHU65542:SHU65543 SRQ65542:SRQ65543 TBM65542:TBM65543 TLI65542:TLI65543 TVE65542:TVE65543 UFA65542:UFA65543 UOW65542:UOW65543 UYS65542:UYS65543 VIO65542:VIO65543 VSK65542:VSK65543 WCG65542:WCG65543 WMC65542:WMC65543 WVY65542:WVY65543 Q131078:Q131079 JM131078:JM131079 TI131078:TI131079 ADE131078:ADE131079 ANA131078:ANA131079 AWW131078:AWW131079 BGS131078:BGS131079 BQO131078:BQO131079 CAK131078:CAK131079 CKG131078:CKG131079 CUC131078:CUC131079 DDY131078:DDY131079 DNU131078:DNU131079 DXQ131078:DXQ131079 EHM131078:EHM131079 ERI131078:ERI131079 FBE131078:FBE131079 FLA131078:FLA131079 FUW131078:FUW131079 GES131078:GES131079 GOO131078:GOO131079 GYK131078:GYK131079 HIG131078:HIG131079 HSC131078:HSC131079 IBY131078:IBY131079 ILU131078:ILU131079 IVQ131078:IVQ131079 JFM131078:JFM131079 JPI131078:JPI131079 JZE131078:JZE131079 KJA131078:KJA131079 KSW131078:KSW131079 LCS131078:LCS131079 LMO131078:LMO131079 LWK131078:LWK131079 MGG131078:MGG131079 MQC131078:MQC131079 MZY131078:MZY131079 NJU131078:NJU131079 NTQ131078:NTQ131079 ODM131078:ODM131079 ONI131078:ONI131079 OXE131078:OXE131079 PHA131078:PHA131079 PQW131078:PQW131079 QAS131078:QAS131079 QKO131078:QKO131079 QUK131078:QUK131079 REG131078:REG131079 ROC131078:ROC131079 RXY131078:RXY131079 SHU131078:SHU131079 SRQ131078:SRQ131079 TBM131078:TBM131079 TLI131078:TLI131079 TVE131078:TVE131079 UFA131078:UFA131079 UOW131078:UOW131079 UYS131078:UYS131079 VIO131078:VIO131079 VSK131078:VSK131079 WCG131078:WCG131079 WMC131078:WMC131079 WVY131078:WVY131079 Q196614:Q196615 JM196614:JM196615 TI196614:TI196615 ADE196614:ADE196615 ANA196614:ANA196615 AWW196614:AWW196615 BGS196614:BGS196615 BQO196614:BQO196615 CAK196614:CAK196615 CKG196614:CKG196615 CUC196614:CUC196615 DDY196614:DDY196615 DNU196614:DNU196615 DXQ196614:DXQ196615 EHM196614:EHM196615 ERI196614:ERI196615 FBE196614:FBE196615 FLA196614:FLA196615 FUW196614:FUW196615 GES196614:GES196615 GOO196614:GOO196615 GYK196614:GYK196615 HIG196614:HIG196615 HSC196614:HSC196615 IBY196614:IBY196615 ILU196614:ILU196615 IVQ196614:IVQ196615 JFM196614:JFM196615 JPI196614:JPI196615 JZE196614:JZE196615 KJA196614:KJA196615 KSW196614:KSW196615 LCS196614:LCS196615 LMO196614:LMO196615 LWK196614:LWK196615 MGG196614:MGG196615 MQC196614:MQC196615 MZY196614:MZY196615 NJU196614:NJU196615 NTQ196614:NTQ196615 ODM196614:ODM196615 ONI196614:ONI196615 OXE196614:OXE196615 PHA196614:PHA196615 PQW196614:PQW196615 QAS196614:QAS196615 QKO196614:QKO196615 QUK196614:QUK196615 REG196614:REG196615 ROC196614:ROC196615 RXY196614:RXY196615 SHU196614:SHU196615 SRQ196614:SRQ196615 TBM196614:TBM196615 TLI196614:TLI196615 TVE196614:TVE196615 UFA196614:UFA196615 UOW196614:UOW196615 UYS196614:UYS196615 VIO196614:VIO196615 VSK196614:VSK196615 WCG196614:WCG196615 WMC196614:WMC196615 WVY196614:WVY196615 Q262150:Q262151 JM262150:JM262151 TI262150:TI262151 ADE262150:ADE262151 ANA262150:ANA262151 AWW262150:AWW262151 BGS262150:BGS262151 BQO262150:BQO262151 CAK262150:CAK262151 CKG262150:CKG262151 CUC262150:CUC262151 DDY262150:DDY262151 DNU262150:DNU262151 DXQ262150:DXQ262151 EHM262150:EHM262151 ERI262150:ERI262151 FBE262150:FBE262151 FLA262150:FLA262151 FUW262150:FUW262151 GES262150:GES262151 GOO262150:GOO262151 GYK262150:GYK262151 HIG262150:HIG262151 HSC262150:HSC262151 IBY262150:IBY262151 ILU262150:ILU262151 IVQ262150:IVQ262151 JFM262150:JFM262151 JPI262150:JPI262151 JZE262150:JZE262151 KJA262150:KJA262151 KSW262150:KSW262151 LCS262150:LCS262151 LMO262150:LMO262151 LWK262150:LWK262151 MGG262150:MGG262151 MQC262150:MQC262151 MZY262150:MZY262151 NJU262150:NJU262151 NTQ262150:NTQ262151 ODM262150:ODM262151 ONI262150:ONI262151 OXE262150:OXE262151 PHA262150:PHA262151 PQW262150:PQW262151 QAS262150:QAS262151 QKO262150:QKO262151 QUK262150:QUK262151 REG262150:REG262151 ROC262150:ROC262151 RXY262150:RXY262151 SHU262150:SHU262151 SRQ262150:SRQ262151 TBM262150:TBM262151 TLI262150:TLI262151 TVE262150:TVE262151 UFA262150:UFA262151 UOW262150:UOW262151 UYS262150:UYS262151 VIO262150:VIO262151 VSK262150:VSK262151 WCG262150:WCG262151 WMC262150:WMC262151 WVY262150:WVY262151 Q327686:Q327687 JM327686:JM327687 TI327686:TI327687 ADE327686:ADE327687 ANA327686:ANA327687 AWW327686:AWW327687 BGS327686:BGS327687 BQO327686:BQO327687 CAK327686:CAK327687 CKG327686:CKG327687 CUC327686:CUC327687 DDY327686:DDY327687 DNU327686:DNU327687 DXQ327686:DXQ327687 EHM327686:EHM327687 ERI327686:ERI327687 FBE327686:FBE327687 FLA327686:FLA327687 FUW327686:FUW327687 GES327686:GES327687 GOO327686:GOO327687 GYK327686:GYK327687 HIG327686:HIG327687 HSC327686:HSC327687 IBY327686:IBY327687 ILU327686:ILU327687 IVQ327686:IVQ327687 JFM327686:JFM327687 JPI327686:JPI327687 JZE327686:JZE327687 KJA327686:KJA327687 KSW327686:KSW327687 LCS327686:LCS327687 LMO327686:LMO327687 LWK327686:LWK327687 MGG327686:MGG327687 MQC327686:MQC327687 MZY327686:MZY327687 NJU327686:NJU327687 NTQ327686:NTQ327687 ODM327686:ODM327687 ONI327686:ONI327687 OXE327686:OXE327687 PHA327686:PHA327687 PQW327686:PQW327687 QAS327686:QAS327687 QKO327686:QKO327687 QUK327686:QUK327687 REG327686:REG327687 ROC327686:ROC327687 RXY327686:RXY327687 SHU327686:SHU327687 SRQ327686:SRQ327687 TBM327686:TBM327687 TLI327686:TLI327687 TVE327686:TVE327687 UFA327686:UFA327687 UOW327686:UOW327687 UYS327686:UYS327687 VIO327686:VIO327687 VSK327686:VSK327687 WCG327686:WCG327687 WMC327686:WMC327687 WVY327686:WVY327687 Q393222:Q393223 JM393222:JM393223 TI393222:TI393223 ADE393222:ADE393223 ANA393222:ANA393223 AWW393222:AWW393223 BGS393222:BGS393223 BQO393222:BQO393223 CAK393222:CAK393223 CKG393222:CKG393223 CUC393222:CUC393223 DDY393222:DDY393223 DNU393222:DNU393223 DXQ393222:DXQ393223 EHM393222:EHM393223 ERI393222:ERI393223 FBE393222:FBE393223 FLA393222:FLA393223 FUW393222:FUW393223 GES393222:GES393223 GOO393222:GOO393223 GYK393222:GYK393223 HIG393222:HIG393223 HSC393222:HSC393223 IBY393222:IBY393223 ILU393222:ILU393223 IVQ393222:IVQ393223 JFM393222:JFM393223 JPI393222:JPI393223 JZE393222:JZE393223 KJA393222:KJA393223 KSW393222:KSW393223 LCS393222:LCS393223 LMO393222:LMO393223 LWK393222:LWK393223 MGG393222:MGG393223 MQC393222:MQC393223 MZY393222:MZY393223 NJU393222:NJU393223 NTQ393222:NTQ393223 ODM393222:ODM393223 ONI393222:ONI393223 OXE393222:OXE393223 PHA393222:PHA393223 PQW393222:PQW393223 QAS393222:QAS393223 QKO393222:QKO393223 QUK393222:QUK393223 REG393222:REG393223 ROC393222:ROC393223 RXY393222:RXY393223 SHU393222:SHU393223 SRQ393222:SRQ393223 TBM393222:TBM393223 TLI393222:TLI393223 TVE393222:TVE393223 UFA393222:UFA393223 UOW393222:UOW393223 UYS393222:UYS393223 VIO393222:VIO393223 VSK393222:VSK393223 WCG393222:WCG393223 WMC393222:WMC393223 WVY393222:WVY393223 Q458758:Q458759 JM458758:JM458759 TI458758:TI458759 ADE458758:ADE458759 ANA458758:ANA458759 AWW458758:AWW458759 BGS458758:BGS458759 BQO458758:BQO458759 CAK458758:CAK458759 CKG458758:CKG458759 CUC458758:CUC458759 DDY458758:DDY458759 DNU458758:DNU458759 DXQ458758:DXQ458759 EHM458758:EHM458759 ERI458758:ERI458759 FBE458758:FBE458759 FLA458758:FLA458759 FUW458758:FUW458759 GES458758:GES458759 GOO458758:GOO458759 GYK458758:GYK458759 HIG458758:HIG458759 HSC458758:HSC458759 IBY458758:IBY458759 ILU458758:ILU458759 IVQ458758:IVQ458759 JFM458758:JFM458759 JPI458758:JPI458759 JZE458758:JZE458759 KJA458758:KJA458759 KSW458758:KSW458759 LCS458758:LCS458759 LMO458758:LMO458759 LWK458758:LWK458759 MGG458758:MGG458759 MQC458758:MQC458759 MZY458758:MZY458759 NJU458758:NJU458759 NTQ458758:NTQ458759 ODM458758:ODM458759 ONI458758:ONI458759 OXE458758:OXE458759 PHA458758:PHA458759 PQW458758:PQW458759 QAS458758:QAS458759 QKO458758:QKO458759 QUK458758:QUK458759 REG458758:REG458759 ROC458758:ROC458759 RXY458758:RXY458759 SHU458758:SHU458759 SRQ458758:SRQ458759 TBM458758:TBM458759 TLI458758:TLI458759 TVE458758:TVE458759 UFA458758:UFA458759 UOW458758:UOW458759 UYS458758:UYS458759 VIO458758:VIO458759 VSK458758:VSK458759 WCG458758:WCG458759 WMC458758:WMC458759 WVY458758:WVY458759 Q524294:Q524295 JM524294:JM524295 TI524294:TI524295 ADE524294:ADE524295 ANA524294:ANA524295 AWW524294:AWW524295 BGS524294:BGS524295 BQO524294:BQO524295 CAK524294:CAK524295 CKG524294:CKG524295 CUC524294:CUC524295 DDY524294:DDY524295 DNU524294:DNU524295 DXQ524294:DXQ524295 EHM524294:EHM524295 ERI524294:ERI524295 FBE524294:FBE524295 FLA524294:FLA524295 FUW524294:FUW524295 GES524294:GES524295 GOO524294:GOO524295 GYK524294:GYK524295 HIG524294:HIG524295 HSC524294:HSC524295 IBY524294:IBY524295 ILU524294:ILU524295 IVQ524294:IVQ524295 JFM524294:JFM524295 JPI524294:JPI524295 JZE524294:JZE524295 KJA524294:KJA524295 KSW524294:KSW524295 LCS524294:LCS524295 LMO524294:LMO524295 LWK524294:LWK524295 MGG524294:MGG524295 MQC524294:MQC524295 MZY524294:MZY524295 NJU524294:NJU524295 NTQ524294:NTQ524295 ODM524294:ODM524295 ONI524294:ONI524295 OXE524294:OXE524295 PHA524294:PHA524295 PQW524294:PQW524295 QAS524294:QAS524295 QKO524294:QKO524295 QUK524294:QUK524295 REG524294:REG524295 ROC524294:ROC524295 RXY524294:RXY524295 SHU524294:SHU524295 SRQ524294:SRQ524295 TBM524294:TBM524295 TLI524294:TLI524295 TVE524294:TVE524295 UFA524294:UFA524295 UOW524294:UOW524295 UYS524294:UYS524295 VIO524294:VIO524295 VSK524294:VSK524295 WCG524294:WCG524295 WMC524294:WMC524295 WVY524294:WVY524295 Q589830:Q589831 JM589830:JM589831 TI589830:TI589831 ADE589830:ADE589831 ANA589830:ANA589831 AWW589830:AWW589831 BGS589830:BGS589831 BQO589830:BQO589831 CAK589830:CAK589831 CKG589830:CKG589831 CUC589830:CUC589831 DDY589830:DDY589831 DNU589830:DNU589831 DXQ589830:DXQ589831 EHM589830:EHM589831 ERI589830:ERI589831 FBE589830:FBE589831 FLA589830:FLA589831 FUW589830:FUW589831 GES589830:GES589831 GOO589830:GOO589831 GYK589830:GYK589831 HIG589830:HIG589831 HSC589830:HSC589831 IBY589830:IBY589831 ILU589830:ILU589831 IVQ589830:IVQ589831 JFM589830:JFM589831 JPI589830:JPI589831 JZE589830:JZE589831 KJA589830:KJA589831 KSW589830:KSW589831 LCS589830:LCS589831 LMO589830:LMO589831 LWK589830:LWK589831 MGG589830:MGG589831 MQC589830:MQC589831 MZY589830:MZY589831 NJU589830:NJU589831 NTQ589830:NTQ589831 ODM589830:ODM589831 ONI589830:ONI589831 OXE589830:OXE589831 PHA589830:PHA589831 PQW589830:PQW589831 QAS589830:QAS589831 QKO589830:QKO589831 QUK589830:QUK589831 REG589830:REG589831 ROC589830:ROC589831 RXY589830:RXY589831 SHU589830:SHU589831 SRQ589830:SRQ589831 TBM589830:TBM589831 TLI589830:TLI589831 TVE589830:TVE589831 UFA589830:UFA589831 UOW589830:UOW589831 UYS589830:UYS589831 VIO589830:VIO589831 VSK589830:VSK589831 WCG589830:WCG589831 WMC589830:WMC589831 WVY589830:WVY589831 Q655366:Q655367 JM655366:JM655367 TI655366:TI655367 ADE655366:ADE655367 ANA655366:ANA655367 AWW655366:AWW655367 BGS655366:BGS655367 BQO655366:BQO655367 CAK655366:CAK655367 CKG655366:CKG655367 CUC655366:CUC655367 DDY655366:DDY655367 DNU655366:DNU655367 DXQ655366:DXQ655367 EHM655366:EHM655367 ERI655366:ERI655367 FBE655366:FBE655367 FLA655366:FLA655367 FUW655366:FUW655367 GES655366:GES655367 GOO655366:GOO655367 GYK655366:GYK655367 HIG655366:HIG655367 HSC655366:HSC655367 IBY655366:IBY655367 ILU655366:ILU655367 IVQ655366:IVQ655367 JFM655366:JFM655367 JPI655366:JPI655367 JZE655366:JZE655367 KJA655366:KJA655367 KSW655366:KSW655367 LCS655366:LCS655367 LMO655366:LMO655367 LWK655366:LWK655367 MGG655366:MGG655367 MQC655366:MQC655367 MZY655366:MZY655367 NJU655366:NJU655367 NTQ655366:NTQ655367 ODM655366:ODM655367 ONI655366:ONI655367 OXE655366:OXE655367 PHA655366:PHA655367 PQW655366:PQW655367 QAS655366:QAS655367 QKO655366:QKO655367 QUK655366:QUK655367 REG655366:REG655367 ROC655366:ROC655367 RXY655366:RXY655367 SHU655366:SHU655367 SRQ655366:SRQ655367 TBM655366:TBM655367 TLI655366:TLI655367 TVE655366:TVE655367 UFA655366:UFA655367 UOW655366:UOW655367 UYS655366:UYS655367 VIO655366:VIO655367 VSK655366:VSK655367 WCG655366:WCG655367 WMC655366:WMC655367 WVY655366:WVY655367 Q720902:Q720903 JM720902:JM720903 TI720902:TI720903 ADE720902:ADE720903 ANA720902:ANA720903 AWW720902:AWW720903 BGS720902:BGS720903 BQO720902:BQO720903 CAK720902:CAK720903 CKG720902:CKG720903 CUC720902:CUC720903 DDY720902:DDY720903 DNU720902:DNU720903 DXQ720902:DXQ720903 EHM720902:EHM720903 ERI720902:ERI720903 FBE720902:FBE720903 FLA720902:FLA720903 FUW720902:FUW720903 GES720902:GES720903 GOO720902:GOO720903 GYK720902:GYK720903 HIG720902:HIG720903 HSC720902:HSC720903 IBY720902:IBY720903 ILU720902:ILU720903 IVQ720902:IVQ720903 JFM720902:JFM720903 JPI720902:JPI720903 JZE720902:JZE720903 KJA720902:KJA720903 KSW720902:KSW720903 LCS720902:LCS720903 LMO720902:LMO720903 LWK720902:LWK720903 MGG720902:MGG720903 MQC720902:MQC720903 MZY720902:MZY720903 NJU720902:NJU720903 NTQ720902:NTQ720903 ODM720902:ODM720903 ONI720902:ONI720903 OXE720902:OXE720903 PHA720902:PHA720903 PQW720902:PQW720903 QAS720902:QAS720903 QKO720902:QKO720903 QUK720902:QUK720903 REG720902:REG720903 ROC720902:ROC720903 RXY720902:RXY720903 SHU720902:SHU720903 SRQ720902:SRQ720903 TBM720902:TBM720903 TLI720902:TLI720903 TVE720902:TVE720903 UFA720902:UFA720903 UOW720902:UOW720903 UYS720902:UYS720903 VIO720902:VIO720903 VSK720902:VSK720903 WCG720902:WCG720903 WMC720902:WMC720903 WVY720902:WVY720903 Q786438:Q786439 JM786438:JM786439 TI786438:TI786439 ADE786438:ADE786439 ANA786438:ANA786439 AWW786438:AWW786439 BGS786438:BGS786439 BQO786438:BQO786439 CAK786438:CAK786439 CKG786438:CKG786439 CUC786438:CUC786439 DDY786438:DDY786439 DNU786438:DNU786439 DXQ786438:DXQ786439 EHM786438:EHM786439 ERI786438:ERI786439 FBE786438:FBE786439 FLA786438:FLA786439 FUW786438:FUW786439 GES786438:GES786439 GOO786438:GOO786439 GYK786438:GYK786439 HIG786438:HIG786439 HSC786438:HSC786439 IBY786438:IBY786439 ILU786438:ILU786439 IVQ786438:IVQ786439 JFM786438:JFM786439 JPI786438:JPI786439 JZE786438:JZE786439 KJA786438:KJA786439 KSW786438:KSW786439 LCS786438:LCS786439 LMO786438:LMO786439 LWK786438:LWK786439 MGG786438:MGG786439 MQC786438:MQC786439 MZY786438:MZY786439 NJU786438:NJU786439 NTQ786438:NTQ786439 ODM786438:ODM786439 ONI786438:ONI786439 OXE786438:OXE786439 PHA786438:PHA786439 PQW786438:PQW786439 QAS786438:QAS786439 QKO786438:QKO786439 QUK786438:QUK786439 REG786438:REG786439 ROC786438:ROC786439 RXY786438:RXY786439 SHU786438:SHU786439 SRQ786438:SRQ786439 TBM786438:TBM786439 TLI786438:TLI786439 TVE786438:TVE786439 UFA786438:UFA786439 UOW786438:UOW786439 UYS786438:UYS786439 VIO786438:VIO786439 VSK786438:VSK786439 WCG786438:WCG786439 WMC786438:WMC786439 WVY786438:WVY786439 Q851974:Q851975 JM851974:JM851975 TI851974:TI851975 ADE851974:ADE851975 ANA851974:ANA851975 AWW851974:AWW851975 BGS851974:BGS851975 BQO851974:BQO851975 CAK851974:CAK851975 CKG851974:CKG851975 CUC851974:CUC851975 DDY851974:DDY851975 DNU851974:DNU851975 DXQ851974:DXQ851975 EHM851974:EHM851975 ERI851974:ERI851975 FBE851974:FBE851975 FLA851974:FLA851975 FUW851974:FUW851975 GES851974:GES851975 GOO851974:GOO851975 GYK851974:GYK851975 HIG851974:HIG851975 HSC851974:HSC851975 IBY851974:IBY851975 ILU851974:ILU851975 IVQ851974:IVQ851975 JFM851974:JFM851975 JPI851974:JPI851975 JZE851974:JZE851975 KJA851974:KJA851975 KSW851974:KSW851975 LCS851974:LCS851975 LMO851974:LMO851975 LWK851974:LWK851975 MGG851974:MGG851975 MQC851974:MQC851975 MZY851974:MZY851975 NJU851974:NJU851975 NTQ851974:NTQ851975 ODM851974:ODM851975 ONI851974:ONI851975 OXE851974:OXE851975 PHA851974:PHA851975 PQW851974:PQW851975 QAS851974:QAS851975 QKO851974:QKO851975 QUK851974:QUK851975 REG851974:REG851975 ROC851974:ROC851975 RXY851974:RXY851975 SHU851974:SHU851975 SRQ851974:SRQ851975 TBM851974:TBM851975 TLI851974:TLI851975 TVE851974:TVE851975 UFA851974:UFA851975 UOW851974:UOW851975 UYS851974:UYS851975 VIO851974:VIO851975 VSK851974:VSK851975 WCG851974:WCG851975 WMC851974:WMC851975 WVY851974:WVY851975 Q917510:Q917511 JM917510:JM917511 TI917510:TI917511 ADE917510:ADE917511 ANA917510:ANA917511 AWW917510:AWW917511 BGS917510:BGS917511 BQO917510:BQO917511 CAK917510:CAK917511 CKG917510:CKG917511 CUC917510:CUC917511 DDY917510:DDY917511 DNU917510:DNU917511 DXQ917510:DXQ917511 EHM917510:EHM917511 ERI917510:ERI917511 FBE917510:FBE917511 FLA917510:FLA917511 FUW917510:FUW917511 GES917510:GES917511 GOO917510:GOO917511 GYK917510:GYK917511 HIG917510:HIG917511 HSC917510:HSC917511 IBY917510:IBY917511 ILU917510:ILU917511 IVQ917510:IVQ917511 JFM917510:JFM917511 JPI917510:JPI917511 JZE917510:JZE917511 KJA917510:KJA917511 KSW917510:KSW917511 LCS917510:LCS917511 LMO917510:LMO917511 LWK917510:LWK917511 MGG917510:MGG917511 MQC917510:MQC917511 MZY917510:MZY917511 NJU917510:NJU917511 NTQ917510:NTQ917511 ODM917510:ODM917511 ONI917510:ONI917511 OXE917510:OXE917511 PHA917510:PHA917511 PQW917510:PQW917511 QAS917510:QAS917511 QKO917510:QKO917511 QUK917510:QUK917511 REG917510:REG917511 ROC917510:ROC917511 RXY917510:RXY917511 SHU917510:SHU917511 SRQ917510:SRQ917511 TBM917510:TBM917511 TLI917510:TLI917511 TVE917510:TVE917511 UFA917510:UFA917511 UOW917510:UOW917511 UYS917510:UYS917511 VIO917510:VIO917511 VSK917510:VSK917511 WCG917510:WCG917511 WMC917510:WMC917511 WVY917510:WVY917511 Q983046:Q983047 JM983046:JM983047 TI983046:TI983047 ADE983046:ADE983047 ANA983046:ANA983047 AWW983046:AWW983047 BGS983046:BGS983047 BQO983046:BQO983047 CAK983046:CAK983047 CKG983046:CKG983047 CUC983046:CUC983047 DDY983046:DDY983047 DNU983046:DNU983047 DXQ983046:DXQ983047 EHM983046:EHM983047 ERI983046:ERI983047 FBE983046:FBE983047 FLA983046:FLA983047 FUW983046:FUW983047 GES983046:GES983047 GOO983046:GOO983047 GYK983046:GYK983047 HIG983046:HIG983047 HSC983046:HSC983047 IBY983046:IBY983047 ILU983046:ILU983047 IVQ983046:IVQ983047 JFM983046:JFM983047 JPI983046:JPI983047 JZE983046:JZE983047 KJA983046:KJA983047 KSW983046:KSW983047 LCS983046:LCS983047 LMO983046:LMO983047 LWK983046:LWK983047 MGG983046:MGG983047 MQC983046:MQC983047 MZY983046:MZY983047 NJU983046:NJU983047 NTQ983046:NTQ983047 ODM983046:ODM983047 ONI983046:ONI983047 OXE983046:OXE983047 PHA983046:PHA983047 PQW983046:PQW983047 QAS983046:QAS983047 QKO983046:QKO983047 QUK983046:QUK983047 REG983046:REG983047 ROC983046:ROC983047 RXY983046:RXY983047 SHU983046:SHU983047 SRQ983046:SRQ983047 TBM983046:TBM983047 TLI983046:TLI983047 TVE983046:TVE983047 UFA983046:UFA983047 UOW983046:UOW983047 UYS983046:UYS983047 VIO983046:VIO983047 VSK983046:VSK983047 WCG983046:WCG983047 WMC983046:WMC983047 WVY983046:WVY983047 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AC13 JY13 TU13 ADQ13 ANM13 AXI13 BHE13 BRA13 CAW13 CKS13 CUO13 DEK13 DOG13 DYC13 EHY13 ERU13 FBQ13 FLM13 FVI13 GFE13 GPA13 GYW13 HIS13 HSO13 ICK13 IMG13 IWC13 JFY13 JPU13 JZQ13 KJM13 KTI13 LDE13 LNA13 LWW13 MGS13 MQO13 NAK13 NKG13 NUC13 ODY13 ONU13 OXQ13 PHM13 PRI13 QBE13 QLA13 QUW13 RES13 ROO13 RYK13 SIG13 SSC13 TBY13 TLU13 TVQ13 UFM13 UPI13 UZE13 VJA13 VSW13 WCS13 WMO13 WWK13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AA17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WMM17 WWI17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AC17 JY17 TU17 ADQ17 ANM17 AXI17 BHE17 BRA17 CAW17 CKS17 CUO17 DEK17 DOG17 DYC17 EHY17 ERU17 FBQ17 FLM17 FVI17 GFE17 GPA17 GYW17 HIS17 HSO17 ICK17 IMG17 IWC17 JFY17 JPU17 JZQ17 KJM17 KTI17 LDE17 LNA17 LWW17 MGS17 MQO17 NAK17 NKG17 NUC17 ODY17 ONU17 OXQ17 PHM17 PRI17 QBE17 QLA17 QUW17 RES17 ROO17 RYK17 SIG17 SSC17 TBY17 TLU17 TVQ17 UFM17 UPI17 UZE17 VJA17 VSW17 WCS17 WMO17 WWK17 AC65553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AC131089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AC196625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AC262161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AC327697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AC393233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AC458769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AC524305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AC589841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AC655377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AC720913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AC786449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AC851985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AC917521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AC983057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AA44 JW44 TS44 ADO44 ANK44 AXG44 BHC44 BQY44 CAU44 CKQ44 CUM44 DEI44 DOE44 DYA44 EHW44 ERS44 FBO44 FLK44 FVG44 GFC44 GOY44 GYU44 HIQ44 HSM44 ICI44 IME44 IWA44 JFW44 JPS44 JZO44 KJK44 KTG44 LDC44 LMY44 LWU44 MGQ44 MQM44 NAI44 NKE44 NUA44 ODW44 ONS44 OXO44 PHK44 PRG44 QBC44 QKY44 QUU44 REQ44 ROM44 RYI44 SIE44 SSA44 TBW44 TLS44 TVO44 UFK44 UPG44 UZC44 VIY44 VSU44 WCQ44 WMM44 WWI44 AA65580 JW65580 TS65580 ADO65580 ANK65580 AXG65580 BHC65580 BQY65580 CAU65580 CKQ65580 CUM65580 DEI65580 DOE65580 DYA65580 EHW65580 ERS65580 FBO65580 FLK65580 FVG65580 GFC65580 GOY65580 GYU65580 HIQ65580 HSM65580 ICI65580 IME65580 IWA65580 JFW65580 JPS65580 JZO65580 KJK65580 KTG65580 LDC65580 LMY65580 LWU65580 MGQ65580 MQM65580 NAI65580 NKE65580 NUA65580 ODW65580 ONS65580 OXO65580 PHK65580 PRG65580 QBC65580 QKY65580 QUU65580 REQ65580 ROM65580 RYI65580 SIE65580 SSA65580 TBW65580 TLS65580 TVO65580 UFK65580 UPG65580 UZC65580 VIY65580 VSU65580 WCQ65580 WMM65580 WWI65580 AA131116 JW131116 TS131116 ADO131116 ANK131116 AXG131116 BHC131116 BQY131116 CAU131116 CKQ131116 CUM131116 DEI131116 DOE131116 DYA131116 EHW131116 ERS131116 FBO131116 FLK131116 FVG131116 GFC131116 GOY131116 GYU131116 HIQ131116 HSM131116 ICI131116 IME131116 IWA131116 JFW131116 JPS131116 JZO131116 KJK131116 KTG131116 LDC131116 LMY131116 LWU131116 MGQ131116 MQM131116 NAI131116 NKE131116 NUA131116 ODW131116 ONS131116 OXO131116 PHK131116 PRG131116 QBC131116 QKY131116 QUU131116 REQ131116 ROM131116 RYI131116 SIE131116 SSA131116 TBW131116 TLS131116 TVO131116 UFK131116 UPG131116 UZC131116 VIY131116 VSU131116 WCQ131116 WMM131116 WWI131116 AA196652 JW196652 TS196652 ADO196652 ANK196652 AXG196652 BHC196652 BQY196652 CAU196652 CKQ196652 CUM196652 DEI196652 DOE196652 DYA196652 EHW196652 ERS196652 FBO196652 FLK196652 FVG196652 GFC196652 GOY196652 GYU196652 HIQ196652 HSM196652 ICI196652 IME196652 IWA196652 JFW196652 JPS196652 JZO196652 KJK196652 KTG196652 LDC196652 LMY196652 LWU196652 MGQ196652 MQM196652 NAI196652 NKE196652 NUA196652 ODW196652 ONS196652 OXO196652 PHK196652 PRG196652 QBC196652 QKY196652 QUU196652 REQ196652 ROM196652 RYI196652 SIE196652 SSA196652 TBW196652 TLS196652 TVO196652 UFK196652 UPG196652 UZC196652 VIY196652 VSU196652 WCQ196652 WMM196652 WWI196652 AA262188 JW262188 TS262188 ADO262188 ANK262188 AXG262188 BHC262188 BQY262188 CAU262188 CKQ262188 CUM262188 DEI262188 DOE262188 DYA262188 EHW262188 ERS262188 FBO262188 FLK262188 FVG262188 GFC262188 GOY262188 GYU262188 HIQ262188 HSM262188 ICI262188 IME262188 IWA262188 JFW262188 JPS262188 JZO262188 KJK262188 KTG262188 LDC262188 LMY262188 LWU262188 MGQ262188 MQM262188 NAI262188 NKE262188 NUA262188 ODW262188 ONS262188 OXO262188 PHK262188 PRG262188 QBC262188 QKY262188 QUU262188 REQ262188 ROM262188 RYI262188 SIE262188 SSA262188 TBW262188 TLS262188 TVO262188 UFK262188 UPG262188 UZC262188 VIY262188 VSU262188 WCQ262188 WMM262188 WWI262188 AA327724 JW327724 TS327724 ADO327724 ANK327724 AXG327724 BHC327724 BQY327724 CAU327724 CKQ327724 CUM327724 DEI327724 DOE327724 DYA327724 EHW327724 ERS327724 FBO327724 FLK327724 FVG327724 GFC327724 GOY327724 GYU327724 HIQ327724 HSM327724 ICI327724 IME327724 IWA327724 JFW327724 JPS327724 JZO327724 KJK327724 KTG327724 LDC327724 LMY327724 LWU327724 MGQ327724 MQM327724 NAI327724 NKE327724 NUA327724 ODW327724 ONS327724 OXO327724 PHK327724 PRG327724 QBC327724 QKY327724 QUU327724 REQ327724 ROM327724 RYI327724 SIE327724 SSA327724 TBW327724 TLS327724 TVO327724 UFK327724 UPG327724 UZC327724 VIY327724 VSU327724 WCQ327724 WMM327724 WWI327724 AA393260 JW393260 TS393260 ADO393260 ANK393260 AXG393260 BHC393260 BQY393260 CAU393260 CKQ393260 CUM393260 DEI393260 DOE393260 DYA393260 EHW393260 ERS393260 FBO393260 FLK393260 FVG393260 GFC393260 GOY393260 GYU393260 HIQ393260 HSM393260 ICI393260 IME393260 IWA393260 JFW393260 JPS393260 JZO393260 KJK393260 KTG393260 LDC393260 LMY393260 LWU393260 MGQ393260 MQM393260 NAI393260 NKE393260 NUA393260 ODW393260 ONS393260 OXO393260 PHK393260 PRG393260 QBC393260 QKY393260 QUU393260 REQ393260 ROM393260 RYI393260 SIE393260 SSA393260 TBW393260 TLS393260 TVO393260 UFK393260 UPG393260 UZC393260 VIY393260 VSU393260 WCQ393260 WMM393260 WWI393260 AA458796 JW458796 TS458796 ADO458796 ANK458796 AXG458796 BHC458796 BQY458796 CAU458796 CKQ458796 CUM458796 DEI458796 DOE458796 DYA458796 EHW458796 ERS458796 FBO458796 FLK458796 FVG458796 GFC458796 GOY458796 GYU458796 HIQ458796 HSM458796 ICI458796 IME458796 IWA458796 JFW458796 JPS458796 JZO458796 KJK458796 KTG458796 LDC458796 LMY458796 LWU458796 MGQ458796 MQM458796 NAI458796 NKE458796 NUA458796 ODW458796 ONS458796 OXO458796 PHK458796 PRG458796 QBC458796 QKY458796 QUU458796 REQ458796 ROM458796 RYI458796 SIE458796 SSA458796 TBW458796 TLS458796 TVO458796 UFK458796 UPG458796 UZC458796 VIY458796 VSU458796 WCQ458796 WMM458796 WWI458796 AA524332 JW524332 TS524332 ADO524332 ANK524332 AXG524332 BHC524332 BQY524332 CAU524332 CKQ524332 CUM524332 DEI524332 DOE524332 DYA524332 EHW524332 ERS524332 FBO524332 FLK524332 FVG524332 GFC524332 GOY524332 GYU524332 HIQ524332 HSM524332 ICI524332 IME524332 IWA524332 JFW524332 JPS524332 JZO524332 KJK524332 KTG524332 LDC524332 LMY524332 LWU524332 MGQ524332 MQM524332 NAI524332 NKE524332 NUA524332 ODW524332 ONS524332 OXO524332 PHK524332 PRG524332 QBC524332 QKY524332 QUU524332 REQ524332 ROM524332 RYI524332 SIE524332 SSA524332 TBW524332 TLS524332 TVO524332 UFK524332 UPG524332 UZC524332 VIY524332 VSU524332 WCQ524332 WMM524332 WWI524332 AA589868 JW589868 TS589868 ADO589868 ANK589868 AXG589868 BHC589868 BQY589868 CAU589868 CKQ589868 CUM589868 DEI589868 DOE589868 DYA589868 EHW589868 ERS589868 FBO589868 FLK589868 FVG589868 GFC589868 GOY589868 GYU589868 HIQ589868 HSM589868 ICI589868 IME589868 IWA589868 JFW589868 JPS589868 JZO589868 KJK589868 KTG589868 LDC589868 LMY589868 LWU589868 MGQ589868 MQM589868 NAI589868 NKE589868 NUA589868 ODW589868 ONS589868 OXO589868 PHK589868 PRG589868 QBC589868 QKY589868 QUU589868 REQ589868 ROM589868 RYI589868 SIE589868 SSA589868 TBW589868 TLS589868 TVO589868 UFK589868 UPG589868 UZC589868 VIY589868 VSU589868 WCQ589868 WMM589868 WWI589868 AA655404 JW655404 TS655404 ADO655404 ANK655404 AXG655404 BHC655404 BQY655404 CAU655404 CKQ655404 CUM655404 DEI655404 DOE655404 DYA655404 EHW655404 ERS655404 FBO655404 FLK655404 FVG655404 GFC655404 GOY655404 GYU655404 HIQ655404 HSM655404 ICI655404 IME655404 IWA655404 JFW655404 JPS655404 JZO655404 KJK655404 KTG655404 LDC655404 LMY655404 LWU655404 MGQ655404 MQM655404 NAI655404 NKE655404 NUA655404 ODW655404 ONS655404 OXO655404 PHK655404 PRG655404 QBC655404 QKY655404 QUU655404 REQ655404 ROM655404 RYI655404 SIE655404 SSA655404 TBW655404 TLS655404 TVO655404 UFK655404 UPG655404 UZC655404 VIY655404 VSU655404 WCQ655404 WMM655404 WWI655404 AA720940 JW720940 TS720940 ADO720940 ANK720940 AXG720940 BHC720940 BQY720940 CAU720940 CKQ720940 CUM720940 DEI720940 DOE720940 DYA720940 EHW720940 ERS720940 FBO720940 FLK720940 FVG720940 GFC720940 GOY720940 GYU720940 HIQ720940 HSM720940 ICI720940 IME720940 IWA720940 JFW720940 JPS720940 JZO720940 KJK720940 KTG720940 LDC720940 LMY720940 LWU720940 MGQ720940 MQM720940 NAI720940 NKE720940 NUA720940 ODW720940 ONS720940 OXO720940 PHK720940 PRG720940 QBC720940 QKY720940 QUU720940 REQ720940 ROM720940 RYI720940 SIE720940 SSA720940 TBW720940 TLS720940 TVO720940 UFK720940 UPG720940 UZC720940 VIY720940 VSU720940 WCQ720940 WMM720940 WWI720940 AA786476 JW786476 TS786476 ADO786476 ANK786476 AXG786476 BHC786476 BQY786476 CAU786476 CKQ786476 CUM786476 DEI786476 DOE786476 DYA786476 EHW786476 ERS786476 FBO786476 FLK786476 FVG786476 GFC786476 GOY786476 GYU786476 HIQ786476 HSM786476 ICI786476 IME786476 IWA786476 JFW786476 JPS786476 JZO786476 KJK786476 KTG786476 LDC786476 LMY786476 LWU786476 MGQ786476 MQM786476 NAI786476 NKE786476 NUA786476 ODW786476 ONS786476 OXO786476 PHK786476 PRG786476 QBC786476 QKY786476 QUU786476 REQ786476 ROM786476 RYI786476 SIE786476 SSA786476 TBW786476 TLS786476 TVO786476 UFK786476 UPG786476 UZC786476 VIY786476 VSU786476 WCQ786476 WMM786476 WWI786476 AA852012 JW852012 TS852012 ADO852012 ANK852012 AXG852012 BHC852012 BQY852012 CAU852012 CKQ852012 CUM852012 DEI852012 DOE852012 DYA852012 EHW852012 ERS852012 FBO852012 FLK852012 FVG852012 GFC852012 GOY852012 GYU852012 HIQ852012 HSM852012 ICI852012 IME852012 IWA852012 JFW852012 JPS852012 JZO852012 KJK852012 KTG852012 LDC852012 LMY852012 LWU852012 MGQ852012 MQM852012 NAI852012 NKE852012 NUA852012 ODW852012 ONS852012 OXO852012 PHK852012 PRG852012 QBC852012 QKY852012 QUU852012 REQ852012 ROM852012 RYI852012 SIE852012 SSA852012 TBW852012 TLS852012 TVO852012 UFK852012 UPG852012 UZC852012 VIY852012 VSU852012 WCQ852012 WMM852012 WWI852012 AA917548 JW917548 TS917548 ADO917548 ANK917548 AXG917548 BHC917548 BQY917548 CAU917548 CKQ917548 CUM917548 DEI917548 DOE917548 DYA917548 EHW917548 ERS917548 FBO917548 FLK917548 FVG917548 GFC917548 GOY917548 GYU917548 HIQ917548 HSM917548 ICI917548 IME917548 IWA917548 JFW917548 JPS917548 JZO917548 KJK917548 KTG917548 LDC917548 LMY917548 LWU917548 MGQ917548 MQM917548 NAI917548 NKE917548 NUA917548 ODW917548 ONS917548 OXO917548 PHK917548 PRG917548 QBC917548 QKY917548 QUU917548 REQ917548 ROM917548 RYI917548 SIE917548 SSA917548 TBW917548 TLS917548 TVO917548 UFK917548 UPG917548 UZC917548 VIY917548 VSU917548 WCQ917548 WMM917548 WWI917548 AA983084 JW983084 TS983084 ADO983084 ANK983084 AXG983084 BHC983084 BQY983084 CAU983084 CKQ983084 CUM983084 DEI983084 DOE983084 DYA983084 EHW983084 ERS983084 FBO983084 FLK983084 FVG983084 GFC983084 GOY983084 GYU983084 HIQ983084 HSM983084 ICI983084 IME983084 IWA983084 JFW983084 JPS983084 JZO983084 KJK983084 KTG983084 LDC983084 LMY983084 LWU983084 MGQ983084 MQM983084 NAI983084 NKE983084 NUA983084 ODW983084 ONS983084 OXO983084 PHK983084 PRG983084 QBC983084 QKY983084 QUU983084 REQ983084 ROM983084 RYI983084 SIE983084 SSA983084 TBW983084 TLS983084 TVO983084 UFK983084 UPG983084 UZC983084 VIY983084 VSU983084 WCQ983084 WMM983084 WWI983084 AC44 JY44 TU44 ADQ44 ANM44 AXI44 BHE44 BRA44 CAW44 CKS44 CUO44 DEK44 DOG44 DYC44 EHY44 ERU44 FBQ44 FLM44 FVI44 GFE44 GPA44 GYW44 HIS44 HSO44 ICK44 IMG44 IWC44 JFY44 JPU44 JZQ44 KJM44 KTI44 LDE44 LNA44 LWW44 MGS44 MQO44 NAK44 NKG44 NUC44 ODY44 ONU44 OXQ44 PHM44 PRI44 QBE44 QLA44 QUW44 RES44 ROO44 RYK44 SIG44 SSC44 TBY44 TLU44 TVQ44 UFM44 UPI44 UZE44 VJA44 VSW44 WCS44 WMO44 WWK44 AC65580 JY65580 TU65580 ADQ65580 ANM65580 AXI65580 BHE65580 BRA65580 CAW65580 CKS65580 CUO65580 DEK65580 DOG65580 DYC65580 EHY65580 ERU65580 FBQ65580 FLM65580 FVI65580 GFE65580 GPA65580 GYW65580 HIS65580 HSO65580 ICK65580 IMG65580 IWC65580 JFY65580 JPU65580 JZQ65580 KJM65580 KTI65580 LDE65580 LNA65580 LWW65580 MGS65580 MQO65580 NAK65580 NKG65580 NUC65580 ODY65580 ONU65580 OXQ65580 PHM65580 PRI65580 QBE65580 QLA65580 QUW65580 RES65580 ROO65580 RYK65580 SIG65580 SSC65580 TBY65580 TLU65580 TVQ65580 UFM65580 UPI65580 UZE65580 VJA65580 VSW65580 WCS65580 WMO65580 WWK65580 AC131116 JY131116 TU131116 ADQ131116 ANM131116 AXI131116 BHE131116 BRA131116 CAW131116 CKS131116 CUO131116 DEK131116 DOG131116 DYC131116 EHY131116 ERU131116 FBQ131116 FLM131116 FVI131116 GFE131116 GPA131116 GYW131116 HIS131116 HSO131116 ICK131116 IMG131116 IWC131116 JFY131116 JPU131116 JZQ131116 KJM131116 KTI131116 LDE131116 LNA131116 LWW131116 MGS131116 MQO131116 NAK131116 NKG131116 NUC131116 ODY131116 ONU131116 OXQ131116 PHM131116 PRI131116 QBE131116 QLA131116 QUW131116 RES131116 ROO131116 RYK131116 SIG131116 SSC131116 TBY131116 TLU131116 TVQ131116 UFM131116 UPI131116 UZE131116 VJA131116 VSW131116 WCS131116 WMO131116 WWK131116 AC196652 JY196652 TU196652 ADQ196652 ANM196652 AXI196652 BHE196652 BRA196652 CAW196652 CKS196652 CUO196652 DEK196652 DOG196652 DYC196652 EHY196652 ERU196652 FBQ196652 FLM196652 FVI196652 GFE196652 GPA196652 GYW196652 HIS196652 HSO196652 ICK196652 IMG196652 IWC196652 JFY196652 JPU196652 JZQ196652 KJM196652 KTI196652 LDE196652 LNA196652 LWW196652 MGS196652 MQO196652 NAK196652 NKG196652 NUC196652 ODY196652 ONU196652 OXQ196652 PHM196652 PRI196652 QBE196652 QLA196652 QUW196652 RES196652 ROO196652 RYK196652 SIG196652 SSC196652 TBY196652 TLU196652 TVQ196652 UFM196652 UPI196652 UZE196652 VJA196652 VSW196652 WCS196652 WMO196652 WWK196652 AC262188 JY262188 TU262188 ADQ262188 ANM262188 AXI262188 BHE262188 BRA262188 CAW262188 CKS262188 CUO262188 DEK262188 DOG262188 DYC262188 EHY262188 ERU262188 FBQ262188 FLM262188 FVI262188 GFE262188 GPA262188 GYW262188 HIS262188 HSO262188 ICK262188 IMG262188 IWC262188 JFY262188 JPU262188 JZQ262188 KJM262188 KTI262188 LDE262188 LNA262188 LWW262188 MGS262188 MQO262188 NAK262188 NKG262188 NUC262188 ODY262188 ONU262188 OXQ262188 PHM262188 PRI262188 QBE262188 QLA262188 QUW262188 RES262188 ROO262188 RYK262188 SIG262188 SSC262188 TBY262188 TLU262188 TVQ262188 UFM262188 UPI262188 UZE262188 VJA262188 VSW262188 WCS262188 WMO262188 WWK262188 AC327724 JY327724 TU327724 ADQ327724 ANM327724 AXI327724 BHE327724 BRA327724 CAW327724 CKS327724 CUO327724 DEK327724 DOG327724 DYC327724 EHY327724 ERU327724 FBQ327724 FLM327724 FVI327724 GFE327724 GPA327724 GYW327724 HIS327724 HSO327724 ICK327724 IMG327724 IWC327724 JFY327724 JPU327724 JZQ327724 KJM327724 KTI327724 LDE327724 LNA327724 LWW327724 MGS327724 MQO327724 NAK327724 NKG327724 NUC327724 ODY327724 ONU327724 OXQ327724 PHM327724 PRI327724 QBE327724 QLA327724 QUW327724 RES327724 ROO327724 RYK327724 SIG327724 SSC327724 TBY327724 TLU327724 TVQ327724 UFM327724 UPI327724 UZE327724 VJA327724 VSW327724 WCS327724 WMO327724 WWK327724 AC393260 JY393260 TU393260 ADQ393260 ANM393260 AXI393260 BHE393260 BRA393260 CAW393260 CKS393260 CUO393260 DEK393260 DOG393260 DYC393260 EHY393260 ERU393260 FBQ393260 FLM393260 FVI393260 GFE393260 GPA393260 GYW393260 HIS393260 HSO393260 ICK393260 IMG393260 IWC393260 JFY393260 JPU393260 JZQ393260 KJM393260 KTI393260 LDE393260 LNA393260 LWW393260 MGS393260 MQO393260 NAK393260 NKG393260 NUC393260 ODY393260 ONU393260 OXQ393260 PHM393260 PRI393260 QBE393260 QLA393260 QUW393260 RES393260 ROO393260 RYK393260 SIG393260 SSC393260 TBY393260 TLU393260 TVQ393260 UFM393260 UPI393260 UZE393260 VJA393260 VSW393260 WCS393260 WMO393260 WWK393260 AC458796 JY458796 TU458796 ADQ458796 ANM458796 AXI458796 BHE458796 BRA458796 CAW458796 CKS458796 CUO458796 DEK458796 DOG458796 DYC458796 EHY458796 ERU458796 FBQ458796 FLM458796 FVI458796 GFE458796 GPA458796 GYW458796 HIS458796 HSO458796 ICK458796 IMG458796 IWC458796 JFY458796 JPU458796 JZQ458796 KJM458796 KTI458796 LDE458796 LNA458796 LWW458796 MGS458796 MQO458796 NAK458796 NKG458796 NUC458796 ODY458796 ONU458796 OXQ458796 PHM458796 PRI458796 QBE458796 QLA458796 QUW458796 RES458796 ROO458796 RYK458796 SIG458796 SSC458796 TBY458796 TLU458796 TVQ458796 UFM458796 UPI458796 UZE458796 VJA458796 VSW458796 WCS458796 WMO458796 WWK458796 AC524332 JY524332 TU524332 ADQ524332 ANM524332 AXI524332 BHE524332 BRA524332 CAW524332 CKS524332 CUO524332 DEK524332 DOG524332 DYC524332 EHY524332 ERU524332 FBQ524332 FLM524332 FVI524332 GFE524332 GPA524332 GYW524332 HIS524332 HSO524332 ICK524332 IMG524332 IWC524332 JFY524332 JPU524332 JZQ524332 KJM524332 KTI524332 LDE524332 LNA524332 LWW524332 MGS524332 MQO524332 NAK524332 NKG524332 NUC524332 ODY524332 ONU524332 OXQ524332 PHM524332 PRI524332 QBE524332 QLA524332 QUW524332 RES524332 ROO524332 RYK524332 SIG524332 SSC524332 TBY524332 TLU524332 TVQ524332 UFM524332 UPI524332 UZE524332 VJA524332 VSW524332 WCS524332 WMO524332 WWK524332 AC589868 JY589868 TU589868 ADQ589868 ANM589868 AXI589868 BHE589868 BRA589868 CAW589868 CKS589868 CUO589868 DEK589868 DOG589868 DYC589868 EHY589868 ERU589868 FBQ589868 FLM589868 FVI589868 GFE589868 GPA589868 GYW589868 HIS589868 HSO589868 ICK589868 IMG589868 IWC589868 JFY589868 JPU589868 JZQ589868 KJM589868 KTI589868 LDE589868 LNA589868 LWW589868 MGS589868 MQO589868 NAK589868 NKG589868 NUC589868 ODY589868 ONU589868 OXQ589868 PHM589868 PRI589868 QBE589868 QLA589868 QUW589868 RES589868 ROO589868 RYK589868 SIG589868 SSC589868 TBY589868 TLU589868 TVQ589868 UFM589868 UPI589868 UZE589868 VJA589868 VSW589868 WCS589868 WMO589868 WWK589868 AC655404 JY655404 TU655404 ADQ655404 ANM655404 AXI655404 BHE655404 BRA655404 CAW655404 CKS655404 CUO655404 DEK655404 DOG655404 DYC655404 EHY655404 ERU655404 FBQ655404 FLM655404 FVI655404 GFE655404 GPA655404 GYW655404 HIS655404 HSO655404 ICK655404 IMG655404 IWC655404 JFY655404 JPU655404 JZQ655404 KJM655404 KTI655404 LDE655404 LNA655404 LWW655404 MGS655404 MQO655404 NAK655404 NKG655404 NUC655404 ODY655404 ONU655404 OXQ655404 PHM655404 PRI655404 QBE655404 QLA655404 QUW655404 RES655404 ROO655404 RYK655404 SIG655404 SSC655404 TBY655404 TLU655404 TVQ655404 UFM655404 UPI655404 UZE655404 VJA655404 VSW655404 WCS655404 WMO655404 WWK655404 AC720940 JY720940 TU720940 ADQ720940 ANM720940 AXI720940 BHE720940 BRA720940 CAW720940 CKS720940 CUO720940 DEK720940 DOG720940 DYC720940 EHY720940 ERU720940 FBQ720940 FLM720940 FVI720940 GFE720940 GPA720940 GYW720940 HIS720940 HSO720940 ICK720940 IMG720940 IWC720940 JFY720940 JPU720940 JZQ720940 KJM720940 KTI720940 LDE720940 LNA720940 LWW720940 MGS720940 MQO720940 NAK720940 NKG720940 NUC720940 ODY720940 ONU720940 OXQ720940 PHM720940 PRI720940 QBE720940 QLA720940 QUW720940 RES720940 ROO720940 RYK720940 SIG720940 SSC720940 TBY720940 TLU720940 TVQ720940 UFM720940 UPI720940 UZE720940 VJA720940 VSW720940 WCS720940 WMO720940 WWK720940 AC786476 JY786476 TU786476 ADQ786476 ANM786476 AXI786476 BHE786476 BRA786476 CAW786476 CKS786476 CUO786476 DEK786476 DOG786476 DYC786476 EHY786476 ERU786476 FBQ786476 FLM786476 FVI786476 GFE786476 GPA786476 GYW786476 HIS786476 HSO786476 ICK786476 IMG786476 IWC786476 JFY786476 JPU786476 JZQ786476 KJM786476 KTI786476 LDE786476 LNA786476 LWW786476 MGS786476 MQO786476 NAK786476 NKG786476 NUC786476 ODY786476 ONU786476 OXQ786476 PHM786476 PRI786476 QBE786476 QLA786476 QUW786476 RES786476 ROO786476 RYK786476 SIG786476 SSC786476 TBY786476 TLU786476 TVQ786476 UFM786476 UPI786476 UZE786476 VJA786476 VSW786476 WCS786476 WMO786476 WWK786476 AC852012 JY852012 TU852012 ADQ852012 ANM852012 AXI852012 BHE852012 BRA852012 CAW852012 CKS852012 CUO852012 DEK852012 DOG852012 DYC852012 EHY852012 ERU852012 FBQ852012 FLM852012 FVI852012 GFE852012 GPA852012 GYW852012 HIS852012 HSO852012 ICK852012 IMG852012 IWC852012 JFY852012 JPU852012 JZQ852012 KJM852012 KTI852012 LDE852012 LNA852012 LWW852012 MGS852012 MQO852012 NAK852012 NKG852012 NUC852012 ODY852012 ONU852012 OXQ852012 PHM852012 PRI852012 QBE852012 QLA852012 QUW852012 RES852012 ROO852012 RYK852012 SIG852012 SSC852012 TBY852012 TLU852012 TVQ852012 UFM852012 UPI852012 UZE852012 VJA852012 VSW852012 WCS852012 WMO852012 WWK852012 AC917548 JY917548 TU917548 ADQ917548 ANM917548 AXI917548 BHE917548 BRA917548 CAW917548 CKS917548 CUO917548 DEK917548 DOG917548 DYC917548 EHY917548 ERU917548 FBQ917548 FLM917548 FVI917548 GFE917548 GPA917548 GYW917548 HIS917548 HSO917548 ICK917548 IMG917548 IWC917548 JFY917548 JPU917548 JZQ917548 KJM917548 KTI917548 LDE917548 LNA917548 LWW917548 MGS917548 MQO917548 NAK917548 NKG917548 NUC917548 ODY917548 ONU917548 OXQ917548 PHM917548 PRI917548 QBE917548 QLA917548 QUW917548 RES917548 ROO917548 RYK917548 SIG917548 SSC917548 TBY917548 TLU917548 TVQ917548 UFM917548 UPI917548 UZE917548 VJA917548 VSW917548 WCS917548 WMO917548 WWK917548 AC983084 JY983084 TU983084 ADQ983084 ANM983084 AXI983084 BHE983084 BRA983084 CAW983084 CKS983084 CUO983084 DEK983084 DOG983084 DYC983084 EHY983084 ERU983084 FBQ983084 FLM983084 FVI983084 GFE983084 GPA983084 GYW983084 HIS983084 HSO983084 ICK983084 IMG983084 IWC983084 JFY983084 JPU983084 JZQ983084 KJM983084 KTI983084 LDE983084 LNA983084 LWW983084 MGS983084 MQO983084 NAK983084 NKG983084 NUC983084 ODY983084 ONU983084 OXQ983084 PHM983084 PRI983084 QBE983084 QLA983084 QUW983084 RES983084 ROO983084 RYK983084 SIG983084 SSC983084 TBY983084 TLU983084 TVQ983084 UFM983084 UPI983084 UZE983084 VJA983084 VSW983084 WCS983084 WMO983084 WWK983084 AA51:AA52 JW51:JW52 TS51:TS52 ADO51:ADO52 ANK51:ANK52 AXG51:AXG52 BHC51:BHC52 BQY51:BQY52 CAU51:CAU52 CKQ51:CKQ52 CUM51:CUM52 DEI51:DEI52 DOE51:DOE52 DYA51:DYA52 EHW51:EHW52 ERS51:ERS52 FBO51:FBO52 FLK51:FLK52 FVG51:FVG52 GFC51:GFC52 GOY51:GOY52 GYU51:GYU52 HIQ51:HIQ52 HSM51:HSM52 ICI51:ICI52 IME51:IME52 IWA51:IWA52 JFW51:JFW52 JPS51:JPS52 JZO51:JZO52 KJK51:KJK52 KTG51:KTG52 LDC51:LDC52 LMY51:LMY52 LWU51:LWU52 MGQ51:MGQ52 MQM51:MQM52 NAI51:NAI52 NKE51:NKE52 NUA51:NUA52 ODW51:ODW52 ONS51:ONS52 OXO51:OXO52 PHK51:PHK52 PRG51:PRG52 QBC51:QBC52 QKY51:QKY52 QUU51:QUU52 REQ51:REQ52 ROM51:ROM52 RYI51:RYI52 SIE51:SIE52 SSA51:SSA52 TBW51:TBW52 TLS51:TLS52 TVO51:TVO52 UFK51:UFK52 UPG51:UPG52 UZC51:UZC52 VIY51:VIY52 VSU51:VSU52 WCQ51:WCQ52 WMM51:WMM52 WWI51:WWI52 AA65587:AA65588 JW65587:JW65588 TS65587:TS65588 ADO65587:ADO65588 ANK65587:ANK65588 AXG65587:AXG65588 BHC65587:BHC65588 BQY65587:BQY65588 CAU65587:CAU65588 CKQ65587:CKQ65588 CUM65587:CUM65588 DEI65587:DEI65588 DOE65587:DOE65588 DYA65587:DYA65588 EHW65587:EHW65588 ERS65587:ERS65588 FBO65587:FBO65588 FLK65587:FLK65588 FVG65587:FVG65588 GFC65587:GFC65588 GOY65587:GOY65588 GYU65587:GYU65588 HIQ65587:HIQ65588 HSM65587:HSM65588 ICI65587:ICI65588 IME65587:IME65588 IWA65587:IWA65588 JFW65587:JFW65588 JPS65587:JPS65588 JZO65587:JZO65588 KJK65587:KJK65588 KTG65587:KTG65588 LDC65587:LDC65588 LMY65587:LMY65588 LWU65587:LWU65588 MGQ65587:MGQ65588 MQM65587:MQM65588 NAI65587:NAI65588 NKE65587:NKE65588 NUA65587:NUA65588 ODW65587:ODW65588 ONS65587:ONS65588 OXO65587:OXO65588 PHK65587:PHK65588 PRG65587:PRG65588 QBC65587:QBC65588 QKY65587:QKY65588 QUU65587:QUU65588 REQ65587:REQ65588 ROM65587:ROM65588 RYI65587:RYI65588 SIE65587:SIE65588 SSA65587:SSA65588 TBW65587:TBW65588 TLS65587:TLS65588 TVO65587:TVO65588 UFK65587:UFK65588 UPG65587:UPG65588 UZC65587:UZC65588 VIY65587:VIY65588 VSU65587:VSU65588 WCQ65587:WCQ65588 WMM65587:WMM65588 WWI65587:WWI65588 AA131123:AA131124 JW131123:JW131124 TS131123:TS131124 ADO131123:ADO131124 ANK131123:ANK131124 AXG131123:AXG131124 BHC131123:BHC131124 BQY131123:BQY131124 CAU131123:CAU131124 CKQ131123:CKQ131124 CUM131123:CUM131124 DEI131123:DEI131124 DOE131123:DOE131124 DYA131123:DYA131124 EHW131123:EHW131124 ERS131123:ERS131124 FBO131123:FBO131124 FLK131123:FLK131124 FVG131123:FVG131124 GFC131123:GFC131124 GOY131123:GOY131124 GYU131123:GYU131124 HIQ131123:HIQ131124 HSM131123:HSM131124 ICI131123:ICI131124 IME131123:IME131124 IWA131123:IWA131124 JFW131123:JFW131124 JPS131123:JPS131124 JZO131123:JZO131124 KJK131123:KJK131124 KTG131123:KTG131124 LDC131123:LDC131124 LMY131123:LMY131124 LWU131123:LWU131124 MGQ131123:MGQ131124 MQM131123:MQM131124 NAI131123:NAI131124 NKE131123:NKE131124 NUA131123:NUA131124 ODW131123:ODW131124 ONS131123:ONS131124 OXO131123:OXO131124 PHK131123:PHK131124 PRG131123:PRG131124 QBC131123:QBC131124 QKY131123:QKY131124 QUU131123:QUU131124 REQ131123:REQ131124 ROM131123:ROM131124 RYI131123:RYI131124 SIE131123:SIE131124 SSA131123:SSA131124 TBW131123:TBW131124 TLS131123:TLS131124 TVO131123:TVO131124 UFK131123:UFK131124 UPG131123:UPG131124 UZC131123:UZC131124 VIY131123:VIY131124 VSU131123:VSU131124 WCQ131123:WCQ131124 WMM131123:WMM131124 WWI131123:WWI131124 AA196659:AA196660 JW196659:JW196660 TS196659:TS196660 ADO196659:ADO196660 ANK196659:ANK196660 AXG196659:AXG196660 BHC196659:BHC196660 BQY196659:BQY196660 CAU196659:CAU196660 CKQ196659:CKQ196660 CUM196659:CUM196660 DEI196659:DEI196660 DOE196659:DOE196660 DYA196659:DYA196660 EHW196659:EHW196660 ERS196659:ERS196660 FBO196659:FBO196660 FLK196659:FLK196660 FVG196659:FVG196660 GFC196659:GFC196660 GOY196659:GOY196660 GYU196659:GYU196660 HIQ196659:HIQ196660 HSM196659:HSM196660 ICI196659:ICI196660 IME196659:IME196660 IWA196659:IWA196660 JFW196659:JFW196660 JPS196659:JPS196660 JZO196659:JZO196660 KJK196659:KJK196660 KTG196659:KTG196660 LDC196659:LDC196660 LMY196659:LMY196660 LWU196659:LWU196660 MGQ196659:MGQ196660 MQM196659:MQM196660 NAI196659:NAI196660 NKE196659:NKE196660 NUA196659:NUA196660 ODW196659:ODW196660 ONS196659:ONS196660 OXO196659:OXO196660 PHK196659:PHK196660 PRG196659:PRG196660 QBC196659:QBC196660 QKY196659:QKY196660 QUU196659:QUU196660 REQ196659:REQ196660 ROM196659:ROM196660 RYI196659:RYI196660 SIE196659:SIE196660 SSA196659:SSA196660 TBW196659:TBW196660 TLS196659:TLS196660 TVO196659:TVO196660 UFK196659:UFK196660 UPG196659:UPG196660 UZC196659:UZC196660 VIY196659:VIY196660 VSU196659:VSU196660 WCQ196659:WCQ196660 WMM196659:WMM196660 WWI196659:WWI196660 AA262195:AA262196 JW262195:JW262196 TS262195:TS262196 ADO262195:ADO262196 ANK262195:ANK262196 AXG262195:AXG262196 BHC262195:BHC262196 BQY262195:BQY262196 CAU262195:CAU262196 CKQ262195:CKQ262196 CUM262195:CUM262196 DEI262195:DEI262196 DOE262195:DOE262196 DYA262195:DYA262196 EHW262195:EHW262196 ERS262195:ERS262196 FBO262195:FBO262196 FLK262195:FLK262196 FVG262195:FVG262196 GFC262195:GFC262196 GOY262195:GOY262196 GYU262195:GYU262196 HIQ262195:HIQ262196 HSM262195:HSM262196 ICI262195:ICI262196 IME262195:IME262196 IWA262195:IWA262196 JFW262195:JFW262196 JPS262195:JPS262196 JZO262195:JZO262196 KJK262195:KJK262196 KTG262195:KTG262196 LDC262195:LDC262196 LMY262195:LMY262196 LWU262195:LWU262196 MGQ262195:MGQ262196 MQM262195:MQM262196 NAI262195:NAI262196 NKE262195:NKE262196 NUA262195:NUA262196 ODW262195:ODW262196 ONS262195:ONS262196 OXO262195:OXO262196 PHK262195:PHK262196 PRG262195:PRG262196 QBC262195:QBC262196 QKY262195:QKY262196 QUU262195:QUU262196 REQ262195:REQ262196 ROM262195:ROM262196 RYI262195:RYI262196 SIE262195:SIE262196 SSA262195:SSA262196 TBW262195:TBW262196 TLS262195:TLS262196 TVO262195:TVO262196 UFK262195:UFK262196 UPG262195:UPG262196 UZC262195:UZC262196 VIY262195:VIY262196 VSU262195:VSU262196 WCQ262195:WCQ262196 WMM262195:WMM262196 WWI262195:WWI262196 AA327731:AA327732 JW327731:JW327732 TS327731:TS327732 ADO327731:ADO327732 ANK327731:ANK327732 AXG327731:AXG327732 BHC327731:BHC327732 BQY327731:BQY327732 CAU327731:CAU327732 CKQ327731:CKQ327732 CUM327731:CUM327732 DEI327731:DEI327732 DOE327731:DOE327732 DYA327731:DYA327732 EHW327731:EHW327732 ERS327731:ERS327732 FBO327731:FBO327732 FLK327731:FLK327732 FVG327731:FVG327732 GFC327731:GFC327732 GOY327731:GOY327732 GYU327731:GYU327732 HIQ327731:HIQ327732 HSM327731:HSM327732 ICI327731:ICI327732 IME327731:IME327732 IWA327731:IWA327732 JFW327731:JFW327732 JPS327731:JPS327732 JZO327731:JZO327732 KJK327731:KJK327732 KTG327731:KTG327732 LDC327731:LDC327732 LMY327731:LMY327732 LWU327731:LWU327732 MGQ327731:MGQ327732 MQM327731:MQM327732 NAI327731:NAI327732 NKE327731:NKE327732 NUA327731:NUA327732 ODW327731:ODW327732 ONS327731:ONS327732 OXO327731:OXO327732 PHK327731:PHK327732 PRG327731:PRG327732 QBC327731:QBC327732 QKY327731:QKY327732 QUU327731:QUU327732 REQ327731:REQ327732 ROM327731:ROM327732 RYI327731:RYI327732 SIE327731:SIE327732 SSA327731:SSA327732 TBW327731:TBW327732 TLS327731:TLS327732 TVO327731:TVO327732 UFK327731:UFK327732 UPG327731:UPG327732 UZC327731:UZC327732 VIY327731:VIY327732 VSU327731:VSU327732 WCQ327731:WCQ327732 WMM327731:WMM327732 WWI327731:WWI327732 AA393267:AA393268 JW393267:JW393268 TS393267:TS393268 ADO393267:ADO393268 ANK393267:ANK393268 AXG393267:AXG393268 BHC393267:BHC393268 BQY393267:BQY393268 CAU393267:CAU393268 CKQ393267:CKQ393268 CUM393267:CUM393268 DEI393267:DEI393268 DOE393267:DOE393268 DYA393267:DYA393268 EHW393267:EHW393268 ERS393267:ERS393268 FBO393267:FBO393268 FLK393267:FLK393268 FVG393267:FVG393268 GFC393267:GFC393268 GOY393267:GOY393268 GYU393267:GYU393268 HIQ393267:HIQ393268 HSM393267:HSM393268 ICI393267:ICI393268 IME393267:IME393268 IWA393267:IWA393268 JFW393267:JFW393268 JPS393267:JPS393268 JZO393267:JZO393268 KJK393267:KJK393268 KTG393267:KTG393268 LDC393267:LDC393268 LMY393267:LMY393268 LWU393267:LWU393268 MGQ393267:MGQ393268 MQM393267:MQM393268 NAI393267:NAI393268 NKE393267:NKE393268 NUA393267:NUA393268 ODW393267:ODW393268 ONS393267:ONS393268 OXO393267:OXO393268 PHK393267:PHK393268 PRG393267:PRG393268 QBC393267:QBC393268 QKY393267:QKY393268 QUU393267:QUU393268 REQ393267:REQ393268 ROM393267:ROM393268 RYI393267:RYI393268 SIE393267:SIE393268 SSA393267:SSA393268 TBW393267:TBW393268 TLS393267:TLS393268 TVO393267:TVO393268 UFK393267:UFK393268 UPG393267:UPG393268 UZC393267:UZC393268 VIY393267:VIY393268 VSU393267:VSU393268 WCQ393267:WCQ393268 WMM393267:WMM393268 WWI393267:WWI393268 AA458803:AA458804 JW458803:JW458804 TS458803:TS458804 ADO458803:ADO458804 ANK458803:ANK458804 AXG458803:AXG458804 BHC458803:BHC458804 BQY458803:BQY458804 CAU458803:CAU458804 CKQ458803:CKQ458804 CUM458803:CUM458804 DEI458803:DEI458804 DOE458803:DOE458804 DYA458803:DYA458804 EHW458803:EHW458804 ERS458803:ERS458804 FBO458803:FBO458804 FLK458803:FLK458804 FVG458803:FVG458804 GFC458803:GFC458804 GOY458803:GOY458804 GYU458803:GYU458804 HIQ458803:HIQ458804 HSM458803:HSM458804 ICI458803:ICI458804 IME458803:IME458804 IWA458803:IWA458804 JFW458803:JFW458804 JPS458803:JPS458804 JZO458803:JZO458804 KJK458803:KJK458804 KTG458803:KTG458804 LDC458803:LDC458804 LMY458803:LMY458804 LWU458803:LWU458804 MGQ458803:MGQ458804 MQM458803:MQM458804 NAI458803:NAI458804 NKE458803:NKE458804 NUA458803:NUA458804 ODW458803:ODW458804 ONS458803:ONS458804 OXO458803:OXO458804 PHK458803:PHK458804 PRG458803:PRG458804 QBC458803:QBC458804 QKY458803:QKY458804 QUU458803:QUU458804 REQ458803:REQ458804 ROM458803:ROM458804 RYI458803:RYI458804 SIE458803:SIE458804 SSA458803:SSA458804 TBW458803:TBW458804 TLS458803:TLS458804 TVO458803:TVO458804 UFK458803:UFK458804 UPG458803:UPG458804 UZC458803:UZC458804 VIY458803:VIY458804 VSU458803:VSU458804 WCQ458803:WCQ458804 WMM458803:WMM458804 WWI458803:WWI458804 AA524339:AA524340 JW524339:JW524340 TS524339:TS524340 ADO524339:ADO524340 ANK524339:ANK524340 AXG524339:AXG524340 BHC524339:BHC524340 BQY524339:BQY524340 CAU524339:CAU524340 CKQ524339:CKQ524340 CUM524339:CUM524340 DEI524339:DEI524340 DOE524339:DOE524340 DYA524339:DYA524340 EHW524339:EHW524340 ERS524339:ERS524340 FBO524339:FBO524340 FLK524339:FLK524340 FVG524339:FVG524340 GFC524339:GFC524340 GOY524339:GOY524340 GYU524339:GYU524340 HIQ524339:HIQ524340 HSM524339:HSM524340 ICI524339:ICI524340 IME524339:IME524340 IWA524339:IWA524340 JFW524339:JFW524340 JPS524339:JPS524340 JZO524339:JZO524340 KJK524339:KJK524340 KTG524339:KTG524340 LDC524339:LDC524340 LMY524339:LMY524340 LWU524339:LWU524340 MGQ524339:MGQ524340 MQM524339:MQM524340 NAI524339:NAI524340 NKE524339:NKE524340 NUA524339:NUA524340 ODW524339:ODW524340 ONS524339:ONS524340 OXO524339:OXO524340 PHK524339:PHK524340 PRG524339:PRG524340 QBC524339:QBC524340 QKY524339:QKY524340 QUU524339:QUU524340 REQ524339:REQ524340 ROM524339:ROM524340 RYI524339:RYI524340 SIE524339:SIE524340 SSA524339:SSA524340 TBW524339:TBW524340 TLS524339:TLS524340 TVO524339:TVO524340 UFK524339:UFK524340 UPG524339:UPG524340 UZC524339:UZC524340 VIY524339:VIY524340 VSU524339:VSU524340 WCQ524339:WCQ524340 WMM524339:WMM524340 WWI524339:WWI524340 AA589875:AA589876 JW589875:JW589876 TS589875:TS589876 ADO589875:ADO589876 ANK589875:ANK589876 AXG589875:AXG589876 BHC589875:BHC589876 BQY589875:BQY589876 CAU589875:CAU589876 CKQ589875:CKQ589876 CUM589875:CUM589876 DEI589875:DEI589876 DOE589875:DOE589876 DYA589875:DYA589876 EHW589875:EHW589876 ERS589875:ERS589876 FBO589875:FBO589876 FLK589875:FLK589876 FVG589875:FVG589876 GFC589875:GFC589876 GOY589875:GOY589876 GYU589875:GYU589876 HIQ589875:HIQ589876 HSM589875:HSM589876 ICI589875:ICI589876 IME589875:IME589876 IWA589875:IWA589876 JFW589875:JFW589876 JPS589875:JPS589876 JZO589875:JZO589876 KJK589875:KJK589876 KTG589875:KTG589876 LDC589875:LDC589876 LMY589875:LMY589876 LWU589875:LWU589876 MGQ589875:MGQ589876 MQM589875:MQM589876 NAI589875:NAI589876 NKE589875:NKE589876 NUA589875:NUA589876 ODW589875:ODW589876 ONS589875:ONS589876 OXO589875:OXO589876 PHK589875:PHK589876 PRG589875:PRG589876 QBC589875:QBC589876 QKY589875:QKY589876 QUU589875:QUU589876 REQ589875:REQ589876 ROM589875:ROM589876 RYI589875:RYI589876 SIE589875:SIE589876 SSA589875:SSA589876 TBW589875:TBW589876 TLS589875:TLS589876 TVO589875:TVO589876 UFK589875:UFK589876 UPG589875:UPG589876 UZC589875:UZC589876 VIY589875:VIY589876 VSU589875:VSU589876 WCQ589875:WCQ589876 WMM589875:WMM589876 WWI589875:WWI589876 AA655411:AA655412 JW655411:JW655412 TS655411:TS655412 ADO655411:ADO655412 ANK655411:ANK655412 AXG655411:AXG655412 BHC655411:BHC655412 BQY655411:BQY655412 CAU655411:CAU655412 CKQ655411:CKQ655412 CUM655411:CUM655412 DEI655411:DEI655412 DOE655411:DOE655412 DYA655411:DYA655412 EHW655411:EHW655412 ERS655411:ERS655412 FBO655411:FBO655412 FLK655411:FLK655412 FVG655411:FVG655412 GFC655411:GFC655412 GOY655411:GOY655412 GYU655411:GYU655412 HIQ655411:HIQ655412 HSM655411:HSM655412 ICI655411:ICI655412 IME655411:IME655412 IWA655411:IWA655412 JFW655411:JFW655412 JPS655411:JPS655412 JZO655411:JZO655412 KJK655411:KJK655412 KTG655411:KTG655412 LDC655411:LDC655412 LMY655411:LMY655412 LWU655411:LWU655412 MGQ655411:MGQ655412 MQM655411:MQM655412 NAI655411:NAI655412 NKE655411:NKE655412 NUA655411:NUA655412 ODW655411:ODW655412 ONS655411:ONS655412 OXO655411:OXO655412 PHK655411:PHK655412 PRG655411:PRG655412 QBC655411:QBC655412 QKY655411:QKY655412 QUU655411:QUU655412 REQ655411:REQ655412 ROM655411:ROM655412 RYI655411:RYI655412 SIE655411:SIE655412 SSA655411:SSA655412 TBW655411:TBW655412 TLS655411:TLS655412 TVO655411:TVO655412 UFK655411:UFK655412 UPG655411:UPG655412 UZC655411:UZC655412 VIY655411:VIY655412 VSU655411:VSU655412 WCQ655411:WCQ655412 WMM655411:WMM655412 WWI655411:WWI655412 AA720947:AA720948 JW720947:JW720948 TS720947:TS720948 ADO720947:ADO720948 ANK720947:ANK720948 AXG720947:AXG720948 BHC720947:BHC720948 BQY720947:BQY720948 CAU720947:CAU720948 CKQ720947:CKQ720948 CUM720947:CUM720948 DEI720947:DEI720948 DOE720947:DOE720948 DYA720947:DYA720948 EHW720947:EHW720948 ERS720947:ERS720948 FBO720947:FBO720948 FLK720947:FLK720948 FVG720947:FVG720948 GFC720947:GFC720948 GOY720947:GOY720948 GYU720947:GYU720948 HIQ720947:HIQ720948 HSM720947:HSM720948 ICI720947:ICI720948 IME720947:IME720948 IWA720947:IWA720948 JFW720947:JFW720948 JPS720947:JPS720948 JZO720947:JZO720948 KJK720947:KJK720948 KTG720947:KTG720948 LDC720947:LDC720948 LMY720947:LMY720948 LWU720947:LWU720948 MGQ720947:MGQ720948 MQM720947:MQM720948 NAI720947:NAI720948 NKE720947:NKE720948 NUA720947:NUA720948 ODW720947:ODW720948 ONS720947:ONS720948 OXO720947:OXO720948 PHK720947:PHK720948 PRG720947:PRG720948 QBC720947:QBC720948 QKY720947:QKY720948 QUU720947:QUU720948 REQ720947:REQ720948 ROM720947:ROM720948 RYI720947:RYI720948 SIE720947:SIE720948 SSA720947:SSA720948 TBW720947:TBW720948 TLS720947:TLS720948 TVO720947:TVO720948 UFK720947:UFK720948 UPG720947:UPG720948 UZC720947:UZC720948 VIY720947:VIY720948 VSU720947:VSU720948 WCQ720947:WCQ720948 WMM720947:WMM720948 WWI720947:WWI720948 AA786483:AA786484 JW786483:JW786484 TS786483:TS786484 ADO786483:ADO786484 ANK786483:ANK786484 AXG786483:AXG786484 BHC786483:BHC786484 BQY786483:BQY786484 CAU786483:CAU786484 CKQ786483:CKQ786484 CUM786483:CUM786484 DEI786483:DEI786484 DOE786483:DOE786484 DYA786483:DYA786484 EHW786483:EHW786484 ERS786483:ERS786484 FBO786483:FBO786484 FLK786483:FLK786484 FVG786483:FVG786484 GFC786483:GFC786484 GOY786483:GOY786484 GYU786483:GYU786484 HIQ786483:HIQ786484 HSM786483:HSM786484 ICI786483:ICI786484 IME786483:IME786484 IWA786483:IWA786484 JFW786483:JFW786484 JPS786483:JPS786484 JZO786483:JZO786484 KJK786483:KJK786484 KTG786483:KTG786484 LDC786483:LDC786484 LMY786483:LMY786484 LWU786483:LWU786484 MGQ786483:MGQ786484 MQM786483:MQM786484 NAI786483:NAI786484 NKE786483:NKE786484 NUA786483:NUA786484 ODW786483:ODW786484 ONS786483:ONS786484 OXO786483:OXO786484 PHK786483:PHK786484 PRG786483:PRG786484 QBC786483:QBC786484 QKY786483:QKY786484 QUU786483:QUU786484 REQ786483:REQ786484 ROM786483:ROM786484 RYI786483:RYI786484 SIE786483:SIE786484 SSA786483:SSA786484 TBW786483:TBW786484 TLS786483:TLS786484 TVO786483:TVO786484 UFK786483:UFK786484 UPG786483:UPG786484 UZC786483:UZC786484 VIY786483:VIY786484 VSU786483:VSU786484 WCQ786483:WCQ786484 WMM786483:WMM786484 WWI786483:WWI786484 AA852019:AA852020 JW852019:JW852020 TS852019:TS852020 ADO852019:ADO852020 ANK852019:ANK852020 AXG852019:AXG852020 BHC852019:BHC852020 BQY852019:BQY852020 CAU852019:CAU852020 CKQ852019:CKQ852020 CUM852019:CUM852020 DEI852019:DEI852020 DOE852019:DOE852020 DYA852019:DYA852020 EHW852019:EHW852020 ERS852019:ERS852020 FBO852019:FBO852020 FLK852019:FLK852020 FVG852019:FVG852020 GFC852019:GFC852020 GOY852019:GOY852020 GYU852019:GYU852020 HIQ852019:HIQ852020 HSM852019:HSM852020 ICI852019:ICI852020 IME852019:IME852020 IWA852019:IWA852020 JFW852019:JFW852020 JPS852019:JPS852020 JZO852019:JZO852020 KJK852019:KJK852020 KTG852019:KTG852020 LDC852019:LDC852020 LMY852019:LMY852020 LWU852019:LWU852020 MGQ852019:MGQ852020 MQM852019:MQM852020 NAI852019:NAI852020 NKE852019:NKE852020 NUA852019:NUA852020 ODW852019:ODW852020 ONS852019:ONS852020 OXO852019:OXO852020 PHK852019:PHK852020 PRG852019:PRG852020 QBC852019:QBC852020 QKY852019:QKY852020 QUU852019:QUU852020 REQ852019:REQ852020 ROM852019:ROM852020 RYI852019:RYI852020 SIE852019:SIE852020 SSA852019:SSA852020 TBW852019:TBW852020 TLS852019:TLS852020 TVO852019:TVO852020 UFK852019:UFK852020 UPG852019:UPG852020 UZC852019:UZC852020 VIY852019:VIY852020 VSU852019:VSU852020 WCQ852019:WCQ852020 WMM852019:WMM852020 WWI852019:WWI852020 AA917555:AA917556 JW917555:JW917556 TS917555:TS917556 ADO917555:ADO917556 ANK917555:ANK917556 AXG917555:AXG917556 BHC917555:BHC917556 BQY917555:BQY917556 CAU917555:CAU917556 CKQ917555:CKQ917556 CUM917555:CUM917556 DEI917555:DEI917556 DOE917555:DOE917556 DYA917555:DYA917556 EHW917555:EHW917556 ERS917555:ERS917556 FBO917555:FBO917556 FLK917555:FLK917556 FVG917555:FVG917556 GFC917555:GFC917556 GOY917555:GOY917556 GYU917555:GYU917556 HIQ917555:HIQ917556 HSM917555:HSM917556 ICI917555:ICI917556 IME917555:IME917556 IWA917555:IWA917556 JFW917555:JFW917556 JPS917555:JPS917556 JZO917555:JZO917556 KJK917555:KJK917556 KTG917555:KTG917556 LDC917555:LDC917556 LMY917555:LMY917556 LWU917555:LWU917556 MGQ917555:MGQ917556 MQM917555:MQM917556 NAI917555:NAI917556 NKE917555:NKE917556 NUA917555:NUA917556 ODW917555:ODW917556 ONS917555:ONS917556 OXO917555:OXO917556 PHK917555:PHK917556 PRG917555:PRG917556 QBC917555:QBC917556 QKY917555:QKY917556 QUU917555:QUU917556 REQ917555:REQ917556 ROM917555:ROM917556 RYI917555:RYI917556 SIE917555:SIE917556 SSA917555:SSA917556 TBW917555:TBW917556 TLS917555:TLS917556 TVO917555:TVO917556 UFK917555:UFK917556 UPG917555:UPG917556 UZC917555:UZC917556 VIY917555:VIY917556 VSU917555:VSU917556 WCQ917555:WCQ917556 WMM917555:WMM917556 WWI917555:WWI917556 AA983091:AA983092 JW983091:JW983092 TS983091:TS983092 ADO983091:ADO983092 ANK983091:ANK983092 AXG983091:AXG983092 BHC983091:BHC983092 BQY983091:BQY983092 CAU983091:CAU983092 CKQ983091:CKQ983092 CUM983091:CUM983092 DEI983091:DEI983092 DOE983091:DOE983092 DYA983091:DYA983092 EHW983091:EHW983092 ERS983091:ERS983092 FBO983091:FBO983092 FLK983091:FLK983092 FVG983091:FVG983092 GFC983091:GFC983092 GOY983091:GOY983092 GYU983091:GYU983092 HIQ983091:HIQ983092 HSM983091:HSM983092 ICI983091:ICI983092 IME983091:IME983092 IWA983091:IWA983092 JFW983091:JFW983092 JPS983091:JPS983092 JZO983091:JZO983092 KJK983091:KJK983092 KTG983091:KTG983092 LDC983091:LDC983092 LMY983091:LMY983092 LWU983091:LWU983092 MGQ983091:MGQ983092 MQM983091:MQM983092 NAI983091:NAI983092 NKE983091:NKE983092 NUA983091:NUA983092 ODW983091:ODW983092 ONS983091:ONS983092 OXO983091:OXO983092 PHK983091:PHK983092 PRG983091:PRG983092 QBC983091:QBC983092 QKY983091:QKY983092 QUU983091:QUU983092 REQ983091:REQ983092 ROM983091:ROM983092 RYI983091:RYI983092 SIE983091:SIE983092 SSA983091:SSA983092 TBW983091:TBW983092 TLS983091:TLS983092 TVO983091:TVO983092 UFK983091:UFK983092 UPG983091:UPG983092 UZC983091:UZC983092 VIY983091:VIY983092 VSU983091:VSU983092 WCQ983091:WCQ983092 WMM983091:WMM983092 WWI983091:WWI983092 AC51:AC52 JY51:JY52 TU51:TU52 ADQ51:ADQ52 ANM51:ANM52 AXI51:AXI52 BHE51:BHE52 BRA51:BRA52 CAW51:CAW52 CKS51:CKS52 CUO51:CUO52 DEK51:DEK52 DOG51:DOG52 DYC51:DYC52 EHY51:EHY52 ERU51:ERU52 FBQ51:FBQ52 FLM51:FLM52 FVI51:FVI52 GFE51:GFE52 GPA51:GPA52 GYW51:GYW52 HIS51:HIS52 HSO51:HSO52 ICK51:ICK52 IMG51:IMG52 IWC51:IWC52 JFY51:JFY52 JPU51:JPU52 JZQ51:JZQ52 KJM51:KJM52 KTI51:KTI52 LDE51:LDE52 LNA51:LNA52 LWW51:LWW52 MGS51:MGS52 MQO51:MQO52 NAK51:NAK52 NKG51:NKG52 NUC51:NUC52 ODY51:ODY52 ONU51:ONU52 OXQ51:OXQ52 PHM51:PHM52 PRI51:PRI52 QBE51:QBE52 QLA51:QLA52 QUW51:QUW52 RES51:RES52 ROO51:ROO52 RYK51:RYK52 SIG51:SIG52 SSC51:SSC52 TBY51:TBY52 TLU51:TLU52 TVQ51:TVQ52 UFM51:UFM52 UPI51:UPI52 UZE51:UZE52 VJA51:VJA52 VSW51:VSW52 WCS51:WCS52 WMO51:WMO52 WWK51:WWK52 AC65587:AC65588 JY65587:JY65588 TU65587:TU65588 ADQ65587:ADQ65588 ANM65587:ANM65588 AXI65587:AXI65588 BHE65587:BHE65588 BRA65587:BRA65588 CAW65587:CAW65588 CKS65587:CKS65588 CUO65587:CUO65588 DEK65587:DEK65588 DOG65587:DOG65588 DYC65587:DYC65588 EHY65587:EHY65588 ERU65587:ERU65588 FBQ65587:FBQ65588 FLM65587:FLM65588 FVI65587:FVI65588 GFE65587:GFE65588 GPA65587:GPA65588 GYW65587:GYW65588 HIS65587:HIS65588 HSO65587:HSO65588 ICK65587:ICK65588 IMG65587:IMG65588 IWC65587:IWC65588 JFY65587:JFY65588 JPU65587:JPU65588 JZQ65587:JZQ65588 KJM65587:KJM65588 KTI65587:KTI65588 LDE65587:LDE65588 LNA65587:LNA65588 LWW65587:LWW65588 MGS65587:MGS65588 MQO65587:MQO65588 NAK65587:NAK65588 NKG65587:NKG65588 NUC65587:NUC65588 ODY65587:ODY65588 ONU65587:ONU65588 OXQ65587:OXQ65588 PHM65587:PHM65588 PRI65587:PRI65588 QBE65587:QBE65588 QLA65587:QLA65588 QUW65587:QUW65588 RES65587:RES65588 ROO65587:ROO65588 RYK65587:RYK65588 SIG65587:SIG65588 SSC65587:SSC65588 TBY65587:TBY65588 TLU65587:TLU65588 TVQ65587:TVQ65588 UFM65587:UFM65588 UPI65587:UPI65588 UZE65587:UZE65588 VJA65587:VJA65588 VSW65587:VSW65588 WCS65587:WCS65588 WMO65587:WMO65588 WWK65587:WWK65588 AC131123:AC131124 JY131123:JY131124 TU131123:TU131124 ADQ131123:ADQ131124 ANM131123:ANM131124 AXI131123:AXI131124 BHE131123:BHE131124 BRA131123:BRA131124 CAW131123:CAW131124 CKS131123:CKS131124 CUO131123:CUO131124 DEK131123:DEK131124 DOG131123:DOG131124 DYC131123:DYC131124 EHY131123:EHY131124 ERU131123:ERU131124 FBQ131123:FBQ131124 FLM131123:FLM131124 FVI131123:FVI131124 GFE131123:GFE131124 GPA131123:GPA131124 GYW131123:GYW131124 HIS131123:HIS131124 HSO131123:HSO131124 ICK131123:ICK131124 IMG131123:IMG131124 IWC131123:IWC131124 JFY131123:JFY131124 JPU131123:JPU131124 JZQ131123:JZQ131124 KJM131123:KJM131124 KTI131123:KTI131124 LDE131123:LDE131124 LNA131123:LNA131124 LWW131123:LWW131124 MGS131123:MGS131124 MQO131123:MQO131124 NAK131123:NAK131124 NKG131123:NKG131124 NUC131123:NUC131124 ODY131123:ODY131124 ONU131123:ONU131124 OXQ131123:OXQ131124 PHM131123:PHM131124 PRI131123:PRI131124 QBE131123:QBE131124 QLA131123:QLA131124 QUW131123:QUW131124 RES131123:RES131124 ROO131123:ROO131124 RYK131123:RYK131124 SIG131123:SIG131124 SSC131123:SSC131124 TBY131123:TBY131124 TLU131123:TLU131124 TVQ131123:TVQ131124 UFM131123:UFM131124 UPI131123:UPI131124 UZE131123:UZE131124 VJA131123:VJA131124 VSW131123:VSW131124 WCS131123:WCS131124 WMO131123:WMO131124 WWK131123:WWK131124 AC196659:AC196660 JY196659:JY196660 TU196659:TU196660 ADQ196659:ADQ196660 ANM196659:ANM196660 AXI196659:AXI196660 BHE196659:BHE196660 BRA196659:BRA196660 CAW196659:CAW196660 CKS196659:CKS196660 CUO196659:CUO196660 DEK196659:DEK196660 DOG196659:DOG196660 DYC196659:DYC196660 EHY196659:EHY196660 ERU196659:ERU196660 FBQ196659:FBQ196660 FLM196659:FLM196660 FVI196659:FVI196660 GFE196659:GFE196660 GPA196659:GPA196660 GYW196659:GYW196660 HIS196659:HIS196660 HSO196659:HSO196660 ICK196659:ICK196660 IMG196659:IMG196660 IWC196659:IWC196660 JFY196659:JFY196660 JPU196659:JPU196660 JZQ196659:JZQ196660 KJM196659:KJM196660 KTI196659:KTI196660 LDE196659:LDE196660 LNA196659:LNA196660 LWW196659:LWW196660 MGS196659:MGS196660 MQO196659:MQO196660 NAK196659:NAK196660 NKG196659:NKG196660 NUC196659:NUC196660 ODY196659:ODY196660 ONU196659:ONU196660 OXQ196659:OXQ196660 PHM196659:PHM196660 PRI196659:PRI196660 QBE196659:QBE196660 QLA196659:QLA196660 QUW196659:QUW196660 RES196659:RES196660 ROO196659:ROO196660 RYK196659:RYK196660 SIG196659:SIG196660 SSC196659:SSC196660 TBY196659:TBY196660 TLU196659:TLU196660 TVQ196659:TVQ196660 UFM196659:UFM196660 UPI196659:UPI196660 UZE196659:UZE196660 VJA196659:VJA196660 VSW196659:VSW196660 WCS196659:WCS196660 WMO196659:WMO196660 WWK196659:WWK196660 AC262195:AC262196 JY262195:JY262196 TU262195:TU262196 ADQ262195:ADQ262196 ANM262195:ANM262196 AXI262195:AXI262196 BHE262195:BHE262196 BRA262195:BRA262196 CAW262195:CAW262196 CKS262195:CKS262196 CUO262195:CUO262196 DEK262195:DEK262196 DOG262195:DOG262196 DYC262195:DYC262196 EHY262195:EHY262196 ERU262195:ERU262196 FBQ262195:FBQ262196 FLM262195:FLM262196 FVI262195:FVI262196 GFE262195:GFE262196 GPA262195:GPA262196 GYW262195:GYW262196 HIS262195:HIS262196 HSO262195:HSO262196 ICK262195:ICK262196 IMG262195:IMG262196 IWC262195:IWC262196 JFY262195:JFY262196 JPU262195:JPU262196 JZQ262195:JZQ262196 KJM262195:KJM262196 KTI262195:KTI262196 LDE262195:LDE262196 LNA262195:LNA262196 LWW262195:LWW262196 MGS262195:MGS262196 MQO262195:MQO262196 NAK262195:NAK262196 NKG262195:NKG262196 NUC262195:NUC262196 ODY262195:ODY262196 ONU262195:ONU262196 OXQ262195:OXQ262196 PHM262195:PHM262196 PRI262195:PRI262196 QBE262195:QBE262196 QLA262195:QLA262196 QUW262195:QUW262196 RES262195:RES262196 ROO262195:ROO262196 RYK262195:RYK262196 SIG262195:SIG262196 SSC262195:SSC262196 TBY262195:TBY262196 TLU262195:TLU262196 TVQ262195:TVQ262196 UFM262195:UFM262196 UPI262195:UPI262196 UZE262195:UZE262196 VJA262195:VJA262196 VSW262195:VSW262196 WCS262195:WCS262196 WMO262195:WMO262196 WWK262195:WWK262196 AC327731:AC327732 JY327731:JY327732 TU327731:TU327732 ADQ327731:ADQ327732 ANM327731:ANM327732 AXI327731:AXI327732 BHE327731:BHE327732 BRA327731:BRA327732 CAW327731:CAW327732 CKS327731:CKS327732 CUO327731:CUO327732 DEK327731:DEK327732 DOG327731:DOG327732 DYC327731:DYC327732 EHY327731:EHY327732 ERU327731:ERU327732 FBQ327731:FBQ327732 FLM327731:FLM327732 FVI327731:FVI327732 GFE327731:GFE327732 GPA327731:GPA327732 GYW327731:GYW327732 HIS327731:HIS327732 HSO327731:HSO327732 ICK327731:ICK327732 IMG327731:IMG327732 IWC327731:IWC327732 JFY327731:JFY327732 JPU327731:JPU327732 JZQ327731:JZQ327732 KJM327731:KJM327732 KTI327731:KTI327732 LDE327731:LDE327732 LNA327731:LNA327732 LWW327731:LWW327732 MGS327731:MGS327732 MQO327731:MQO327732 NAK327731:NAK327732 NKG327731:NKG327732 NUC327731:NUC327732 ODY327731:ODY327732 ONU327731:ONU327732 OXQ327731:OXQ327732 PHM327731:PHM327732 PRI327731:PRI327732 QBE327731:QBE327732 QLA327731:QLA327732 QUW327731:QUW327732 RES327731:RES327732 ROO327731:ROO327732 RYK327731:RYK327732 SIG327731:SIG327732 SSC327731:SSC327732 TBY327731:TBY327732 TLU327731:TLU327732 TVQ327731:TVQ327732 UFM327731:UFM327732 UPI327731:UPI327732 UZE327731:UZE327732 VJA327731:VJA327732 VSW327731:VSW327732 WCS327731:WCS327732 WMO327731:WMO327732 WWK327731:WWK327732 AC393267:AC393268 JY393267:JY393268 TU393267:TU393268 ADQ393267:ADQ393268 ANM393267:ANM393268 AXI393267:AXI393268 BHE393267:BHE393268 BRA393267:BRA393268 CAW393267:CAW393268 CKS393267:CKS393268 CUO393267:CUO393268 DEK393267:DEK393268 DOG393267:DOG393268 DYC393267:DYC393268 EHY393267:EHY393268 ERU393267:ERU393268 FBQ393267:FBQ393268 FLM393267:FLM393268 FVI393267:FVI393268 GFE393267:GFE393268 GPA393267:GPA393268 GYW393267:GYW393268 HIS393267:HIS393268 HSO393267:HSO393268 ICK393267:ICK393268 IMG393267:IMG393268 IWC393267:IWC393268 JFY393267:JFY393268 JPU393267:JPU393268 JZQ393267:JZQ393268 KJM393267:KJM393268 KTI393267:KTI393268 LDE393267:LDE393268 LNA393267:LNA393268 LWW393267:LWW393268 MGS393267:MGS393268 MQO393267:MQO393268 NAK393267:NAK393268 NKG393267:NKG393268 NUC393267:NUC393268 ODY393267:ODY393268 ONU393267:ONU393268 OXQ393267:OXQ393268 PHM393267:PHM393268 PRI393267:PRI393268 QBE393267:QBE393268 QLA393267:QLA393268 QUW393267:QUW393268 RES393267:RES393268 ROO393267:ROO393268 RYK393267:RYK393268 SIG393267:SIG393268 SSC393267:SSC393268 TBY393267:TBY393268 TLU393267:TLU393268 TVQ393267:TVQ393268 UFM393267:UFM393268 UPI393267:UPI393268 UZE393267:UZE393268 VJA393267:VJA393268 VSW393267:VSW393268 WCS393267:WCS393268 WMO393267:WMO393268 WWK393267:WWK393268 AC458803:AC458804 JY458803:JY458804 TU458803:TU458804 ADQ458803:ADQ458804 ANM458803:ANM458804 AXI458803:AXI458804 BHE458803:BHE458804 BRA458803:BRA458804 CAW458803:CAW458804 CKS458803:CKS458804 CUO458803:CUO458804 DEK458803:DEK458804 DOG458803:DOG458804 DYC458803:DYC458804 EHY458803:EHY458804 ERU458803:ERU458804 FBQ458803:FBQ458804 FLM458803:FLM458804 FVI458803:FVI458804 GFE458803:GFE458804 GPA458803:GPA458804 GYW458803:GYW458804 HIS458803:HIS458804 HSO458803:HSO458804 ICK458803:ICK458804 IMG458803:IMG458804 IWC458803:IWC458804 JFY458803:JFY458804 JPU458803:JPU458804 JZQ458803:JZQ458804 KJM458803:KJM458804 KTI458803:KTI458804 LDE458803:LDE458804 LNA458803:LNA458804 LWW458803:LWW458804 MGS458803:MGS458804 MQO458803:MQO458804 NAK458803:NAK458804 NKG458803:NKG458804 NUC458803:NUC458804 ODY458803:ODY458804 ONU458803:ONU458804 OXQ458803:OXQ458804 PHM458803:PHM458804 PRI458803:PRI458804 QBE458803:QBE458804 QLA458803:QLA458804 QUW458803:QUW458804 RES458803:RES458804 ROO458803:ROO458804 RYK458803:RYK458804 SIG458803:SIG458804 SSC458803:SSC458804 TBY458803:TBY458804 TLU458803:TLU458804 TVQ458803:TVQ458804 UFM458803:UFM458804 UPI458803:UPI458804 UZE458803:UZE458804 VJA458803:VJA458804 VSW458803:VSW458804 WCS458803:WCS458804 WMO458803:WMO458804 WWK458803:WWK458804 AC524339:AC524340 JY524339:JY524340 TU524339:TU524340 ADQ524339:ADQ524340 ANM524339:ANM524340 AXI524339:AXI524340 BHE524339:BHE524340 BRA524339:BRA524340 CAW524339:CAW524340 CKS524339:CKS524340 CUO524339:CUO524340 DEK524339:DEK524340 DOG524339:DOG524340 DYC524339:DYC524340 EHY524339:EHY524340 ERU524339:ERU524340 FBQ524339:FBQ524340 FLM524339:FLM524340 FVI524339:FVI524340 GFE524339:GFE524340 GPA524339:GPA524340 GYW524339:GYW524340 HIS524339:HIS524340 HSO524339:HSO524340 ICK524339:ICK524340 IMG524339:IMG524340 IWC524339:IWC524340 JFY524339:JFY524340 JPU524339:JPU524340 JZQ524339:JZQ524340 KJM524339:KJM524340 KTI524339:KTI524340 LDE524339:LDE524340 LNA524339:LNA524340 LWW524339:LWW524340 MGS524339:MGS524340 MQO524339:MQO524340 NAK524339:NAK524340 NKG524339:NKG524340 NUC524339:NUC524340 ODY524339:ODY524340 ONU524339:ONU524340 OXQ524339:OXQ524340 PHM524339:PHM524340 PRI524339:PRI524340 QBE524339:QBE524340 QLA524339:QLA524340 QUW524339:QUW524340 RES524339:RES524340 ROO524339:ROO524340 RYK524339:RYK524340 SIG524339:SIG524340 SSC524339:SSC524340 TBY524339:TBY524340 TLU524339:TLU524340 TVQ524339:TVQ524340 UFM524339:UFM524340 UPI524339:UPI524340 UZE524339:UZE524340 VJA524339:VJA524340 VSW524339:VSW524340 WCS524339:WCS524340 WMO524339:WMO524340 WWK524339:WWK524340 AC589875:AC589876 JY589875:JY589876 TU589875:TU589876 ADQ589875:ADQ589876 ANM589875:ANM589876 AXI589875:AXI589876 BHE589875:BHE589876 BRA589875:BRA589876 CAW589875:CAW589876 CKS589875:CKS589876 CUO589875:CUO589876 DEK589875:DEK589876 DOG589875:DOG589876 DYC589875:DYC589876 EHY589875:EHY589876 ERU589875:ERU589876 FBQ589875:FBQ589876 FLM589875:FLM589876 FVI589875:FVI589876 GFE589875:GFE589876 GPA589875:GPA589876 GYW589875:GYW589876 HIS589875:HIS589876 HSO589875:HSO589876 ICK589875:ICK589876 IMG589875:IMG589876 IWC589875:IWC589876 JFY589875:JFY589876 JPU589875:JPU589876 JZQ589875:JZQ589876 KJM589875:KJM589876 KTI589875:KTI589876 LDE589875:LDE589876 LNA589875:LNA589876 LWW589875:LWW589876 MGS589875:MGS589876 MQO589875:MQO589876 NAK589875:NAK589876 NKG589875:NKG589876 NUC589875:NUC589876 ODY589875:ODY589876 ONU589875:ONU589876 OXQ589875:OXQ589876 PHM589875:PHM589876 PRI589875:PRI589876 QBE589875:QBE589876 QLA589875:QLA589876 QUW589875:QUW589876 RES589875:RES589876 ROO589875:ROO589876 RYK589875:RYK589876 SIG589875:SIG589876 SSC589875:SSC589876 TBY589875:TBY589876 TLU589875:TLU589876 TVQ589875:TVQ589876 UFM589875:UFM589876 UPI589875:UPI589876 UZE589875:UZE589876 VJA589875:VJA589876 VSW589875:VSW589876 WCS589875:WCS589876 WMO589875:WMO589876 WWK589875:WWK589876 AC655411:AC655412 JY655411:JY655412 TU655411:TU655412 ADQ655411:ADQ655412 ANM655411:ANM655412 AXI655411:AXI655412 BHE655411:BHE655412 BRA655411:BRA655412 CAW655411:CAW655412 CKS655411:CKS655412 CUO655411:CUO655412 DEK655411:DEK655412 DOG655411:DOG655412 DYC655411:DYC655412 EHY655411:EHY655412 ERU655411:ERU655412 FBQ655411:FBQ655412 FLM655411:FLM655412 FVI655411:FVI655412 GFE655411:GFE655412 GPA655411:GPA655412 GYW655411:GYW655412 HIS655411:HIS655412 HSO655411:HSO655412 ICK655411:ICK655412 IMG655411:IMG655412 IWC655411:IWC655412 JFY655411:JFY655412 JPU655411:JPU655412 JZQ655411:JZQ655412 KJM655411:KJM655412 KTI655411:KTI655412 LDE655411:LDE655412 LNA655411:LNA655412 LWW655411:LWW655412 MGS655411:MGS655412 MQO655411:MQO655412 NAK655411:NAK655412 NKG655411:NKG655412 NUC655411:NUC655412 ODY655411:ODY655412 ONU655411:ONU655412 OXQ655411:OXQ655412 PHM655411:PHM655412 PRI655411:PRI655412 QBE655411:QBE655412 QLA655411:QLA655412 QUW655411:QUW655412 RES655411:RES655412 ROO655411:ROO655412 RYK655411:RYK655412 SIG655411:SIG655412 SSC655411:SSC655412 TBY655411:TBY655412 TLU655411:TLU655412 TVQ655411:TVQ655412 UFM655411:UFM655412 UPI655411:UPI655412 UZE655411:UZE655412 VJA655411:VJA655412 VSW655411:VSW655412 WCS655411:WCS655412 WMO655411:WMO655412 WWK655411:WWK655412 AC720947:AC720948 JY720947:JY720948 TU720947:TU720948 ADQ720947:ADQ720948 ANM720947:ANM720948 AXI720947:AXI720948 BHE720947:BHE720948 BRA720947:BRA720948 CAW720947:CAW720948 CKS720947:CKS720948 CUO720947:CUO720948 DEK720947:DEK720948 DOG720947:DOG720948 DYC720947:DYC720948 EHY720947:EHY720948 ERU720947:ERU720948 FBQ720947:FBQ720948 FLM720947:FLM720948 FVI720947:FVI720948 GFE720947:GFE720948 GPA720947:GPA720948 GYW720947:GYW720948 HIS720947:HIS720948 HSO720947:HSO720948 ICK720947:ICK720948 IMG720947:IMG720948 IWC720947:IWC720948 JFY720947:JFY720948 JPU720947:JPU720948 JZQ720947:JZQ720948 KJM720947:KJM720948 KTI720947:KTI720948 LDE720947:LDE720948 LNA720947:LNA720948 LWW720947:LWW720948 MGS720947:MGS720948 MQO720947:MQO720948 NAK720947:NAK720948 NKG720947:NKG720948 NUC720947:NUC720948 ODY720947:ODY720948 ONU720947:ONU720948 OXQ720947:OXQ720948 PHM720947:PHM720948 PRI720947:PRI720948 QBE720947:QBE720948 QLA720947:QLA720948 QUW720947:QUW720948 RES720947:RES720948 ROO720947:ROO720948 RYK720947:RYK720948 SIG720947:SIG720948 SSC720947:SSC720948 TBY720947:TBY720948 TLU720947:TLU720948 TVQ720947:TVQ720948 UFM720947:UFM720948 UPI720947:UPI720948 UZE720947:UZE720948 VJA720947:VJA720948 VSW720947:VSW720948 WCS720947:WCS720948 WMO720947:WMO720948 WWK720947:WWK720948 AC786483:AC786484 JY786483:JY786484 TU786483:TU786484 ADQ786483:ADQ786484 ANM786483:ANM786484 AXI786483:AXI786484 BHE786483:BHE786484 BRA786483:BRA786484 CAW786483:CAW786484 CKS786483:CKS786484 CUO786483:CUO786484 DEK786483:DEK786484 DOG786483:DOG786484 DYC786483:DYC786484 EHY786483:EHY786484 ERU786483:ERU786484 FBQ786483:FBQ786484 FLM786483:FLM786484 FVI786483:FVI786484 GFE786483:GFE786484 GPA786483:GPA786484 GYW786483:GYW786484 HIS786483:HIS786484 HSO786483:HSO786484 ICK786483:ICK786484 IMG786483:IMG786484 IWC786483:IWC786484 JFY786483:JFY786484 JPU786483:JPU786484 JZQ786483:JZQ786484 KJM786483:KJM786484 KTI786483:KTI786484 LDE786483:LDE786484 LNA786483:LNA786484 LWW786483:LWW786484 MGS786483:MGS786484 MQO786483:MQO786484 NAK786483:NAK786484 NKG786483:NKG786484 NUC786483:NUC786484 ODY786483:ODY786484 ONU786483:ONU786484 OXQ786483:OXQ786484 PHM786483:PHM786484 PRI786483:PRI786484 QBE786483:QBE786484 QLA786483:QLA786484 QUW786483:QUW786484 RES786483:RES786484 ROO786483:ROO786484 RYK786483:RYK786484 SIG786483:SIG786484 SSC786483:SSC786484 TBY786483:TBY786484 TLU786483:TLU786484 TVQ786483:TVQ786484 UFM786483:UFM786484 UPI786483:UPI786484 UZE786483:UZE786484 VJA786483:VJA786484 VSW786483:VSW786484 WCS786483:WCS786484 WMO786483:WMO786484 WWK786483:WWK786484 AC852019:AC852020 JY852019:JY852020 TU852019:TU852020 ADQ852019:ADQ852020 ANM852019:ANM852020 AXI852019:AXI852020 BHE852019:BHE852020 BRA852019:BRA852020 CAW852019:CAW852020 CKS852019:CKS852020 CUO852019:CUO852020 DEK852019:DEK852020 DOG852019:DOG852020 DYC852019:DYC852020 EHY852019:EHY852020 ERU852019:ERU852020 FBQ852019:FBQ852020 FLM852019:FLM852020 FVI852019:FVI852020 GFE852019:GFE852020 GPA852019:GPA852020 GYW852019:GYW852020 HIS852019:HIS852020 HSO852019:HSO852020 ICK852019:ICK852020 IMG852019:IMG852020 IWC852019:IWC852020 JFY852019:JFY852020 JPU852019:JPU852020 JZQ852019:JZQ852020 KJM852019:KJM852020 KTI852019:KTI852020 LDE852019:LDE852020 LNA852019:LNA852020 LWW852019:LWW852020 MGS852019:MGS852020 MQO852019:MQO852020 NAK852019:NAK852020 NKG852019:NKG852020 NUC852019:NUC852020 ODY852019:ODY852020 ONU852019:ONU852020 OXQ852019:OXQ852020 PHM852019:PHM852020 PRI852019:PRI852020 QBE852019:QBE852020 QLA852019:QLA852020 QUW852019:QUW852020 RES852019:RES852020 ROO852019:ROO852020 RYK852019:RYK852020 SIG852019:SIG852020 SSC852019:SSC852020 TBY852019:TBY852020 TLU852019:TLU852020 TVQ852019:TVQ852020 UFM852019:UFM852020 UPI852019:UPI852020 UZE852019:UZE852020 VJA852019:VJA852020 VSW852019:VSW852020 WCS852019:WCS852020 WMO852019:WMO852020 WWK852019:WWK852020 AC917555:AC917556 JY917555:JY917556 TU917555:TU917556 ADQ917555:ADQ917556 ANM917555:ANM917556 AXI917555:AXI917556 BHE917555:BHE917556 BRA917555:BRA917556 CAW917555:CAW917556 CKS917555:CKS917556 CUO917555:CUO917556 DEK917555:DEK917556 DOG917555:DOG917556 DYC917555:DYC917556 EHY917555:EHY917556 ERU917555:ERU917556 FBQ917555:FBQ917556 FLM917555:FLM917556 FVI917555:FVI917556 GFE917555:GFE917556 GPA917555:GPA917556 GYW917555:GYW917556 HIS917555:HIS917556 HSO917555:HSO917556 ICK917555:ICK917556 IMG917555:IMG917556 IWC917555:IWC917556 JFY917555:JFY917556 JPU917555:JPU917556 JZQ917555:JZQ917556 KJM917555:KJM917556 KTI917555:KTI917556 LDE917555:LDE917556 LNA917555:LNA917556 LWW917555:LWW917556 MGS917555:MGS917556 MQO917555:MQO917556 NAK917555:NAK917556 NKG917555:NKG917556 NUC917555:NUC917556 ODY917555:ODY917556 ONU917555:ONU917556 OXQ917555:OXQ917556 PHM917555:PHM917556 PRI917555:PRI917556 QBE917555:QBE917556 QLA917555:QLA917556 QUW917555:QUW917556 RES917555:RES917556 ROO917555:ROO917556 RYK917555:RYK917556 SIG917555:SIG917556 SSC917555:SSC917556 TBY917555:TBY917556 TLU917555:TLU917556 TVQ917555:TVQ917556 UFM917555:UFM917556 UPI917555:UPI917556 UZE917555:UZE917556 VJA917555:VJA917556 VSW917555:VSW917556 WCS917555:WCS917556 WMO917555:WMO917556 WWK917555:WWK917556 AC983091:AC983092 JY983091:JY983092 TU983091:TU983092 ADQ983091:ADQ983092 ANM983091:ANM983092 AXI983091:AXI983092 BHE983091:BHE983092 BRA983091:BRA983092 CAW983091:CAW983092 CKS983091:CKS983092 CUO983091:CUO983092 DEK983091:DEK983092 DOG983091:DOG983092 DYC983091:DYC983092 EHY983091:EHY983092 ERU983091:ERU983092 FBQ983091:FBQ983092 FLM983091:FLM983092 FVI983091:FVI983092 GFE983091:GFE983092 GPA983091:GPA983092 GYW983091:GYW983092 HIS983091:HIS983092 HSO983091:HSO983092 ICK983091:ICK983092 IMG983091:IMG983092 IWC983091:IWC983092 JFY983091:JFY983092 JPU983091:JPU983092 JZQ983091:JZQ983092 KJM983091:KJM983092 KTI983091:KTI983092 LDE983091:LDE983092 LNA983091:LNA983092 LWW983091:LWW983092 MGS983091:MGS983092 MQO983091:MQO983092 NAK983091:NAK983092 NKG983091:NKG983092 NUC983091:NUC983092 ODY983091:ODY983092 ONU983091:ONU983092 OXQ983091:OXQ983092 PHM983091:PHM983092 PRI983091:PRI983092 QBE983091:QBE983092 QLA983091:QLA983092 QUW983091:QUW983092 RES983091:RES983092 ROO983091:ROO983092 RYK983091:RYK983092 SIG983091:SIG983092 SSC983091:SSC983092 TBY983091:TBY983092 TLU983091:TLU983092 TVQ983091:TVQ983092 UFM983091:UFM983092 UPI983091:UPI983092 UZE983091:UZE983092 VJA983091:VJA983092 VSW983091:VSW983092 WCS983091:WCS983092 WMO983091:WMO983092 WWK983091:WWK983092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E30C8-658B-4ADA-96BC-79FE2434C648}">
  <sheetPr>
    <tabColor rgb="FFFF0000"/>
    <pageSetUpPr fitToPage="1"/>
  </sheetPr>
  <dimension ref="A1:AK121"/>
  <sheetViews>
    <sheetView view="pageBreakPreview" zoomScale="70" zoomScaleNormal="100" zoomScaleSheetLayoutView="70" workbookViewId="0">
      <selection activeCell="AJ2" sqref="AJ2:AK3"/>
    </sheetView>
  </sheetViews>
  <sheetFormatPr defaultColWidth="4" defaultRowHeight="18.7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35" width="4" style="1"/>
    <col min="36" max="36" width="9" style="220"/>
    <col min="37" max="37" width="18.125" style="220" customWidth="1"/>
    <col min="38" max="256" width="4" style="1"/>
    <col min="257" max="257" width="2.875" style="1" customWidth="1"/>
    <col min="258" max="258" width="2.375" style="1" customWidth="1"/>
    <col min="259" max="259" width="3.5" style="1" customWidth="1"/>
    <col min="260" max="266" width="3.625" style="1" customWidth="1"/>
    <col min="267" max="267" width="4.875" style="1" customWidth="1"/>
    <col min="268" max="271" width="3.625" style="1" customWidth="1"/>
    <col min="272" max="272" width="1.5" style="1" customWidth="1"/>
    <col min="273" max="274" width="3.625" style="1" customWidth="1"/>
    <col min="275" max="275" width="2.75" style="1" customWidth="1"/>
    <col min="276" max="284" width="3.625" style="1" customWidth="1"/>
    <col min="285" max="285" width="2.5" style="1" customWidth="1"/>
    <col min="286" max="286" width="1.875" style="1" customWidth="1"/>
    <col min="287" max="512" width="4" style="1"/>
    <col min="513" max="513" width="2.875" style="1" customWidth="1"/>
    <col min="514" max="514" width="2.375" style="1" customWidth="1"/>
    <col min="515" max="515" width="3.5" style="1" customWidth="1"/>
    <col min="516" max="522" width="3.625" style="1" customWidth="1"/>
    <col min="523" max="523" width="4.875" style="1" customWidth="1"/>
    <col min="524" max="527" width="3.625" style="1" customWidth="1"/>
    <col min="528" max="528" width="1.5" style="1" customWidth="1"/>
    <col min="529" max="530" width="3.625" style="1" customWidth="1"/>
    <col min="531" max="531" width="2.75" style="1" customWidth="1"/>
    <col min="532" max="540" width="3.625" style="1" customWidth="1"/>
    <col min="541" max="541" width="2.5" style="1" customWidth="1"/>
    <col min="542" max="542" width="1.875" style="1" customWidth="1"/>
    <col min="543" max="768" width="4" style="1"/>
    <col min="769" max="769" width="2.875" style="1" customWidth="1"/>
    <col min="770" max="770" width="2.375" style="1" customWidth="1"/>
    <col min="771" max="771" width="3.5" style="1" customWidth="1"/>
    <col min="772" max="778" width="3.625" style="1" customWidth="1"/>
    <col min="779" max="779" width="4.875" style="1" customWidth="1"/>
    <col min="780" max="783" width="3.625" style="1" customWidth="1"/>
    <col min="784" max="784" width="1.5" style="1" customWidth="1"/>
    <col min="785" max="786" width="3.625" style="1" customWidth="1"/>
    <col min="787" max="787" width="2.75" style="1" customWidth="1"/>
    <col min="788" max="796" width="3.625" style="1" customWidth="1"/>
    <col min="797" max="797" width="2.5" style="1" customWidth="1"/>
    <col min="798" max="798" width="1.875" style="1" customWidth="1"/>
    <col min="799" max="1024" width="4" style="1"/>
    <col min="1025" max="1025" width="2.875" style="1" customWidth="1"/>
    <col min="1026" max="1026" width="2.375" style="1" customWidth="1"/>
    <col min="1027" max="1027" width="3.5" style="1" customWidth="1"/>
    <col min="1028" max="1034" width="3.625" style="1" customWidth="1"/>
    <col min="1035" max="1035" width="4.875" style="1" customWidth="1"/>
    <col min="1036" max="1039" width="3.625" style="1" customWidth="1"/>
    <col min="1040" max="1040" width="1.5" style="1" customWidth="1"/>
    <col min="1041" max="1042" width="3.625" style="1" customWidth="1"/>
    <col min="1043" max="1043" width="2.75" style="1" customWidth="1"/>
    <col min="1044" max="1052" width="3.625" style="1" customWidth="1"/>
    <col min="1053" max="1053" width="2.5" style="1" customWidth="1"/>
    <col min="1054" max="1054" width="1.875" style="1" customWidth="1"/>
    <col min="1055" max="1280" width="4" style="1"/>
    <col min="1281" max="1281" width="2.875" style="1" customWidth="1"/>
    <col min="1282" max="1282" width="2.375" style="1" customWidth="1"/>
    <col min="1283" max="1283" width="3.5" style="1" customWidth="1"/>
    <col min="1284" max="1290" width="3.625" style="1" customWidth="1"/>
    <col min="1291" max="1291" width="4.875" style="1" customWidth="1"/>
    <col min="1292" max="1295" width="3.625" style="1" customWidth="1"/>
    <col min="1296" max="1296" width="1.5" style="1" customWidth="1"/>
    <col min="1297" max="1298" width="3.625" style="1" customWidth="1"/>
    <col min="1299" max="1299" width="2.75" style="1" customWidth="1"/>
    <col min="1300" max="1308" width="3.625" style="1" customWidth="1"/>
    <col min="1309" max="1309" width="2.5" style="1" customWidth="1"/>
    <col min="1310" max="1310" width="1.875" style="1" customWidth="1"/>
    <col min="1311" max="1536" width="4" style="1"/>
    <col min="1537" max="1537" width="2.875" style="1" customWidth="1"/>
    <col min="1538" max="1538" width="2.375" style="1" customWidth="1"/>
    <col min="1539" max="1539" width="3.5" style="1" customWidth="1"/>
    <col min="1540" max="1546" width="3.625" style="1" customWidth="1"/>
    <col min="1547" max="1547" width="4.875" style="1" customWidth="1"/>
    <col min="1548" max="1551" width="3.625" style="1" customWidth="1"/>
    <col min="1552" max="1552" width="1.5" style="1" customWidth="1"/>
    <col min="1553" max="1554" width="3.625" style="1" customWidth="1"/>
    <col min="1555" max="1555" width="2.75" style="1" customWidth="1"/>
    <col min="1556" max="1564" width="3.625" style="1" customWidth="1"/>
    <col min="1565" max="1565" width="2.5" style="1" customWidth="1"/>
    <col min="1566" max="1566" width="1.875" style="1" customWidth="1"/>
    <col min="1567" max="1792" width="4" style="1"/>
    <col min="1793" max="1793" width="2.875" style="1" customWidth="1"/>
    <col min="1794" max="1794" width="2.375" style="1" customWidth="1"/>
    <col min="1795" max="1795" width="3.5" style="1" customWidth="1"/>
    <col min="1796" max="1802" width="3.625" style="1" customWidth="1"/>
    <col min="1803" max="1803" width="4.875" style="1" customWidth="1"/>
    <col min="1804" max="1807" width="3.625" style="1" customWidth="1"/>
    <col min="1808" max="1808" width="1.5" style="1" customWidth="1"/>
    <col min="1809" max="1810" width="3.625" style="1" customWidth="1"/>
    <col min="1811" max="1811" width="2.75" style="1" customWidth="1"/>
    <col min="1812" max="1820" width="3.625" style="1" customWidth="1"/>
    <col min="1821" max="1821" width="2.5" style="1" customWidth="1"/>
    <col min="1822" max="1822" width="1.875" style="1" customWidth="1"/>
    <col min="1823" max="2048" width="4" style="1"/>
    <col min="2049" max="2049" width="2.875" style="1" customWidth="1"/>
    <col min="2050" max="2050" width="2.375" style="1" customWidth="1"/>
    <col min="2051" max="2051" width="3.5" style="1" customWidth="1"/>
    <col min="2052" max="2058" width="3.625" style="1" customWidth="1"/>
    <col min="2059" max="2059" width="4.875" style="1" customWidth="1"/>
    <col min="2060" max="2063" width="3.625" style="1" customWidth="1"/>
    <col min="2064" max="2064" width="1.5" style="1" customWidth="1"/>
    <col min="2065" max="2066" width="3.625" style="1" customWidth="1"/>
    <col min="2067" max="2067" width="2.75" style="1" customWidth="1"/>
    <col min="2068" max="2076" width="3.625" style="1" customWidth="1"/>
    <col min="2077" max="2077" width="2.5" style="1" customWidth="1"/>
    <col min="2078" max="2078" width="1.875" style="1" customWidth="1"/>
    <col min="2079" max="2304" width="4" style="1"/>
    <col min="2305" max="2305" width="2.875" style="1" customWidth="1"/>
    <col min="2306" max="2306" width="2.375" style="1" customWidth="1"/>
    <col min="2307" max="2307" width="3.5" style="1" customWidth="1"/>
    <col min="2308" max="2314" width="3.625" style="1" customWidth="1"/>
    <col min="2315" max="2315" width="4.875" style="1" customWidth="1"/>
    <col min="2316" max="2319" width="3.625" style="1" customWidth="1"/>
    <col min="2320" max="2320" width="1.5" style="1" customWidth="1"/>
    <col min="2321" max="2322" width="3.625" style="1" customWidth="1"/>
    <col min="2323" max="2323" width="2.75" style="1" customWidth="1"/>
    <col min="2324" max="2332" width="3.625" style="1" customWidth="1"/>
    <col min="2333" max="2333" width="2.5" style="1" customWidth="1"/>
    <col min="2334" max="2334" width="1.875" style="1" customWidth="1"/>
    <col min="2335" max="2560" width="4" style="1"/>
    <col min="2561" max="2561" width="2.875" style="1" customWidth="1"/>
    <col min="2562" max="2562" width="2.375" style="1" customWidth="1"/>
    <col min="2563" max="2563" width="3.5" style="1" customWidth="1"/>
    <col min="2564" max="2570" width="3.625" style="1" customWidth="1"/>
    <col min="2571" max="2571" width="4.875" style="1" customWidth="1"/>
    <col min="2572" max="2575" width="3.625" style="1" customWidth="1"/>
    <col min="2576" max="2576" width="1.5" style="1" customWidth="1"/>
    <col min="2577" max="2578" width="3.625" style="1" customWidth="1"/>
    <col min="2579" max="2579" width="2.75" style="1" customWidth="1"/>
    <col min="2580" max="2588" width="3.625" style="1" customWidth="1"/>
    <col min="2589" max="2589" width="2.5" style="1" customWidth="1"/>
    <col min="2590" max="2590" width="1.875" style="1" customWidth="1"/>
    <col min="2591" max="2816" width="4" style="1"/>
    <col min="2817" max="2817" width="2.875" style="1" customWidth="1"/>
    <col min="2818" max="2818" width="2.375" style="1" customWidth="1"/>
    <col min="2819" max="2819" width="3.5" style="1" customWidth="1"/>
    <col min="2820" max="2826" width="3.625" style="1" customWidth="1"/>
    <col min="2827" max="2827" width="4.875" style="1" customWidth="1"/>
    <col min="2828" max="2831" width="3.625" style="1" customWidth="1"/>
    <col min="2832" max="2832" width="1.5" style="1" customWidth="1"/>
    <col min="2833" max="2834" width="3.625" style="1" customWidth="1"/>
    <col min="2835" max="2835" width="2.75" style="1" customWidth="1"/>
    <col min="2836" max="2844" width="3.625" style="1" customWidth="1"/>
    <col min="2845" max="2845" width="2.5" style="1" customWidth="1"/>
    <col min="2846" max="2846" width="1.875" style="1" customWidth="1"/>
    <col min="2847" max="3072" width="4" style="1"/>
    <col min="3073" max="3073" width="2.875" style="1" customWidth="1"/>
    <col min="3074" max="3074" width="2.375" style="1" customWidth="1"/>
    <col min="3075" max="3075" width="3.5" style="1" customWidth="1"/>
    <col min="3076" max="3082" width="3.625" style="1" customWidth="1"/>
    <col min="3083" max="3083" width="4.875" style="1" customWidth="1"/>
    <col min="3084" max="3087" width="3.625" style="1" customWidth="1"/>
    <col min="3088" max="3088" width="1.5" style="1" customWidth="1"/>
    <col min="3089" max="3090" width="3.625" style="1" customWidth="1"/>
    <col min="3091" max="3091" width="2.75" style="1" customWidth="1"/>
    <col min="3092" max="3100" width="3.625" style="1" customWidth="1"/>
    <col min="3101" max="3101" width="2.5" style="1" customWidth="1"/>
    <col min="3102" max="3102" width="1.875" style="1" customWidth="1"/>
    <col min="3103" max="3328" width="4" style="1"/>
    <col min="3329" max="3329" width="2.875" style="1" customWidth="1"/>
    <col min="3330" max="3330" width="2.375" style="1" customWidth="1"/>
    <col min="3331" max="3331" width="3.5" style="1" customWidth="1"/>
    <col min="3332" max="3338" width="3.625" style="1" customWidth="1"/>
    <col min="3339" max="3339" width="4.875" style="1" customWidth="1"/>
    <col min="3340" max="3343" width="3.625" style="1" customWidth="1"/>
    <col min="3344" max="3344" width="1.5" style="1" customWidth="1"/>
    <col min="3345" max="3346" width="3.625" style="1" customWidth="1"/>
    <col min="3347" max="3347" width="2.75" style="1" customWidth="1"/>
    <col min="3348" max="3356" width="3.625" style="1" customWidth="1"/>
    <col min="3357" max="3357" width="2.5" style="1" customWidth="1"/>
    <col min="3358" max="3358" width="1.875" style="1" customWidth="1"/>
    <col min="3359" max="3584" width="4" style="1"/>
    <col min="3585" max="3585" width="2.875" style="1" customWidth="1"/>
    <col min="3586" max="3586" width="2.375" style="1" customWidth="1"/>
    <col min="3587" max="3587" width="3.5" style="1" customWidth="1"/>
    <col min="3588" max="3594" width="3.625" style="1" customWidth="1"/>
    <col min="3595" max="3595" width="4.875" style="1" customWidth="1"/>
    <col min="3596" max="3599" width="3.625" style="1" customWidth="1"/>
    <col min="3600" max="3600" width="1.5" style="1" customWidth="1"/>
    <col min="3601" max="3602" width="3.625" style="1" customWidth="1"/>
    <col min="3603" max="3603" width="2.75" style="1" customWidth="1"/>
    <col min="3604" max="3612" width="3.625" style="1" customWidth="1"/>
    <col min="3613" max="3613" width="2.5" style="1" customWidth="1"/>
    <col min="3614" max="3614" width="1.875" style="1" customWidth="1"/>
    <col min="3615" max="3840" width="4" style="1"/>
    <col min="3841" max="3841" width="2.875" style="1" customWidth="1"/>
    <col min="3842" max="3842" width="2.375" style="1" customWidth="1"/>
    <col min="3843" max="3843" width="3.5" style="1" customWidth="1"/>
    <col min="3844" max="3850" width="3.625" style="1" customWidth="1"/>
    <col min="3851" max="3851" width="4.875" style="1" customWidth="1"/>
    <col min="3852" max="3855" width="3.625" style="1" customWidth="1"/>
    <col min="3856" max="3856" width="1.5" style="1" customWidth="1"/>
    <col min="3857" max="3858" width="3.625" style="1" customWidth="1"/>
    <col min="3859" max="3859" width="2.75" style="1" customWidth="1"/>
    <col min="3860" max="3868" width="3.625" style="1" customWidth="1"/>
    <col min="3869" max="3869" width="2.5" style="1" customWidth="1"/>
    <col min="3870" max="3870" width="1.875" style="1" customWidth="1"/>
    <col min="3871" max="4096" width="4" style="1"/>
    <col min="4097" max="4097" width="2.875" style="1" customWidth="1"/>
    <col min="4098" max="4098" width="2.375" style="1" customWidth="1"/>
    <col min="4099" max="4099" width="3.5" style="1" customWidth="1"/>
    <col min="4100" max="4106" width="3.625" style="1" customWidth="1"/>
    <col min="4107" max="4107" width="4.875" style="1" customWidth="1"/>
    <col min="4108" max="4111" width="3.625" style="1" customWidth="1"/>
    <col min="4112" max="4112" width="1.5" style="1" customWidth="1"/>
    <col min="4113" max="4114" width="3.625" style="1" customWidth="1"/>
    <col min="4115" max="4115" width="2.75" style="1" customWidth="1"/>
    <col min="4116" max="4124" width="3.625" style="1" customWidth="1"/>
    <col min="4125" max="4125" width="2.5" style="1" customWidth="1"/>
    <col min="4126" max="4126" width="1.875" style="1" customWidth="1"/>
    <col min="4127" max="4352" width="4" style="1"/>
    <col min="4353" max="4353" width="2.875" style="1" customWidth="1"/>
    <col min="4354" max="4354" width="2.375" style="1" customWidth="1"/>
    <col min="4355" max="4355" width="3.5" style="1" customWidth="1"/>
    <col min="4356" max="4362" width="3.625" style="1" customWidth="1"/>
    <col min="4363" max="4363" width="4.875" style="1" customWidth="1"/>
    <col min="4364" max="4367" width="3.625" style="1" customWidth="1"/>
    <col min="4368" max="4368" width="1.5" style="1" customWidth="1"/>
    <col min="4369" max="4370" width="3.625" style="1" customWidth="1"/>
    <col min="4371" max="4371" width="2.75" style="1" customWidth="1"/>
    <col min="4372" max="4380" width="3.625" style="1" customWidth="1"/>
    <col min="4381" max="4381" width="2.5" style="1" customWidth="1"/>
    <col min="4382" max="4382" width="1.875" style="1" customWidth="1"/>
    <col min="4383" max="4608" width="4" style="1"/>
    <col min="4609" max="4609" width="2.875" style="1" customWidth="1"/>
    <col min="4610" max="4610" width="2.375" style="1" customWidth="1"/>
    <col min="4611" max="4611" width="3.5" style="1" customWidth="1"/>
    <col min="4612" max="4618" width="3.625" style="1" customWidth="1"/>
    <col min="4619" max="4619" width="4.875" style="1" customWidth="1"/>
    <col min="4620" max="4623" width="3.625" style="1" customWidth="1"/>
    <col min="4624" max="4624" width="1.5" style="1" customWidth="1"/>
    <col min="4625" max="4626" width="3.625" style="1" customWidth="1"/>
    <col min="4627" max="4627" width="2.75" style="1" customWidth="1"/>
    <col min="4628" max="4636" width="3.625" style="1" customWidth="1"/>
    <col min="4637" max="4637" width="2.5" style="1" customWidth="1"/>
    <col min="4638" max="4638" width="1.875" style="1" customWidth="1"/>
    <col min="4639" max="4864" width="4" style="1"/>
    <col min="4865" max="4865" width="2.875" style="1" customWidth="1"/>
    <col min="4866" max="4866" width="2.375" style="1" customWidth="1"/>
    <col min="4867" max="4867" width="3.5" style="1" customWidth="1"/>
    <col min="4868" max="4874" width="3.625" style="1" customWidth="1"/>
    <col min="4875" max="4875" width="4.875" style="1" customWidth="1"/>
    <col min="4876" max="4879" width="3.625" style="1" customWidth="1"/>
    <col min="4880" max="4880" width="1.5" style="1" customWidth="1"/>
    <col min="4881" max="4882" width="3.625" style="1" customWidth="1"/>
    <col min="4883" max="4883" width="2.75" style="1" customWidth="1"/>
    <col min="4884" max="4892" width="3.625" style="1" customWidth="1"/>
    <col min="4893" max="4893" width="2.5" style="1" customWidth="1"/>
    <col min="4894" max="4894" width="1.875" style="1" customWidth="1"/>
    <col min="4895" max="5120" width="4" style="1"/>
    <col min="5121" max="5121" width="2.875" style="1" customWidth="1"/>
    <col min="5122" max="5122" width="2.375" style="1" customWidth="1"/>
    <col min="5123" max="5123" width="3.5" style="1" customWidth="1"/>
    <col min="5124" max="5130" width="3.625" style="1" customWidth="1"/>
    <col min="5131" max="5131" width="4.875" style="1" customWidth="1"/>
    <col min="5132" max="5135" width="3.625" style="1" customWidth="1"/>
    <col min="5136" max="5136" width="1.5" style="1" customWidth="1"/>
    <col min="5137" max="5138" width="3.625" style="1" customWidth="1"/>
    <col min="5139" max="5139" width="2.75" style="1" customWidth="1"/>
    <col min="5140" max="5148" width="3.625" style="1" customWidth="1"/>
    <col min="5149" max="5149" width="2.5" style="1" customWidth="1"/>
    <col min="5150" max="5150" width="1.875" style="1" customWidth="1"/>
    <col min="5151" max="5376" width="4" style="1"/>
    <col min="5377" max="5377" width="2.875" style="1" customWidth="1"/>
    <col min="5378" max="5378" width="2.375" style="1" customWidth="1"/>
    <col min="5379" max="5379" width="3.5" style="1" customWidth="1"/>
    <col min="5380" max="5386" width="3.625" style="1" customWidth="1"/>
    <col min="5387" max="5387" width="4.875" style="1" customWidth="1"/>
    <col min="5388" max="5391" width="3.625" style="1" customWidth="1"/>
    <col min="5392" max="5392" width="1.5" style="1" customWidth="1"/>
    <col min="5393" max="5394" width="3.625" style="1" customWidth="1"/>
    <col min="5395" max="5395" width="2.75" style="1" customWidth="1"/>
    <col min="5396" max="5404" width="3.625" style="1" customWidth="1"/>
    <col min="5405" max="5405" width="2.5" style="1" customWidth="1"/>
    <col min="5406" max="5406" width="1.875" style="1" customWidth="1"/>
    <col min="5407" max="5632" width="4" style="1"/>
    <col min="5633" max="5633" width="2.875" style="1" customWidth="1"/>
    <col min="5634" max="5634" width="2.375" style="1" customWidth="1"/>
    <col min="5635" max="5635" width="3.5" style="1" customWidth="1"/>
    <col min="5636" max="5642" width="3.625" style="1" customWidth="1"/>
    <col min="5643" max="5643" width="4.875" style="1" customWidth="1"/>
    <col min="5644" max="5647" width="3.625" style="1" customWidth="1"/>
    <col min="5648" max="5648" width="1.5" style="1" customWidth="1"/>
    <col min="5649" max="5650" width="3.625" style="1" customWidth="1"/>
    <col min="5651" max="5651" width="2.75" style="1" customWidth="1"/>
    <col min="5652" max="5660" width="3.625" style="1" customWidth="1"/>
    <col min="5661" max="5661" width="2.5" style="1" customWidth="1"/>
    <col min="5662" max="5662" width="1.875" style="1" customWidth="1"/>
    <col min="5663" max="5888" width="4" style="1"/>
    <col min="5889" max="5889" width="2.875" style="1" customWidth="1"/>
    <col min="5890" max="5890" width="2.375" style="1" customWidth="1"/>
    <col min="5891" max="5891" width="3.5" style="1" customWidth="1"/>
    <col min="5892" max="5898" width="3.625" style="1" customWidth="1"/>
    <col min="5899" max="5899" width="4.875" style="1" customWidth="1"/>
    <col min="5900" max="5903" width="3.625" style="1" customWidth="1"/>
    <col min="5904" max="5904" width="1.5" style="1" customWidth="1"/>
    <col min="5905" max="5906" width="3.625" style="1" customWidth="1"/>
    <col min="5907" max="5907" width="2.75" style="1" customWidth="1"/>
    <col min="5908" max="5916" width="3.625" style="1" customWidth="1"/>
    <col min="5917" max="5917" width="2.5" style="1" customWidth="1"/>
    <col min="5918" max="5918" width="1.875" style="1" customWidth="1"/>
    <col min="5919" max="6144" width="4" style="1"/>
    <col min="6145" max="6145" width="2.875" style="1" customWidth="1"/>
    <col min="6146" max="6146" width="2.375" style="1" customWidth="1"/>
    <col min="6147" max="6147" width="3.5" style="1" customWidth="1"/>
    <col min="6148" max="6154" width="3.625" style="1" customWidth="1"/>
    <col min="6155" max="6155" width="4.875" style="1" customWidth="1"/>
    <col min="6156" max="6159" width="3.625" style="1" customWidth="1"/>
    <col min="6160" max="6160" width="1.5" style="1" customWidth="1"/>
    <col min="6161" max="6162" width="3.625" style="1" customWidth="1"/>
    <col min="6163" max="6163" width="2.75" style="1" customWidth="1"/>
    <col min="6164" max="6172" width="3.625" style="1" customWidth="1"/>
    <col min="6173" max="6173" width="2.5" style="1" customWidth="1"/>
    <col min="6174" max="6174" width="1.875" style="1" customWidth="1"/>
    <col min="6175" max="6400" width="4" style="1"/>
    <col min="6401" max="6401" width="2.875" style="1" customWidth="1"/>
    <col min="6402" max="6402" width="2.375" style="1" customWidth="1"/>
    <col min="6403" max="6403" width="3.5" style="1" customWidth="1"/>
    <col min="6404" max="6410" width="3.625" style="1" customWidth="1"/>
    <col min="6411" max="6411" width="4.875" style="1" customWidth="1"/>
    <col min="6412" max="6415" width="3.625" style="1" customWidth="1"/>
    <col min="6416" max="6416" width="1.5" style="1" customWidth="1"/>
    <col min="6417" max="6418" width="3.625" style="1" customWidth="1"/>
    <col min="6419" max="6419" width="2.75" style="1" customWidth="1"/>
    <col min="6420" max="6428" width="3.625" style="1" customWidth="1"/>
    <col min="6429" max="6429" width="2.5" style="1" customWidth="1"/>
    <col min="6430" max="6430" width="1.875" style="1" customWidth="1"/>
    <col min="6431" max="6656" width="4" style="1"/>
    <col min="6657" max="6657" width="2.875" style="1" customWidth="1"/>
    <col min="6658" max="6658" width="2.375" style="1" customWidth="1"/>
    <col min="6659" max="6659" width="3.5" style="1" customWidth="1"/>
    <col min="6660" max="6666" width="3.625" style="1" customWidth="1"/>
    <col min="6667" max="6667" width="4.875" style="1" customWidth="1"/>
    <col min="6668" max="6671" width="3.625" style="1" customWidth="1"/>
    <col min="6672" max="6672" width="1.5" style="1" customWidth="1"/>
    <col min="6673" max="6674" width="3.625" style="1" customWidth="1"/>
    <col min="6675" max="6675" width="2.75" style="1" customWidth="1"/>
    <col min="6676" max="6684" width="3.625" style="1" customWidth="1"/>
    <col min="6685" max="6685" width="2.5" style="1" customWidth="1"/>
    <col min="6686" max="6686" width="1.875" style="1" customWidth="1"/>
    <col min="6687" max="6912" width="4" style="1"/>
    <col min="6913" max="6913" width="2.875" style="1" customWidth="1"/>
    <col min="6914" max="6914" width="2.375" style="1" customWidth="1"/>
    <col min="6915" max="6915" width="3.5" style="1" customWidth="1"/>
    <col min="6916" max="6922" width="3.625" style="1" customWidth="1"/>
    <col min="6923" max="6923" width="4.875" style="1" customWidth="1"/>
    <col min="6924" max="6927" width="3.625" style="1" customWidth="1"/>
    <col min="6928" max="6928" width="1.5" style="1" customWidth="1"/>
    <col min="6929" max="6930" width="3.625" style="1" customWidth="1"/>
    <col min="6931" max="6931" width="2.75" style="1" customWidth="1"/>
    <col min="6932" max="6940" width="3.625" style="1" customWidth="1"/>
    <col min="6941" max="6941" width="2.5" style="1" customWidth="1"/>
    <col min="6942" max="6942" width="1.875" style="1" customWidth="1"/>
    <col min="6943" max="7168" width="4" style="1"/>
    <col min="7169" max="7169" width="2.875" style="1" customWidth="1"/>
    <col min="7170" max="7170" width="2.375" style="1" customWidth="1"/>
    <col min="7171" max="7171" width="3.5" style="1" customWidth="1"/>
    <col min="7172" max="7178" width="3.625" style="1" customWidth="1"/>
    <col min="7179" max="7179" width="4.875" style="1" customWidth="1"/>
    <col min="7180" max="7183" width="3.625" style="1" customWidth="1"/>
    <col min="7184" max="7184" width="1.5" style="1" customWidth="1"/>
    <col min="7185" max="7186" width="3.625" style="1" customWidth="1"/>
    <col min="7187" max="7187" width="2.75" style="1" customWidth="1"/>
    <col min="7188" max="7196" width="3.625" style="1" customWidth="1"/>
    <col min="7197" max="7197" width="2.5" style="1" customWidth="1"/>
    <col min="7198" max="7198" width="1.875" style="1" customWidth="1"/>
    <col min="7199" max="7424" width="4" style="1"/>
    <col min="7425" max="7425" width="2.875" style="1" customWidth="1"/>
    <col min="7426" max="7426" width="2.375" style="1" customWidth="1"/>
    <col min="7427" max="7427" width="3.5" style="1" customWidth="1"/>
    <col min="7428" max="7434" width="3.625" style="1" customWidth="1"/>
    <col min="7435" max="7435" width="4.875" style="1" customWidth="1"/>
    <col min="7436" max="7439" width="3.625" style="1" customWidth="1"/>
    <col min="7440" max="7440" width="1.5" style="1" customWidth="1"/>
    <col min="7441" max="7442" width="3.625" style="1" customWidth="1"/>
    <col min="7443" max="7443" width="2.75" style="1" customWidth="1"/>
    <col min="7444" max="7452" width="3.625" style="1" customWidth="1"/>
    <col min="7453" max="7453" width="2.5" style="1" customWidth="1"/>
    <col min="7454" max="7454" width="1.875" style="1" customWidth="1"/>
    <col min="7455" max="7680" width="4" style="1"/>
    <col min="7681" max="7681" width="2.875" style="1" customWidth="1"/>
    <col min="7682" max="7682" width="2.375" style="1" customWidth="1"/>
    <col min="7683" max="7683" width="3.5" style="1" customWidth="1"/>
    <col min="7684" max="7690" width="3.625" style="1" customWidth="1"/>
    <col min="7691" max="7691" width="4.875" style="1" customWidth="1"/>
    <col min="7692" max="7695" width="3.625" style="1" customWidth="1"/>
    <col min="7696" max="7696" width="1.5" style="1" customWidth="1"/>
    <col min="7697" max="7698" width="3.625" style="1" customWidth="1"/>
    <col min="7699" max="7699" width="2.75" style="1" customWidth="1"/>
    <col min="7700" max="7708" width="3.625" style="1" customWidth="1"/>
    <col min="7709" max="7709" width="2.5" style="1" customWidth="1"/>
    <col min="7710" max="7710" width="1.875" style="1" customWidth="1"/>
    <col min="7711" max="7936" width="4" style="1"/>
    <col min="7937" max="7937" width="2.875" style="1" customWidth="1"/>
    <col min="7938" max="7938" width="2.375" style="1" customWidth="1"/>
    <col min="7939" max="7939" width="3.5" style="1" customWidth="1"/>
    <col min="7940" max="7946" width="3.625" style="1" customWidth="1"/>
    <col min="7947" max="7947" width="4.875" style="1" customWidth="1"/>
    <col min="7948" max="7951" width="3.625" style="1" customWidth="1"/>
    <col min="7952" max="7952" width="1.5" style="1" customWidth="1"/>
    <col min="7953" max="7954" width="3.625" style="1" customWidth="1"/>
    <col min="7955" max="7955" width="2.75" style="1" customWidth="1"/>
    <col min="7956" max="7964" width="3.625" style="1" customWidth="1"/>
    <col min="7965" max="7965" width="2.5" style="1" customWidth="1"/>
    <col min="7966" max="7966" width="1.875" style="1" customWidth="1"/>
    <col min="7967" max="8192" width="4" style="1"/>
    <col min="8193" max="8193" width="2.875" style="1" customWidth="1"/>
    <col min="8194" max="8194" width="2.375" style="1" customWidth="1"/>
    <col min="8195" max="8195" width="3.5" style="1" customWidth="1"/>
    <col min="8196" max="8202" width="3.625" style="1" customWidth="1"/>
    <col min="8203" max="8203" width="4.875" style="1" customWidth="1"/>
    <col min="8204" max="8207" width="3.625" style="1" customWidth="1"/>
    <col min="8208" max="8208" width="1.5" style="1" customWidth="1"/>
    <col min="8209" max="8210" width="3.625" style="1" customWidth="1"/>
    <col min="8211" max="8211" width="2.75" style="1" customWidth="1"/>
    <col min="8212" max="8220" width="3.625" style="1" customWidth="1"/>
    <col min="8221" max="8221" width="2.5" style="1" customWidth="1"/>
    <col min="8222" max="8222" width="1.875" style="1" customWidth="1"/>
    <col min="8223" max="8448" width="4" style="1"/>
    <col min="8449" max="8449" width="2.875" style="1" customWidth="1"/>
    <col min="8450" max="8450" width="2.375" style="1" customWidth="1"/>
    <col min="8451" max="8451" width="3.5" style="1" customWidth="1"/>
    <col min="8452" max="8458" width="3.625" style="1" customWidth="1"/>
    <col min="8459" max="8459" width="4.875" style="1" customWidth="1"/>
    <col min="8460" max="8463" width="3.625" style="1" customWidth="1"/>
    <col min="8464" max="8464" width="1.5" style="1" customWidth="1"/>
    <col min="8465" max="8466" width="3.625" style="1" customWidth="1"/>
    <col min="8467" max="8467" width="2.75" style="1" customWidth="1"/>
    <col min="8468" max="8476" width="3.625" style="1" customWidth="1"/>
    <col min="8477" max="8477" width="2.5" style="1" customWidth="1"/>
    <col min="8478" max="8478" width="1.875" style="1" customWidth="1"/>
    <col min="8479" max="8704" width="4" style="1"/>
    <col min="8705" max="8705" width="2.875" style="1" customWidth="1"/>
    <col min="8706" max="8706" width="2.375" style="1" customWidth="1"/>
    <col min="8707" max="8707" width="3.5" style="1" customWidth="1"/>
    <col min="8708" max="8714" width="3.625" style="1" customWidth="1"/>
    <col min="8715" max="8715" width="4.875" style="1" customWidth="1"/>
    <col min="8716" max="8719" width="3.625" style="1" customWidth="1"/>
    <col min="8720" max="8720" width="1.5" style="1" customWidth="1"/>
    <col min="8721" max="8722" width="3.625" style="1" customWidth="1"/>
    <col min="8723" max="8723" width="2.75" style="1" customWidth="1"/>
    <col min="8724" max="8732" width="3.625" style="1" customWidth="1"/>
    <col min="8733" max="8733" width="2.5" style="1" customWidth="1"/>
    <col min="8734" max="8734" width="1.875" style="1" customWidth="1"/>
    <col min="8735" max="8960" width="4" style="1"/>
    <col min="8961" max="8961" width="2.875" style="1" customWidth="1"/>
    <col min="8962" max="8962" width="2.375" style="1" customWidth="1"/>
    <col min="8963" max="8963" width="3.5" style="1" customWidth="1"/>
    <col min="8964" max="8970" width="3.625" style="1" customWidth="1"/>
    <col min="8971" max="8971" width="4.875" style="1" customWidth="1"/>
    <col min="8972" max="8975" width="3.625" style="1" customWidth="1"/>
    <col min="8976" max="8976" width="1.5" style="1" customWidth="1"/>
    <col min="8977" max="8978" width="3.625" style="1" customWidth="1"/>
    <col min="8979" max="8979" width="2.75" style="1" customWidth="1"/>
    <col min="8980" max="8988" width="3.625" style="1" customWidth="1"/>
    <col min="8989" max="8989" width="2.5" style="1" customWidth="1"/>
    <col min="8990" max="8990" width="1.875" style="1" customWidth="1"/>
    <col min="8991" max="9216" width="4" style="1"/>
    <col min="9217" max="9217" width="2.875" style="1" customWidth="1"/>
    <col min="9218" max="9218" width="2.375" style="1" customWidth="1"/>
    <col min="9219" max="9219" width="3.5" style="1" customWidth="1"/>
    <col min="9220" max="9226" width="3.625" style="1" customWidth="1"/>
    <col min="9227" max="9227" width="4.875" style="1" customWidth="1"/>
    <col min="9228" max="9231" width="3.625" style="1" customWidth="1"/>
    <col min="9232" max="9232" width="1.5" style="1" customWidth="1"/>
    <col min="9233" max="9234" width="3.625" style="1" customWidth="1"/>
    <col min="9235" max="9235" width="2.75" style="1" customWidth="1"/>
    <col min="9236" max="9244" width="3.625" style="1" customWidth="1"/>
    <col min="9245" max="9245" width="2.5" style="1" customWidth="1"/>
    <col min="9246" max="9246" width="1.875" style="1" customWidth="1"/>
    <col min="9247" max="9472" width="4" style="1"/>
    <col min="9473" max="9473" width="2.875" style="1" customWidth="1"/>
    <col min="9474" max="9474" width="2.375" style="1" customWidth="1"/>
    <col min="9475" max="9475" width="3.5" style="1" customWidth="1"/>
    <col min="9476" max="9482" width="3.625" style="1" customWidth="1"/>
    <col min="9483" max="9483" width="4.875" style="1" customWidth="1"/>
    <col min="9484" max="9487" width="3.625" style="1" customWidth="1"/>
    <col min="9488" max="9488" width="1.5" style="1" customWidth="1"/>
    <col min="9489" max="9490" width="3.625" style="1" customWidth="1"/>
    <col min="9491" max="9491" width="2.75" style="1" customWidth="1"/>
    <col min="9492" max="9500" width="3.625" style="1" customWidth="1"/>
    <col min="9501" max="9501" width="2.5" style="1" customWidth="1"/>
    <col min="9502" max="9502" width="1.875" style="1" customWidth="1"/>
    <col min="9503" max="9728" width="4" style="1"/>
    <col min="9729" max="9729" width="2.875" style="1" customWidth="1"/>
    <col min="9730" max="9730" width="2.375" style="1" customWidth="1"/>
    <col min="9731" max="9731" width="3.5" style="1" customWidth="1"/>
    <col min="9732" max="9738" width="3.625" style="1" customWidth="1"/>
    <col min="9739" max="9739" width="4.875" style="1" customWidth="1"/>
    <col min="9740" max="9743" width="3.625" style="1" customWidth="1"/>
    <col min="9744" max="9744" width="1.5" style="1" customWidth="1"/>
    <col min="9745" max="9746" width="3.625" style="1" customWidth="1"/>
    <col min="9747" max="9747" width="2.75" style="1" customWidth="1"/>
    <col min="9748" max="9756" width="3.625" style="1" customWidth="1"/>
    <col min="9757" max="9757" width="2.5" style="1" customWidth="1"/>
    <col min="9758" max="9758" width="1.875" style="1" customWidth="1"/>
    <col min="9759" max="9984" width="4" style="1"/>
    <col min="9985" max="9985" width="2.875" style="1" customWidth="1"/>
    <col min="9986" max="9986" width="2.375" style="1" customWidth="1"/>
    <col min="9987" max="9987" width="3.5" style="1" customWidth="1"/>
    <col min="9988" max="9994" width="3.625" style="1" customWidth="1"/>
    <col min="9995" max="9995" width="4.875" style="1" customWidth="1"/>
    <col min="9996" max="9999" width="3.625" style="1" customWidth="1"/>
    <col min="10000" max="10000" width="1.5" style="1" customWidth="1"/>
    <col min="10001" max="10002" width="3.625" style="1" customWidth="1"/>
    <col min="10003" max="10003" width="2.75" style="1" customWidth="1"/>
    <col min="10004" max="10012" width="3.625" style="1" customWidth="1"/>
    <col min="10013" max="10013" width="2.5" style="1" customWidth="1"/>
    <col min="10014" max="10014" width="1.875" style="1" customWidth="1"/>
    <col min="10015" max="10240" width="4" style="1"/>
    <col min="10241" max="10241" width="2.875" style="1" customWidth="1"/>
    <col min="10242" max="10242" width="2.375" style="1" customWidth="1"/>
    <col min="10243" max="10243" width="3.5" style="1" customWidth="1"/>
    <col min="10244" max="10250" width="3.625" style="1" customWidth="1"/>
    <col min="10251" max="10251" width="4.875" style="1" customWidth="1"/>
    <col min="10252" max="10255" width="3.625" style="1" customWidth="1"/>
    <col min="10256" max="10256" width="1.5" style="1" customWidth="1"/>
    <col min="10257" max="10258" width="3.625" style="1" customWidth="1"/>
    <col min="10259" max="10259" width="2.75" style="1" customWidth="1"/>
    <col min="10260" max="10268" width="3.625" style="1" customWidth="1"/>
    <col min="10269" max="10269" width="2.5" style="1" customWidth="1"/>
    <col min="10270" max="10270" width="1.875" style="1" customWidth="1"/>
    <col min="10271" max="10496" width="4" style="1"/>
    <col min="10497" max="10497" width="2.875" style="1" customWidth="1"/>
    <col min="10498" max="10498" width="2.375" style="1" customWidth="1"/>
    <col min="10499" max="10499" width="3.5" style="1" customWidth="1"/>
    <col min="10500" max="10506" width="3.625" style="1" customWidth="1"/>
    <col min="10507" max="10507" width="4.875" style="1" customWidth="1"/>
    <col min="10508" max="10511" width="3.625" style="1" customWidth="1"/>
    <col min="10512" max="10512" width="1.5" style="1" customWidth="1"/>
    <col min="10513" max="10514" width="3.625" style="1" customWidth="1"/>
    <col min="10515" max="10515" width="2.75" style="1" customWidth="1"/>
    <col min="10516" max="10524" width="3.625" style="1" customWidth="1"/>
    <col min="10525" max="10525" width="2.5" style="1" customWidth="1"/>
    <col min="10526" max="10526" width="1.875" style="1" customWidth="1"/>
    <col min="10527" max="10752" width="4" style="1"/>
    <col min="10753" max="10753" width="2.875" style="1" customWidth="1"/>
    <col min="10754" max="10754" width="2.375" style="1" customWidth="1"/>
    <col min="10755" max="10755" width="3.5" style="1" customWidth="1"/>
    <col min="10756" max="10762" width="3.625" style="1" customWidth="1"/>
    <col min="10763" max="10763" width="4.875" style="1" customWidth="1"/>
    <col min="10764" max="10767" width="3.625" style="1" customWidth="1"/>
    <col min="10768" max="10768" width="1.5" style="1" customWidth="1"/>
    <col min="10769" max="10770" width="3.625" style="1" customWidth="1"/>
    <col min="10771" max="10771" width="2.75" style="1" customWidth="1"/>
    <col min="10772" max="10780" width="3.625" style="1" customWidth="1"/>
    <col min="10781" max="10781" width="2.5" style="1" customWidth="1"/>
    <col min="10782" max="10782" width="1.875" style="1" customWidth="1"/>
    <col min="10783" max="11008" width="4" style="1"/>
    <col min="11009" max="11009" width="2.875" style="1" customWidth="1"/>
    <col min="11010" max="11010" width="2.375" style="1" customWidth="1"/>
    <col min="11011" max="11011" width="3.5" style="1" customWidth="1"/>
    <col min="11012" max="11018" width="3.625" style="1" customWidth="1"/>
    <col min="11019" max="11019" width="4.875" style="1" customWidth="1"/>
    <col min="11020" max="11023" width="3.625" style="1" customWidth="1"/>
    <col min="11024" max="11024" width="1.5" style="1" customWidth="1"/>
    <col min="11025" max="11026" width="3.625" style="1" customWidth="1"/>
    <col min="11027" max="11027" width="2.75" style="1" customWidth="1"/>
    <col min="11028" max="11036" width="3.625" style="1" customWidth="1"/>
    <col min="11037" max="11037" width="2.5" style="1" customWidth="1"/>
    <col min="11038" max="11038" width="1.875" style="1" customWidth="1"/>
    <col min="11039" max="11264" width="4" style="1"/>
    <col min="11265" max="11265" width="2.875" style="1" customWidth="1"/>
    <col min="11266" max="11266" width="2.375" style="1" customWidth="1"/>
    <col min="11267" max="11267" width="3.5" style="1" customWidth="1"/>
    <col min="11268" max="11274" width="3.625" style="1" customWidth="1"/>
    <col min="11275" max="11275" width="4.875" style="1" customWidth="1"/>
    <col min="11276" max="11279" width="3.625" style="1" customWidth="1"/>
    <col min="11280" max="11280" width="1.5" style="1" customWidth="1"/>
    <col min="11281" max="11282" width="3.625" style="1" customWidth="1"/>
    <col min="11283" max="11283" width="2.75" style="1" customWidth="1"/>
    <col min="11284" max="11292" width="3.625" style="1" customWidth="1"/>
    <col min="11293" max="11293" width="2.5" style="1" customWidth="1"/>
    <col min="11294" max="11294" width="1.875" style="1" customWidth="1"/>
    <col min="11295" max="11520" width="4" style="1"/>
    <col min="11521" max="11521" width="2.875" style="1" customWidth="1"/>
    <col min="11522" max="11522" width="2.375" style="1" customWidth="1"/>
    <col min="11523" max="11523" width="3.5" style="1" customWidth="1"/>
    <col min="11524" max="11530" width="3.625" style="1" customWidth="1"/>
    <col min="11531" max="11531" width="4.875" style="1" customWidth="1"/>
    <col min="11532" max="11535" width="3.625" style="1" customWidth="1"/>
    <col min="11536" max="11536" width="1.5" style="1" customWidth="1"/>
    <col min="11537" max="11538" width="3.625" style="1" customWidth="1"/>
    <col min="11539" max="11539" width="2.75" style="1" customWidth="1"/>
    <col min="11540" max="11548" width="3.625" style="1" customWidth="1"/>
    <col min="11549" max="11549" width="2.5" style="1" customWidth="1"/>
    <col min="11550" max="11550" width="1.875" style="1" customWidth="1"/>
    <col min="11551" max="11776" width="4" style="1"/>
    <col min="11777" max="11777" width="2.875" style="1" customWidth="1"/>
    <col min="11778" max="11778" width="2.375" style="1" customWidth="1"/>
    <col min="11779" max="11779" width="3.5" style="1" customWidth="1"/>
    <col min="11780" max="11786" width="3.625" style="1" customWidth="1"/>
    <col min="11787" max="11787" width="4.875" style="1" customWidth="1"/>
    <col min="11788" max="11791" width="3.625" style="1" customWidth="1"/>
    <col min="11792" max="11792" width="1.5" style="1" customWidth="1"/>
    <col min="11793" max="11794" width="3.625" style="1" customWidth="1"/>
    <col min="11795" max="11795" width="2.75" style="1" customWidth="1"/>
    <col min="11796" max="11804" width="3.625" style="1" customWidth="1"/>
    <col min="11805" max="11805" width="2.5" style="1" customWidth="1"/>
    <col min="11806" max="11806" width="1.875" style="1" customWidth="1"/>
    <col min="11807" max="12032" width="4" style="1"/>
    <col min="12033" max="12033" width="2.875" style="1" customWidth="1"/>
    <col min="12034" max="12034" width="2.375" style="1" customWidth="1"/>
    <col min="12035" max="12035" width="3.5" style="1" customWidth="1"/>
    <col min="12036" max="12042" width="3.625" style="1" customWidth="1"/>
    <col min="12043" max="12043" width="4.875" style="1" customWidth="1"/>
    <col min="12044" max="12047" width="3.625" style="1" customWidth="1"/>
    <col min="12048" max="12048" width="1.5" style="1" customWidth="1"/>
    <col min="12049" max="12050" width="3.625" style="1" customWidth="1"/>
    <col min="12051" max="12051" width="2.75" style="1" customWidth="1"/>
    <col min="12052" max="12060" width="3.625" style="1" customWidth="1"/>
    <col min="12061" max="12061" width="2.5" style="1" customWidth="1"/>
    <col min="12062" max="12062" width="1.875" style="1" customWidth="1"/>
    <col min="12063" max="12288" width="4" style="1"/>
    <col min="12289" max="12289" width="2.875" style="1" customWidth="1"/>
    <col min="12290" max="12290" width="2.375" style="1" customWidth="1"/>
    <col min="12291" max="12291" width="3.5" style="1" customWidth="1"/>
    <col min="12292" max="12298" width="3.625" style="1" customWidth="1"/>
    <col min="12299" max="12299" width="4.875" style="1" customWidth="1"/>
    <col min="12300" max="12303" width="3.625" style="1" customWidth="1"/>
    <col min="12304" max="12304" width="1.5" style="1" customWidth="1"/>
    <col min="12305" max="12306" width="3.625" style="1" customWidth="1"/>
    <col min="12307" max="12307" width="2.75" style="1" customWidth="1"/>
    <col min="12308" max="12316" width="3.625" style="1" customWidth="1"/>
    <col min="12317" max="12317" width="2.5" style="1" customWidth="1"/>
    <col min="12318" max="12318" width="1.875" style="1" customWidth="1"/>
    <col min="12319" max="12544" width="4" style="1"/>
    <col min="12545" max="12545" width="2.875" style="1" customWidth="1"/>
    <col min="12546" max="12546" width="2.375" style="1" customWidth="1"/>
    <col min="12547" max="12547" width="3.5" style="1" customWidth="1"/>
    <col min="12548" max="12554" width="3.625" style="1" customWidth="1"/>
    <col min="12555" max="12555" width="4.875" style="1" customWidth="1"/>
    <col min="12556" max="12559" width="3.625" style="1" customWidth="1"/>
    <col min="12560" max="12560" width="1.5" style="1" customWidth="1"/>
    <col min="12561" max="12562" width="3.625" style="1" customWidth="1"/>
    <col min="12563" max="12563" width="2.75" style="1" customWidth="1"/>
    <col min="12564" max="12572" width="3.625" style="1" customWidth="1"/>
    <col min="12573" max="12573" width="2.5" style="1" customWidth="1"/>
    <col min="12574" max="12574" width="1.875" style="1" customWidth="1"/>
    <col min="12575" max="12800" width="4" style="1"/>
    <col min="12801" max="12801" width="2.875" style="1" customWidth="1"/>
    <col min="12802" max="12802" width="2.375" style="1" customWidth="1"/>
    <col min="12803" max="12803" width="3.5" style="1" customWidth="1"/>
    <col min="12804" max="12810" width="3.625" style="1" customWidth="1"/>
    <col min="12811" max="12811" width="4.875" style="1" customWidth="1"/>
    <col min="12812" max="12815" width="3.625" style="1" customWidth="1"/>
    <col min="12816" max="12816" width="1.5" style="1" customWidth="1"/>
    <col min="12817" max="12818" width="3.625" style="1" customWidth="1"/>
    <col min="12819" max="12819" width="2.75" style="1" customWidth="1"/>
    <col min="12820" max="12828" width="3.625" style="1" customWidth="1"/>
    <col min="12829" max="12829" width="2.5" style="1" customWidth="1"/>
    <col min="12830" max="12830" width="1.875" style="1" customWidth="1"/>
    <col min="12831" max="13056" width="4" style="1"/>
    <col min="13057" max="13057" width="2.875" style="1" customWidth="1"/>
    <col min="13058" max="13058" width="2.375" style="1" customWidth="1"/>
    <col min="13059" max="13059" width="3.5" style="1" customWidth="1"/>
    <col min="13060" max="13066" width="3.625" style="1" customWidth="1"/>
    <col min="13067" max="13067" width="4.875" style="1" customWidth="1"/>
    <col min="13068" max="13071" width="3.625" style="1" customWidth="1"/>
    <col min="13072" max="13072" width="1.5" style="1" customWidth="1"/>
    <col min="13073" max="13074" width="3.625" style="1" customWidth="1"/>
    <col min="13075" max="13075" width="2.75" style="1" customWidth="1"/>
    <col min="13076" max="13084" width="3.625" style="1" customWidth="1"/>
    <col min="13085" max="13085" width="2.5" style="1" customWidth="1"/>
    <col min="13086" max="13086" width="1.875" style="1" customWidth="1"/>
    <col min="13087" max="13312" width="4" style="1"/>
    <col min="13313" max="13313" width="2.875" style="1" customWidth="1"/>
    <col min="13314" max="13314" width="2.375" style="1" customWidth="1"/>
    <col min="13315" max="13315" width="3.5" style="1" customWidth="1"/>
    <col min="13316" max="13322" width="3.625" style="1" customWidth="1"/>
    <col min="13323" max="13323" width="4.875" style="1" customWidth="1"/>
    <col min="13324" max="13327" width="3.625" style="1" customWidth="1"/>
    <col min="13328" max="13328" width="1.5" style="1" customWidth="1"/>
    <col min="13329" max="13330" width="3.625" style="1" customWidth="1"/>
    <col min="13331" max="13331" width="2.75" style="1" customWidth="1"/>
    <col min="13332" max="13340" width="3.625" style="1" customWidth="1"/>
    <col min="13341" max="13341" width="2.5" style="1" customWidth="1"/>
    <col min="13342" max="13342" width="1.875" style="1" customWidth="1"/>
    <col min="13343" max="13568" width="4" style="1"/>
    <col min="13569" max="13569" width="2.875" style="1" customWidth="1"/>
    <col min="13570" max="13570" width="2.375" style="1" customWidth="1"/>
    <col min="13571" max="13571" width="3.5" style="1" customWidth="1"/>
    <col min="13572" max="13578" width="3.625" style="1" customWidth="1"/>
    <col min="13579" max="13579" width="4.875" style="1" customWidth="1"/>
    <col min="13580" max="13583" width="3.625" style="1" customWidth="1"/>
    <col min="13584" max="13584" width="1.5" style="1" customWidth="1"/>
    <col min="13585" max="13586" width="3.625" style="1" customWidth="1"/>
    <col min="13587" max="13587" width="2.75" style="1" customWidth="1"/>
    <col min="13588" max="13596" width="3.625" style="1" customWidth="1"/>
    <col min="13597" max="13597" width="2.5" style="1" customWidth="1"/>
    <col min="13598" max="13598" width="1.875" style="1" customWidth="1"/>
    <col min="13599" max="13824" width="4" style="1"/>
    <col min="13825" max="13825" width="2.875" style="1" customWidth="1"/>
    <col min="13826" max="13826" width="2.375" style="1" customWidth="1"/>
    <col min="13827" max="13827" width="3.5" style="1" customWidth="1"/>
    <col min="13828" max="13834" width="3.625" style="1" customWidth="1"/>
    <col min="13835" max="13835" width="4.875" style="1" customWidth="1"/>
    <col min="13836" max="13839" width="3.625" style="1" customWidth="1"/>
    <col min="13840" max="13840" width="1.5" style="1" customWidth="1"/>
    <col min="13841" max="13842" width="3.625" style="1" customWidth="1"/>
    <col min="13843" max="13843" width="2.75" style="1" customWidth="1"/>
    <col min="13844" max="13852" width="3.625" style="1" customWidth="1"/>
    <col min="13853" max="13853" width="2.5" style="1" customWidth="1"/>
    <col min="13854" max="13854" width="1.875" style="1" customWidth="1"/>
    <col min="13855" max="14080" width="4" style="1"/>
    <col min="14081" max="14081" width="2.875" style="1" customWidth="1"/>
    <col min="14082" max="14082" width="2.375" style="1" customWidth="1"/>
    <col min="14083" max="14083" width="3.5" style="1" customWidth="1"/>
    <col min="14084" max="14090" width="3.625" style="1" customWidth="1"/>
    <col min="14091" max="14091" width="4.875" style="1" customWidth="1"/>
    <col min="14092" max="14095" width="3.625" style="1" customWidth="1"/>
    <col min="14096" max="14096" width="1.5" style="1" customWidth="1"/>
    <col min="14097" max="14098" width="3.625" style="1" customWidth="1"/>
    <col min="14099" max="14099" width="2.75" style="1" customWidth="1"/>
    <col min="14100" max="14108" width="3.625" style="1" customWidth="1"/>
    <col min="14109" max="14109" width="2.5" style="1" customWidth="1"/>
    <col min="14110" max="14110" width="1.875" style="1" customWidth="1"/>
    <col min="14111" max="14336" width="4" style="1"/>
    <col min="14337" max="14337" width="2.875" style="1" customWidth="1"/>
    <col min="14338" max="14338" width="2.375" style="1" customWidth="1"/>
    <col min="14339" max="14339" width="3.5" style="1" customWidth="1"/>
    <col min="14340" max="14346" width="3.625" style="1" customWidth="1"/>
    <col min="14347" max="14347" width="4.875" style="1" customWidth="1"/>
    <col min="14348" max="14351" width="3.625" style="1" customWidth="1"/>
    <col min="14352" max="14352" width="1.5" style="1" customWidth="1"/>
    <col min="14353" max="14354" width="3.625" style="1" customWidth="1"/>
    <col min="14355" max="14355" width="2.75" style="1" customWidth="1"/>
    <col min="14356" max="14364" width="3.625" style="1" customWidth="1"/>
    <col min="14365" max="14365" width="2.5" style="1" customWidth="1"/>
    <col min="14366" max="14366" width="1.875" style="1" customWidth="1"/>
    <col min="14367" max="14592" width="4" style="1"/>
    <col min="14593" max="14593" width="2.875" style="1" customWidth="1"/>
    <col min="14594" max="14594" width="2.375" style="1" customWidth="1"/>
    <col min="14595" max="14595" width="3.5" style="1" customWidth="1"/>
    <col min="14596" max="14602" width="3.625" style="1" customWidth="1"/>
    <col min="14603" max="14603" width="4.875" style="1" customWidth="1"/>
    <col min="14604" max="14607" width="3.625" style="1" customWidth="1"/>
    <col min="14608" max="14608" width="1.5" style="1" customWidth="1"/>
    <col min="14609" max="14610" width="3.625" style="1" customWidth="1"/>
    <col min="14611" max="14611" width="2.75" style="1" customWidth="1"/>
    <col min="14612" max="14620" width="3.625" style="1" customWidth="1"/>
    <col min="14621" max="14621" width="2.5" style="1" customWidth="1"/>
    <col min="14622" max="14622" width="1.875" style="1" customWidth="1"/>
    <col min="14623" max="14848" width="4" style="1"/>
    <col min="14849" max="14849" width="2.875" style="1" customWidth="1"/>
    <col min="14850" max="14850" width="2.375" style="1" customWidth="1"/>
    <col min="14851" max="14851" width="3.5" style="1" customWidth="1"/>
    <col min="14852" max="14858" width="3.625" style="1" customWidth="1"/>
    <col min="14859" max="14859" width="4.875" style="1" customWidth="1"/>
    <col min="14860" max="14863" width="3.625" style="1" customWidth="1"/>
    <col min="14864" max="14864" width="1.5" style="1" customWidth="1"/>
    <col min="14865" max="14866" width="3.625" style="1" customWidth="1"/>
    <col min="14867" max="14867" width="2.75" style="1" customWidth="1"/>
    <col min="14868" max="14876" width="3.625" style="1" customWidth="1"/>
    <col min="14877" max="14877" width="2.5" style="1" customWidth="1"/>
    <col min="14878" max="14878" width="1.875" style="1" customWidth="1"/>
    <col min="14879" max="15104" width="4" style="1"/>
    <col min="15105" max="15105" width="2.875" style="1" customWidth="1"/>
    <col min="15106" max="15106" width="2.375" style="1" customWidth="1"/>
    <col min="15107" max="15107" width="3.5" style="1" customWidth="1"/>
    <col min="15108" max="15114" width="3.625" style="1" customWidth="1"/>
    <col min="15115" max="15115" width="4.875" style="1" customWidth="1"/>
    <col min="15116" max="15119" width="3.625" style="1" customWidth="1"/>
    <col min="15120" max="15120" width="1.5" style="1" customWidth="1"/>
    <col min="15121" max="15122" width="3.625" style="1" customWidth="1"/>
    <col min="15123" max="15123" width="2.75" style="1" customWidth="1"/>
    <col min="15124" max="15132" width="3.625" style="1" customWidth="1"/>
    <col min="15133" max="15133" width="2.5" style="1" customWidth="1"/>
    <col min="15134" max="15134" width="1.875" style="1" customWidth="1"/>
    <col min="15135" max="15360" width="4" style="1"/>
    <col min="15361" max="15361" width="2.875" style="1" customWidth="1"/>
    <col min="15362" max="15362" width="2.375" style="1" customWidth="1"/>
    <col min="15363" max="15363" width="3.5" style="1" customWidth="1"/>
    <col min="15364" max="15370" width="3.625" style="1" customWidth="1"/>
    <col min="15371" max="15371" width="4.875" style="1" customWidth="1"/>
    <col min="15372" max="15375" width="3.625" style="1" customWidth="1"/>
    <col min="15376" max="15376" width="1.5" style="1" customWidth="1"/>
    <col min="15377" max="15378" width="3.625" style="1" customWidth="1"/>
    <col min="15379" max="15379" width="2.75" style="1" customWidth="1"/>
    <col min="15380" max="15388" width="3.625" style="1" customWidth="1"/>
    <col min="15389" max="15389" width="2.5" style="1" customWidth="1"/>
    <col min="15390" max="15390" width="1.875" style="1" customWidth="1"/>
    <col min="15391" max="15616" width="4" style="1"/>
    <col min="15617" max="15617" width="2.875" style="1" customWidth="1"/>
    <col min="15618" max="15618" width="2.375" style="1" customWidth="1"/>
    <col min="15619" max="15619" width="3.5" style="1" customWidth="1"/>
    <col min="15620" max="15626" width="3.625" style="1" customWidth="1"/>
    <col min="15627" max="15627" width="4.875" style="1" customWidth="1"/>
    <col min="15628" max="15631" width="3.625" style="1" customWidth="1"/>
    <col min="15632" max="15632" width="1.5" style="1" customWidth="1"/>
    <col min="15633" max="15634" width="3.625" style="1" customWidth="1"/>
    <col min="15635" max="15635" width="2.75" style="1" customWidth="1"/>
    <col min="15636" max="15644" width="3.625" style="1" customWidth="1"/>
    <col min="15645" max="15645" width="2.5" style="1" customWidth="1"/>
    <col min="15646" max="15646" width="1.875" style="1" customWidth="1"/>
    <col min="15647" max="15872" width="4" style="1"/>
    <col min="15873" max="15873" width="2.875" style="1" customWidth="1"/>
    <col min="15874" max="15874" width="2.375" style="1" customWidth="1"/>
    <col min="15875" max="15875" width="3.5" style="1" customWidth="1"/>
    <col min="15876" max="15882" width="3.625" style="1" customWidth="1"/>
    <col min="15883" max="15883" width="4.875" style="1" customWidth="1"/>
    <col min="15884" max="15887" width="3.625" style="1" customWidth="1"/>
    <col min="15888" max="15888" width="1.5" style="1" customWidth="1"/>
    <col min="15889" max="15890" width="3.625" style="1" customWidth="1"/>
    <col min="15891" max="15891" width="2.75" style="1" customWidth="1"/>
    <col min="15892" max="15900" width="3.625" style="1" customWidth="1"/>
    <col min="15901" max="15901" width="2.5" style="1" customWidth="1"/>
    <col min="15902" max="15902" width="1.875" style="1" customWidth="1"/>
    <col min="15903" max="16128" width="4" style="1"/>
    <col min="16129" max="16129" width="2.875" style="1" customWidth="1"/>
    <col min="16130" max="16130" width="2.375" style="1" customWidth="1"/>
    <col min="16131" max="16131" width="3.5" style="1" customWidth="1"/>
    <col min="16132" max="16138" width="3.625" style="1" customWidth="1"/>
    <col min="16139" max="16139" width="4.875" style="1" customWidth="1"/>
    <col min="16140" max="16143" width="3.625" style="1" customWidth="1"/>
    <col min="16144" max="16144" width="1.5" style="1" customWidth="1"/>
    <col min="16145" max="16146" width="3.625" style="1" customWidth="1"/>
    <col min="16147" max="16147" width="2.75" style="1" customWidth="1"/>
    <col min="16148" max="16156" width="3.625" style="1" customWidth="1"/>
    <col min="16157" max="16157" width="2.5" style="1" customWidth="1"/>
    <col min="16158" max="16158" width="1.875" style="1" customWidth="1"/>
    <col min="16159" max="16384" width="4" style="1"/>
  </cols>
  <sheetData>
    <row r="1" spans="2:37" ht="14.25" thickBot="1" x14ac:dyDescent="0.2">
      <c r="AJ1" s="1"/>
      <c r="AK1" s="291"/>
    </row>
    <row r="2" spans="2:37" ht="14.25" thickTop="1" x14ac:dyDescent="0.15">
      <c r="B2" s="1" t="s">
        <v>666</v>
      </c>
      <c r="C2"/>
      <c r="D2"/>
      <c r="E2"/>
      <c r="F2"/>
      <c r="G2"/>
      <c r="H2"/>
      <c r="I2"/>
      <c r="J2"/>
      <c r="K2"/>
      <c r="L2"/>
      <c r="M2"/>
      <c r="N2"/>
      <c r="O2"/>
      <c r="P2"/>
      <c r="Q2"/>
      <c r="R2"/>
      <c r="S2"/>
      <c r="T2"/>
      <c r="U2"/>
      <c r="V2"/>
      <c r="W2"/>
      <c r="X2"/>
      <c r="Y2"/>
      <c r="Z2"/>
      <c r="AJ2" s="755" t="s">
        <v>519</v>
      </c>
      <c r="AK2" s="756"/>
    </row>
    <row r="3" spans="2:37" ht="14.25" thickBot="1" x14ac:dyDescent="0.2">
      <c r="AA3" s="45"/>
      <c r="AB3" s="12"/>
      <c r="AC3" s="45"/>
      <c r="AJ3" s="757"/>
      <c r="AK3" s="758"/>
    </row>
    <row r="4" spans="2:37" ht="34.5" customHeight="1" thickTop="1" x14ac:dyDescent="0.15">
      <c r="B4" s="987" t="s">
        <v>667</v>
      </c>
      <c r="C4" s="749"/>
      <c r="D4" s="749"/>
      <c r="E4" s="749"/>
      <c r="F4" s="749"/>
      <c r="G4" s="749"/>
      <c r="H4" s="749"/>
      <c r="I4" s="749"/>
      <c r="J4" s="749"/>
      <c r="K4" s="749"/>
      <c r="L4" s="749"/>
      <c r="M4" s="749"/>
      <c r="N4" s="749"/>
      <c r="O4" s="749"/>
      <c r="P4" s="749"/>
      <c r="Q4" s="749"/>
      <c r="R4" s="749"/>
      <c r="S4" s="749"/>
      <c r="T4" s="749"/>
      <c r="U4" s="749"/>
      <c r="V4" s="749"/>
      <c r="W4" s="749"/>
      <c r="X4" s="749"/>
      <c r="Y4" s="749"/>
      <c r="Z4" s="749"/>
      <c r="AJ4" s="350"/>
      <c r="AK4" s="291"/>
    </row>
    <row r="5" spans="2:37" ht="16.5" customHeight="1" x14ac:dyDescent="0.15">
      <c r="B5" s="749" t="s">
        <v>668</v>
      </c>
      <c r="C5" s="749"/>
      <c r="D5" s="749"/>
      <c r="E5" s="749"/>
      <c r="F5" s="749"/>
      <c r="G5" s="749"/>
      <c r="H5" s="749"/>
      <c r="I5" s="749"/>
      <c r="J5" s="749"/>
      <c r="K5" s="749"/>
      <c r="L5" s="749"/>
      <c r="M5" s="749"/>
      <c r="N5" s="749"/>
      <c r="O5" s="749"/>
      <c r="P5" s="749"/>
      <c r="Q5" s="749"/>
      <c r="R5" s="749"/>
      <c r="S5" s="749"/>
      <c r="T5" s="749"/>
      <c r="U5" s="749"/>
      <c r="V5" s="749"/>
      <c r="W5" s="749"/>
      <c r="X5" s="749"/>
      <c r="Y5" s="749"/>
      <c r="Z5" s="749"/>
    </row>
    <row r="6" spans="2:37"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37" ht="24" customHeight="1" x14ac:dyDescent="0.15">
      <c r="B7" s="982" t="s">
        <v>150</v>
      </c>
      <c r="C7" s="982"/>
      <c r="D7" s="982"/>
      <c r="E7" s="982"/>
      <c r="F7" s="982"/>
      <c r="G7" s="669"/>
      <c r="H7" s="988"/>
      <c r="I7" s="988"/>
      <c r="J7" s="988"/>
      <c r="K7" s="988"/>
      <c r="L7" s="988"/>
      <c r="M7" s="988"/>
      <c r="N7" s="988"/>
      <c r="O7" s="988"/>
      <c r="P7" s="988"/>
      <c r="Q7" s="988"/>
      <c r="R7" s="988"/>
      <c r="S7" s="988"/>
      <c r="T7" s="988"/>
      <c r="U7" s="988"/>
      <c r="V7" s="988"/>
      <c r="W7" s="988"/>
      <c r="X7" s="988"/>
      <c r="Y7" s="988"/>
      <c r="Z7" s="989"/>
    </row>
    <row r="8" spans="2:37" ht="24" customHeight="1" x14ac:dyDescent="0.15">
      <c r="B8" s="982" t="s">
        <v>643</v>
      </c>
      <c r="C8" s="982"/>
      <c r="D8" s="982"/>
      <c r="E8" s="982"/>
      <c r="F8" s="982"/>
      <c r="G8" s="370" t="s">
        <v>548</v>
      </c>
      <c r="H8" s="469" t="s">
        <v>644</v>
      </c>
      <c r="I8" s="469"/>
      <c r="J8" s="469"/>
      <c r="K8" s="469"/>
      <c r="L8" s="370" t="s">
        <v>548</v>
      </c>
      <c r="M8" s="469" t="s">
        <v>645</v>
      </c>
      <c r="N8" s="469"/>
      <c r="O8" s="469"/>
      <c r="P8" s="469"/>
      <c r="Q8" s="370" t="s">
        <v>548</v>
      </c>
      <c r="R8" s="469" t="s">
        <v>646</v>
      </c>
      <c r="S8" s="469"/>
      <c r="T8" s="469"/>
      <c r="U8" s="469"/>
      <c r="V8" s="469"/>
      <c r="W8" s="469"/>
      <c r="X8" s="469"/>
      <c r="Y8" s="10"/>
      <c r="Z8" s="11"/>
    </row>
    <row r="9" spans="2:37" ht="21.95" customHeight="1" x14ac:dyDescent="0.15">
      <c r="B9" s="983" t="s">
        <v>669</v>
      </c>
      <c r="C9" s="984"/>
      <c r="D9" s="984"/>
      <c r="E9" s="984"/>
      <c r="F9" s="985"/>
      <c r="G9" s="371" t="s">
        <v>548</v>
      </c>
      <c r="H9" s="7" t="s">
        <v>670</v>
      </c>
      <c r="I9" s="379"/>
      <c r="J9" s="379"/>
      <c r="K9" s="379"/>
      <c r="L9" s="379"/>
      <c r="M9" s="379"/>
      <c r="N9" s="379"/>
      <c r="O9" s="379"/>
      <c r="P9" s="379"/>
      <c r="Q9" s="379"/>
      <c r="R9" s="379"/>
      <c r="S9" s="379"/>
      <c r="T9" s="379"/>
      <c r="U9" s="379"/>
      <c r="V9" s="379"/>
      <c r="W9" s="379"/>
      <c r="X9" s="379"/>
      <c r="Y9" s="379"/>
      <c r="Z9" s="380"/>
    </row>
    <row r="10" spans="2:37" ht="21.95" customHeight="1" x14ac:dyDescent="0.15">
      <c r="B10" s="702"/>
      <c r="C10" s="703"/>
      <c r="D10" s="703"/>
      <c r="E10" s="703"/>
      <c r="F10" s="704"/>
      <c r="G10" s="375" t="s">
        <v>548</v>
      </c>
      <c r="H10" s="8" t="s">
        <v>671</v>
      </c>
      <c r="I10" s="382"/>
      <c r="J10" s="382"/>
      <c r="K10" s="382"/>
      <c r="L10" s="382"/>
      <c r="M10" s="382"/>
      <c r="N10" s="382"/>
      <c r="O10" s="382"/>
      <c r="P10" s="382"/>
      <c r="Q10" s="382"/>
      <c r="R10" s="382"/>
      <c r="S10" s="382"/>
      <c r="T10" s="382"/>
      <c r="U10" s="382"/>
      <c r="V10" s="382"/>
      <c r="W10" s="382"/>
      <c r="X10" s="382"/>
      <c r="Y10" s="382"/>
      <c r="Z10" s="383"/>
    </row>
    <row r="11" spans="2:37" ht="13.5" customHeight="1" x14ac:dyDescent="0.15"/>
    <row r="12" spans="2:37"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369"/>
      <c r="Z12" s="370" t="s">
        <v>652</v>
      </c>
      <c r="AA12" s="370" t="s">
        <v>653</v>
      </c>
      <c r="AB12" s="370" t="s">
        <v>654</v>
      </c>
      <c r="AC12" s="11"/>
    </row>
    <row r="13" spans="2:37" ht="17.100000000000001" customHeight="1" x14ac:dyDescent="0.15">
      <c r="B13" s="6" t="s">
        <v>672</v>
      </c>
      <c r="C13" s="7"/>
      <c r="D13" s="7"/>
      <c r="E13" s="7"/>
      <c r="F13" s="7"/>
      <c r="G13" s="7"/>
      <c r="H13" s="7"/>
      <c r="I13" s="7"/>
      <c r="J13" s="7"/>
      <c r="K13" s="7"/>
      <c r="L13" s="7"/>
      <c r="M13" s="7"/>
      <c r="N13" s="7"/>
      <c r="O13" s="7"/>
      <c r="P13" s="7"/>
      <c r="Q13" s="7"/>
      <c r="R13" s="7"/>
      <c r="S13" s="7"/>
      <c r="T13" s="7"/>
      <c r="U13" s="7"/>
      <c r="V13" s="7"/>
      <c r="W13" s="7"/>
      <c r="X13" s="7"/>
      <c r="Y13" s="371"/>
      <c r="Z13" s="374"/>
      <c r="AA13" s="374"/>
      <c r="AB13" s="7"/>
      <c r="AC13" s="4"/>
    </row>
    <row r="14" spans="2:37" ht="17.100000000000001" customHeight="1" x14ac:dyDescent="0.15">
      <c r="B14" s="91"/>
      <c r="C14" s="489" t="s">
        <v>673</v>
      </c>
      <c r="D14" s="655" t="s">
        <v>674</v>
      </c>
      <c r="E14" s="655"/>
      <c r="F14" s="655"/>
      <c r="G14" s="655"/>
      <c r="H14" s="655"/>
      <c r="I14" s="655"/>
      <c r="J14" s="655"/>
      <c r="K14" s="655"/>
      <c r="L14" s="655"/>
      <c r="M14" s="655"/>
      <c r="N14" s="655"/>
      <c r="O14" s="655"/>
      <c r="P14" s="655"/>
      <c r="Q14" s="655"/>
      <c r="R14" s="655"/>
      <c r="S14" s="655"/>
      <c r="T14" s="655"/>
      <c r="U14" s="655"/>
      <c r="V14" s="655"/>
      <c r="W14" s="655"/>
      <c r="Y14" s="95"/>
      <c r="Z14" s="12" t="s">
        <v>548</v>
      </c>
      <c r="AA14" s="12" t="s">
        <v>653</v>
      </c>
      <c r="AB14" s="12" t="s">
        <v>548</v>
      </c>
      <c r="AC14" s="92"/>
    </row>
    <row r="15" spans="2:37" ht="33" customHeight="1" x14ac:dyDescent="0.15">
      <c r="B15" s="91"/>
      <c r="C15" s="489"/>
      <c r="D15" s="655"/>
      <c r="E15" s="655"/>
      <c r="F15" s="655"/>
      <c r="G15" s="655"/>
      <c r="H15" s="655"/>
      <c r="I15" s="655"/>
      <c r="J15" s="655"/>
      <c r="K15" s="655"/>
      <c r="L15" s="655"/>
      <c r="M15" s="655"/>
      <c r="N15" s="655"/>
      <c r="O15" s="655"/>
      <c r="P15" s="655"/>
      <c r="Q15" s="655"/>
      <c r="R15" s="655"/>
      <c r="S15" s="655"/>
      <c r="T15" s="655"/>
      <c r="U15" s="655"/>
      <c r="V15" s="655"/>
      <c r="W15" s="655"/>
      <c r="Y15" s="95"/>
      <c r="Z15" s="12"/>
      <c r="AA15" s="12"/>
      <c r="AB15" s="12"/>
      <c r="AC15" s="92"/>
    </row>
    <row r="16" spans="2:37" ht="19.5" customHeight="1" x14ac:dyDescent="0.15">
      <c r="B16" s="91"/>
      <c r="Y16" s="95"/>
      <c r="Z16" s="12"/>
      <c r="AA16" s="12"/>
      <c r="AC16" s="92"/>
    </row>
    <row r="17" spans="2:29" ht="19.5" customHeight="1" x14ac:dyDescent="0.15">
      <c r="B17" s="91"/>
      <c r="C17" s="489"/>
      <c r="D17" s="490" t="s">
        <v>675</v>
      </c>
      <c r="E17" s="469"/>
      <c r="F17" s="469"/>
      <c r="G17" s="469"/>
      <c r="H17" s="469"/>
      <c r="I17" s="469"/>
      <c r="J17" s="469"/>
      <c r="K17" s="469"/>
      <c r="L17" s="469"/>
      <c r="M17" s="469"/>
      <c r="N17" s="469"/>
      <c r="O17" s="10"/>
      <c r="P17" s="10"/>
      <c r="Q17" s="10"/>
      <c r="R17" s="10"/>
      <c r="S17" s="11"/>
      <c r="T17" s="699"/>
      <c r="U17" s="700"/>
      <c r="V17" s="700"/>
      <c r="W17" s="11" t="s">
        <v>676</v>
      </c>
      <c r="X17" s="484"/>
      <c r="Y17" s="95"/>
      <c r="Z17" s="12"/>
      <c r="AA17" s="12"/>
      <c r="AC17" s="92"/>
    </row>
    <row r="18" spans="2:29" ht="19.5" customHeight="1" x14ac:dyDescent="0.15">
      <c r="B18" s="91"/>
      <c r="C18" s="489"/>
      <c r="D18" s="2"/>
      <c r="E18" s="2"/>
      <c r="F18" s="2"/>
      <c r="G18" s="2"/>
      <c r="H18" s="2"/>
      <c r="I18" s="2"/>
      <c r="J18" s="2"/>
      <c r="K18" s="2"/>
      <c r="L18" s="2"/>
      <c r="M18" s="2"/>
      <c r="N18" s="2"/>
      <c r="U18" s="12"/>
      <c r="V18" s="12"/>
      <c r="W18" s="12"/>
      <c r="Y18" s="95"/>
      <c r="Z18" s="12"/>
      <c r="AA18" s="12"/>
      <c r="AC18" s="92"/>
    </row>
    <row r="19" spans="2:29" ht="19.5" customHeight="1" x14ac:dyDescent="0.15">
      <c r="B19" s="91"/>
      <c r="C19" s="489"/>
      <c r="E19" s="491" t="s">
        <v>677</v>
      </c>
      <c r="Y19" s="95"/>
      <c r="Z19" s="12"/>
      <c r="AA19" s="12"/>
      <c r="AC19" s="92"/>
    </row>
    <row r="20" spans="2:29" ht="19.5" customHeight="1" x14ac:dyDescent="0.15">
      <c r="B20" s="91"/>
      <c r="C20" s="489"/>
      <c r="E20" s="986" t="s">
        <v>678</v>
      </c>
      <c r="F20" s="986"/>
      <c r="G20" s="986"/>
      <c r="H20" s="986"/>
      <c r="I20" s="986"/>
      <c r="J20" s="986"/>
      <c r="K20" s="986"/>
      <c r="L20" s="986"/>
      <c r="M20" s="986"/>
      <c r="N20" s="986"/>
      <c r="O20" s="986" t="s">
        <v>679</v>
      </c>
      <c r="P20" s="986"/>
      <c r="Q20" s="986"/>
      <c r="R20" s="986"/>
      <c r="S20" s="986"/>
      <c r="Y20" s="95"/>
      <c r="Z20" s="12"/>
      <c r="AA20" s="12"/>
      <c r="AC20" s="92"/>
    </row>
    <row r="21" spans="2:29" ht="19.5" customHeight="1" x14ac:dyDescent="0.15">
      <c r="B21" s="91"/>
      <c r="C21" s="489"/>
      <c r="E21" s="986" t="s">
        <v>680</v>
      </c>
      <c r="F21" s="986"/>
      <c r="G21" s="986"/>
      <c r="H21" s="986"/>
      <c r="I21" s="986"/>
      <c r="J21" s="986"/>
      <c r="K21" s="986"/>
      <c r="L21" s="986"/>
      <c r="M21" s="986"/>
      <c r="N21" s="986"/>
      <c r="O21" s="986" t="s">
        <v>681</v>
      </c>
      <c r="P21" s="986"/>
      <c r="Q21" s="986"/>
      <c r="R21" s="986"/>
      <c r="S21" s="986"/>
      <c r="Y21" s="95"/>
      <c r="Z21" s="12"/>
      <c r="AA21" s="12"/>
      <c r="AC21" s="92"/>
    </row>
    <row r="22" spans="2:29" ht="19.5" customHeight="1" x14ac:dyDescent="0.15">
      <c r="B22" s="91"/>
      <c r="C22" s="489"/>
      <c r="E22" s="986" t="s">
        <v>682</v>
      </c>
      <c r="F22" s="986"/>
      <c r="G22" s="986"/>
      <c r="H22" s="986"/>
      <c r="I22" s="986"/>
      <c r="J22" s="986"/>
      <c r="K22" s="986"/>
      <c r="L22" s="986"/>
      <c r="M22" s="986"/>
      <c r="N22" s="986"/>
      <c r="O22" s="986" t="s">
        <v>683</v>
      </c>
      <c r="P22" s="986"/>
      <c r="Q22" s="986"/>
      <c r="R22" s="986"/>
      <c r="S22" s="986"/>
      <c r="Y22" s="95"/>
      <c r="Z22" s="12"/>
      <c r="AA22" s="12"/>
      <c r="AC22" s="92"/>
    </row>
    <row r="23" spans="2:29" ht="19.5" customHeight="1" x14ac:dyDescent="0.15">
      <c r="B23" s="91"/>
      <c r="C23" s="489"/>
      <c r="E23" s="986" t="s">
        <v>684</v>
      </c>
      <c r="F23" s="986"/>
      <c r="G23" s="986"/>
      <c r="H23" s="986"/>
      <c r="I23" s="986"/>
      <c r="J23" s="986"/>
      <c r="K23" s="986"/>
      <c r="L23" s="986"/>
      <c r="M23" s="986"/>
      <c r="N23" s="986"/>
      <c r="O23" s="986" t="s">
        <v>685</v>
      </c>
      <c r="P23" s="986"/>
      <c r="Q23" s="986"/>
      <c r="R23" s="986"/>
      <c r="S23" s="986"/>
      <c r="Y23" s="95"/>
      <c r="Z23" s="12"/>
      <c r="AA23" s="12"/>
      <c r="AC23" s="92"/>
    </row>
    <row r="24" spans="2:29" ht="19.5" customHeight="1" x14ac:dyDescent="0.15">
      <c r="B24" s="91"/>
      <c r="C24" s="489"/>
      <c r="E24" s="986" t="s">
        <v>686</v>
      </c>
      <c r="F24" s="986"/>
      <c r="G24" s="986"/>
      <c r="H24" s="986"/>
      <c r="I24" s="986"/>
      <c r="J24" s="986"/>
      <c r="K24" s="986"/>
      <c r="L24" s="986"/>
      <c r="M24" s="986"/>
      <c r="N24" s="986"/>
      <c r="O24" s="986" t="s">
        <v>687</v>
      </c>
      <c r="P24" s="986"/>
      <c r="Q24" s="986"/>
      <c r="R24" s="986"/>
      <c r="S24" s="986"/>
      <c r="Y24" s="95"/>
      <c r="Z24" s="12"/>
      <c r="AA24" s="12"/>
      <c r="AC24" s="92"/>
    </row>
    <row r="25" spans="2:29" ht="19.5" customHeight="1" x14ac:dyDescent="0.15">
      <c r="B25" s="91"/>
      <c r="C25" s="489"/>
      <c r="E25" s="986" t="s">
        <v>688</v>
      </c>
      <c r="F25" s="986"/>
      <c r="G25" s="986"/>
      <c r="H25" s="986"/>
      <c r="I25" s="986"/>
      <c r="J25" s="986"/>
      <c r="K25" s="986"/>
      <c r="L25" s="986"/>
      <c r="M25" s="986"/>
      <c r="N25" s="986"/>
      <c r="O25" s="986" t="s">
        <v>689</v>
      </c>
      <c r="P25" s="986"/>
      <c r="Q25" s="986"/>
      <c r="R25" s="986"/>
      <c r="S25" s="986"/>
      <c r="Y25" s="95"/>
      <c r="Z25" s="12"/>
      <c r="AA25" s="12"/>
      <c r="AC25" s="92"/>
    </row>
    <row r="26" spans="2:29" ht="19.5" customHeight="1" x14ac:dyDescent="0.15">
      <c r="B26" s="91"/>
      <c r="C26" s="489"/>
      <c r="E26" s="986" t="s">
        <v>690</v>
      </c>
      <c r="F26" s="986"/>
      <c r="G26" s="986"/>
      <c r="H26" s="986"/>
      <c r="I26" s="986"/>
      <c r="J26" s="986"/>
      <c r="K26" s="986"/>
      <c r="L26" s="986"/>
      <c r="M26" s="986"/>
      <c r="N26" s="986"/>
      <c r="O26" s="986" t="s">
        <v>691</v>
      </c>
      <c r="P26" s="986"/>
      <c r="Q26" s="986"/>
      <c r="R26" s="986"/>
      <c r="S26" s="986"/>
      <c r="Y26" s="95"/>
      <c r="Z26" s="12"/>
      <c r="AA26" s="12"/>
      <c r="AC26" s="92"/>
    </row>
    <row r="27" spans="2:29" ht="19.5" customHeight="1" x14ac:dyDescent="0.15">
      <c r="B27" s="91"/>
      <c r="C27" s="489"/>
      <c r="E27" s="986" t="s">
        <v>692</v>
      </c>
      <c r="F27" s="986"/>
      <c r="G27" s="986"/>
      <c r="H27" s="986"/>
      <c r="I27" s="986"/>
      <c r="J27" s="986"/>
      <c r="K27" s="986"/>
      <c r="L27" s="986"/>
      <c r="M27" s="986"/>
      <c r="N27" s="986"/>
      <c r="O27" s="986" t="s">
        <v>692</v>
      </c>
      <c r="P27" s="986"/>
      <c r="Q27" s="986"/>
      <c r="R27" s="986"/>
      <c r="S27" s="986"/>
      <c r="Y27" s="95"/>
      <c r="Z27" s="12"/>
      <c r="AA27" s="12"/>
      <c r="AC27" s="92"/>
    </row>
    <row r="28" spans="2:29" ht="19.5" customHeight="1" x14ac:dyDescent="0.15">
      <c r="B28" s="91"/>
      <c r="C28" s="489"/>
      <c r="J28" s="749"/>
      <c r="K28" s="749"/>
      <c r="L28" s="749"/>
      <c r="M28" s="749"/>
      <c r="N28" s="749"/>
      <c r="O28" s="749"/>
      <c r="P28" s="749"/>
      <c r="Q28" s="749"/>
      <c r="R28" s="749"/>
      <c r="S28" s="749"/>
      <c r="T28" s="749"/>
      <c r="U28" s="749"/>
      <c r="V28" s="749"/>
      <c r="Y28" s="95"/>
      <c r="Z28" s="12"/>
      <c r="AA28" s="12"/>
      <c r="AC28" s="92"/>
    </row>
    <row r="29" spans="2:29" ht="19.149999999999999" customHeight="1" x14ac:dyDescent="0.15">
      <c r="B29" s="91"/>
      <c r="C29" s="489" t="s">
        <v>693</v>
      </c>
      <c r="D29" s="655" t="s">
        <v>694</v>
      </c>
      <c r="E29" s="655"/>
      <c r="F29" s="655"/>
      <c r="G29" s="655"/>
      <c r="H29" s="655"/>
      <c r="I29" s="655"/>
      <c r="J29" s="655"/>
      <c r="K29" s="655"/>
      <c r="L29" s="655"/>
      <c r="M29" s="655"/>
      <c r="N29" s="655"/>
      <c r="O29" s="655"/>
      <c r="P29" s="655"/>
      <c r="Q29" s="655"/>
      <c r="R29" s="655"/>
      <c r="S29" s="655"/>
      <c r="T29" s="655"/>
      <c r="U29" s="655"/>
      <c r="V29" s="655"/>
      <c r="W29" s="655"/>
      <c r="Y29" s="492"/>
      <c r="Z29" s="12" t="s">
        <v>548</v>
      </c>
      <c r="AA29" s="12" t="s">
        <v>653</v>
      </c>
      <c r="AB29" s="12" t="s">
        <v>548</v>
      </c>
      <c r="AC29" s="92"/>
    </row>
    <row r="30" spans="2:29" ht="19.899999999999999" customHeight="1" x14ac:dyDescent="0.15">
      <c r="B30" s="91"/>
      <c r="D30" s="655"/>
      <c r="E30" s="655"/>
      <c r="F30" s="655"/>
      <c r="G30" s="655"/>
      <c r="H30" s="655"/>
      <c r="I30" s="655"/>
      <c r="J30" s="655"/>
      <c r="K30" s="655"/>
      <c r="L30" s="655"/>
      <c r="M30" s="655"/>
      <c r="N30" s="655"/>
      <c r="O30" s="655"/>
      <c r="P30" s="655"/>
      <c r="Q30" s="655"/>
      <c r="R30" s="655"/>
      <c r="S30" s="655"/>
      <c r="T30" s="655"/>
      <c r="U30" s="655"/>
      <c r="V30" s="655"/>
      <c r="W30" s="655"/>
      <c r="Y30" s="95"/>
      <c r="Z30" s="12"/>
      <c r="AA30" s="12"/>
      <c r="AC30" s="92"/>
    </row>
    <row r="31" spans="2:29" ht="13.5" customHeight="1" x14ac:dyDescent="0.15">
      <c r="B31" s="91"/>
      <c r="Y31" s="95"/>
      <c r="Z31" s="12"/>
      <c r="AA31" s="12"/>
      <c r="AC31" s="92"/>
    </row>
    <row r="32" spans="2:29" ht="32.450000000000003" customHeight="1" x14ac:dyDescent="0.15">
      <c r="B32" s="91"/>
      <c r="C32" s="489" t="s">
        <v>695</v>
      </c>
      <c r="D32" s="655" t="s">
        <v>696</v>
      </c>
      <c r="E32" s="655"/>
      <c r="F32" s="655"/>
      <c r="G32" s="655"/>
      <c r="H32" s="655"/>
      <c r="I32" s="655"/>
      <c r="J32" s="655"/>
      <c r="K32" s="655"/>
      <c r="L32" s="655"/>
      <c r="M32" s="655"/>
      <c r="N32" s="655"/>
      <c r="O32" s="655"/>
      <c r="P32" s="655"/>
      <c r="Q32" s="655"/>
      <c r="R32" s="655"/>
      <c r="S32" s="655"/>
      <c r="T32" s="655"/>
      <c r="U32" s="655"/>
      <c r="V32" s="655"/>
      <c r="W32" s="655"/>
      <c r="Y32" s="492"/>
      <c r="Z32" s="12" t="s">
        <v>548</v>
      </c>
      <c r="AA32" s="12" t="s">
        <v>653</v>
      </c>
      <c r="AB32" s="12" t="s">
        <v>548</v>
      </c>
      <c r="AC32" s="92"/>
    </row>
    <row r="33" spans="1:32" x14ac:dyDescent="0.15">
      <c r="B33" s="91"/>
      <c r="D33" s="655"/>
      <c r="E33" s="655"/>
      <c r="F33" s="655"/>
      <c r="G33" s="655"/>
      <c r="H33" s="655"/>
      <c r="I33" s="655"/>
      <c r="J33" s="655"/>
      <c r="K33" s="655"/>
      <c r="L33" s="655"/>
      <c r="M33" s="655"/>
      <c r="N33" s="655"/>
      <c r="O33" s="655"/>
      <c r="P33" s="655"/>
      <c r="Q33" s="655"/>
      <c r="R33" s="655"/>
      <c r="S33" s="655"/>
      <c r="T33" s="655"/>
      <c r="U33" s="655"/>
      <c r="V33" s="655"/>
      <c r="W33" s="655"/>
      <c r="Y33" s="95"/>
      <c r="Z33" s="12"/>
      <c r="AA33" s="12"/>
      <c r="AC33" s="92"/>
    </row>
    <row r="34" spans="1:32" x14ac:dyDescent="0.15">
      <c r="B34" s="91"/>
      <c r="Y34" s="95"/>
      <c r="Z34" s="12"/>
      <c r="AA34" s="12"/>
      <c r="AC34" s="92"/>
    </row>
    <row r="35" spans="1:32" x14ac:dyDescent="0.15">
      <c r="B35" s="91"/>
      <c r="C35" s="489" t="s">
        <v>697</v>
      </c>
      <c r="D35" s="655" t="s">
        <v>698</v>
      </c>
      <c r="E35" s="655"/>
      <c r="F35" s="655"/>
      <c r="G35" s="655"/>
      <c r="H35" s="655"/>
      <c r="I35" s="655"/>
      <c r="J35" s="655"/>
      <c r="K35" s="655"/>
      <c r="L35" s="655"/>
      <c r="M35" s="655"/>
      <c r="N35" s="655"/>
      <c r="O35" s="655"/>
      <c r="P35" s="655"/>
      <c r="Q35" s="655"/>
      <c r="R35" s="655"/>
      <c r="S35" s="655"/>
      <c r="T35" s="655"/>
      <c r="U35" s="655"/>
      <c r="V35" s="655"/>
      <c r="W35" s="655"/>
      <c r="Y35" s="492"/>
      <c r="Z35" s="12" t="s">
        <v>548</v>
      </c>
      <c r="AA35" s="12" t="s">
        <v>653</v>
      </c>
      <c r="AB35" s="12" t="s">
        <v>548</v>
      </c>
      <c r="AC35" s="92"/>
    </row>
    <row r="36" spans="1:32" x14ac:dyDescent="0.15">
      <c r="B36" s="91"/>
      <c r="C36" s="489"/>
      <c r="D36" s="655"/>
      <c r="E36" s="655"/>
      <c r="F36" s="655"/>
      <c r="G36" s="655"/>
      <c r="H36" s="655"/>
      <c r="I36" s="655"/>
      <c r="J36" s="655"/>
      <c r="K36" s="655"/>
      <c r="L36" s="655"/>
      <c r="M36" s="655"/>
      <c r="N36" s="655"/>
      <c r="O36" s="655"/>
      <c r="P36" s="655"/>
      <c r="Q36" s="655"/>
      <c r="R36" s="655"/>
      <c r="S36" s="655"/>
      <c r="T36" s="655"/>
      <c r="U36" s="655"/>
      <c r="V36" s="655"/>
      <c r="W36" s="655"/>
      <c r="Y36" s="95"/>
      <c r="Z36" s="12"/>
      <c r="AA36" s="12"/>
      <c r="AC36" s="92"/>
    </row>
    <row r="37" spans="1:32" x14ac:dyDescent="0.15">
      <c r="A37" s="92"/>
      <c r="B37" s="8"/>
      <c r="C37" s="8"/>
      <c r="D37" s="8"/>
      <c r="E37" s="8"/>
      <c r="F37" s="8"/>
      <c r="G37" s="8"/>
      <c r="H37" s="8"/>
      <c r="I37" s="8"/>
      <c r="J37" s="8"/>
      <c r="K37" s="8"/>
      <c r="L37" s="8"/>
      <c r="M37" s="8"/>
      <c r="N37" s="8"/>
      <c r="O37" s="8"/>
      <c r="P37" s="8"/>
      <c r="Q37" s="8"/>
      <c r="R37" s="8"/>
      <c r="S37" s="8"/>
      <c r="T37" s="8"/>
      <c r="U37" s="8"/>
      <c r="V37" s="8"/>
      <c r="W37" s="8"/>
      <c r="X37" s="8"/>
      <c r="Y37" s="375"/>
      <c r="Z37" s="376"/>
      <c r="AA37" s="376"/>
      <c r="AB37" s="8"/>
      <c r="AC37" s="8"/>
      <c r="AD37" s="91"/>
    </row>
    <row r="38" spans="1:32" x14ac:dyDescent="0.15">
      <c r="B38" s="91" t="s">
        <v>699</v>
      </c>
      <c r="C38" s="7"/>
      <c r="Y38" s="95"/>
      <c r="Z38" s="12"/>
      <c r="AA38" s="12"/>
      <c r="AC38" s="92"/>
    </row>
    <row r="39" spans="1:32" x14ac:dyDescent="0.15">
      <c r="B39" s="91"/>
      <c r="C39" s="489" t="s">
        <v>673</v>
      </c>
      <c r="D39" s="655" t="s">
        <v>700</v>
      </c>
      <c r="E39" s="655"/>
      <c r="F39" s="655"/>
      <c r="G39" s="655"/>
      <c r="H39" s="655"/>
      <c r="I39" s="655"/>
      <c r="J39" s="655"/>
      <c r="K39" s="655"/>
      <c r="L39" s="655"/>
      <c r="M39" s="655"/>
      <c r="N39" s="655"/>
      <c r="O39" s="655"/>
      <c r="P39" s="655"/>
      <c r="Q39" s="655"/>
      <c r="R39" s="655"/>
      <c r="S39" s="655"/>
      <c r="T39" s="655"/>
      <c r="U39" s="655"/>
      <c r="V39" s="655"/>
      <c r="W39" s="655"/>
      <c r="Y39" s="492"/>
      <c r="Z39" s="12" t="s">
        <v>548</v>
      </c>
      <c r="AA39" s="12" t="s">
        <v>653</v>
      </c>
      <c r="AB39" s="12" t="s">
        <v>548</v>
      </c>
      <c r="AC39" s="92"/>
    </row>
    <row r="40" spans="1:32" x14ac:dyDescent="0.15">
      <c r="B40" s="91"/>
      <c r="D40" s="655"/>
      <c r="E40" s="655"/>
      <c r="F40" s="655"/>
      <c r="G40" s="655"/>
      <c r="H40" s="655"/>
      <c r="I40" s="655"/>
      <c r="J40" s="655"/>
      <c r="K40" s="655"/>
      <c r="L40" s="655"/>
      <c r="M40" s="655"/>
      <c r="N40" s="655"/>
      <c r="O40" s="655"/>
      <c r="P40" s="655"/>
      <c r="Q40" s="655"/>
      <c r="R40" s="655"/>
      <c r="S40" s="655"/>
      <c r="T40" s="655"/>
      <c r="U40" s="655"/>
      <c r="V40" s="655"/>
      <c r="W40" s="655"/>
      <c r="Y40" s="95"/>
      <c r="Z40" s="12"/>
      <c r="AA40" s="12"/>
      <c r="AC40" s="92"/>
    </row>
    <row r="41" spans="1:32" x14ac:dyDescent="0.15">
      <c r="B41" s="93"/>
      <c r="C41" s="493"/>
      <c r="D41" s="8"/>
      <c r="E41" s="8"/>
      <c r="F41" s="8"/>
      <c r="G41" s="8"/>
      <c r="H41" s="8"/>
      <c r="I41" s="8"/>
      <c r="J41" s="8"/>
      <c r="K41" s="8"/>
      <c r="L41" s="8"/>
      <c r="M41" s="8"/>
      <c r="N41" s="8"/>
      <c r="O41" s="8"/>
      <c r="P41" s="8"/>
      <c r="Q41" s="8"/>
      <c r="R41" s="8"/>
      <c r="S41" s="8"/>
      <c r="T41" s="8"/>
      <c r="U41" s="8"/>
      <c r="V41" s="8"/>
      <c r="W41" s="8"/>
      <c r="X41" s="8"/>
      <c r="Y41" s="375"/>
      <c r="Z41" s="376"/>
      <c r="AA41" s="376"/>
      <c r="AB41" s="8"/>
      <c r="AC41" s="94"/>
    </row>
    <row r="42" spans="1:32" ht="18.75" customHeight="1" x14ac:dyDescent="0.15">
      <c r="B42" s="653" t="s">
        <v>701</v>
      </c>
      <c r="C42" s="653"/>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row>
    <row r="43" spans="1:32" ht="17.25" customHeight="1" x14ac:dyDescent="0.15">
      <c r="B43" s="655"/>
      <c r="C43" s="655"/>
      <c r="D43" s="655"/>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655"/>
    </row>
    <row r="44" spans="1:32" x14ac:dyDescent="0.15">
      <c r="B44" s="655" t="s">
        <v>702</v>
      </c>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row>
    <row r="45" spans="1:32" x14ac:dyDescent="0.15">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row>
    <row r="46" spans="1:32" ht="18" customHeight="1" x14ac:dyDescent="0.15">
      <c r="B46" s="655"/>
      <c r="C46" s="655"/>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row>
    <row r="47" spans="1:32" x14ac:dyDescent="0.15">
      <c r="D47" s="1" t="s">
        <v>703</v>
      </c>
      <c r="K47" s="494"/>
      <c r="L47" s="655" t="s">
        <v>704</v>
      </c>
      <c r="M47" s="655"/>
      <c r="N47" s="655"/>
      <c r="O47" s="655"/>
      <c r="P47" s="655"/>
      <c r="Q47" s="655"/>
      <c r="R47" s="655"/>
      <c r="S47" s="655"/>
      <c r="T47" s="655"/>
      <c r="U47" s="655"/>
      <c r="V47" s="655"/>
      <c r="W47" s="655"/>
      <c r="X47" s="655"/>
      <c r="Y47" s="655"/>
      <c r="Z47" s="655"/>
      <c r="AA47" s="655"/>
      <c r="AB47" s="655"/>
      <c r="AC47" s="494"/>
    </row>
    <row r="48" spans="1:32" x14ac:dyDescent="0.15">
      <c r="K48" s="494"/>
      <c r="L48" s="655"/>
      <c r="M48" s="655"/>
      <c r="N48" s="655"/>
      <c r="O48" s="655"/>
      <c r="P48" s="655"/>
      <c r="Q48" s="655"/>
      <c r="R48" s="655"/>
      <c r="S48" s="655"/>
      <c r="T48" s="655"/>
      <c r="U48" s="655"/>
      <c r="V48" s="655"/>
      <c r="W48" s="655"/>
      <c r="X48" s="655"/>
      <c r="Y48" s="655"/>
      <c r="Z48" s="655"/>
      <c r="AA48" s="655"/>
      <c r="AB48" s="655"/>
      <c r="AC48" s="494"/>
      <c r="AF48" s="1" t="s">
        <v>179</v>
      </c>
    </row>
    <row r="49" spans="2:29" ht="49.5" customHeight="1" x14ac:dyDescent="0.15">
      <c r="K49" s="494"/>
      <c r="L49" s="655"/>
      <c r="M49" s="655"/>
      <c r="N49" s="655"/>
      <c r="O49" s="655"/>
      <c r="P49" s="655"/>
      <c r="Q49" s="655"/>
      <c r="R49" s="655"/>
      <c r="S49" s="655"/>
      <c r="T49" s="655"/>
      <c r="U49" s="655"/>
      <c r="V49" s="655"/>
      <c r="W49" s="655"/>
      <c r="X49" s="655"/>
      <c r="Y49" s="655"/>
      <c r="Z49" s="655"/>
      <c r="AA49" s="655"/>
      <c r="AB49" s="655"/>
      <c r="AC49" s="494"/>
    </row>
    <row r="50" spans="2:29" x14ac:dyDescent="0.15">
      <c r="B50" s="655" t="s">
        <v>705</v>
      </c>
      <c r="C50" s="655"/>
      <c r="D50" s="655"/>
      <c r="E50" s="655"/>
      <c r="F50" s="655"/>
      <c r="G50" s="655"/>
      <c r="H50" s="655"/>
      <c r="I50" s="655"/>
      <c r="J50" s="655"/>
      <c r="K50" s="655"/>
      <c r="L50" s="655"/>
      <c r="M50" s="655"/>
      <c r="N50" s="655"/>
      <c r="O50" s="655"/>
      <c r="P50" s="655"/>
      <c r="Q50" s="655"/>
      <c r="R50" s="655"/>
      <c r="S50" s="655"/>
      <c r="T50" s="655"/>
      <c r="U50" s="655"/>
      <c r="V50" s="655"/>
      <c r="W50" s="655"/>
      <c r="X50" s="655"/>
      <c r="Y50" s="655"/>
      <c r="Z50" s="655"/>
      <c r="AA50" s="655"/>
      <c r="AB50" s="655"/>
      <c r="AC50" s="655"/>
    </row>
    <row r="51" spans="2:29" x14ac:dyDescent="0.15">
      <c r="B51" s="655"/>
      <c r="C51" s="655"/>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row>
    <row r="52" spans="2:29" ht="30" customHeight="1" x14ac:dyDescent="0.15">
      <c r="B52" s="655"/>
      <c r="C52" s="655"/>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row>
    <row r="120" spans="3:7" x14ac:dyDescent="0.15">
      <c r="C120" s="8"/>
      <c r="D120" s="8"/>
      <c r="E120" s="8"/>
      <c r="F120" s="8"/>
      <c r="G120" s="8"/>
    </row>
    <row r="121" spans="3:7" x14ac:dyDescent="0.15">
      <c r="C121" s="7"/>
    </row>
  </sheetData>
  <mergeCells count="35">
    <mergeCell ref="B9:F10"/>
    <mergeCell ref="B4:Z4"/>
    <mergeCell ref="B5:Z5"/>
    <mergeCell ref="B7:F7"/>
    <mergeCell ref="G7:Z7"/>
    <mergeCell ref="B8:F8"/>
    <mergeCell ref="D14:W15"/>
    <mergeCell ref="T17:V17"/>
    <mergeCell ref="E20:N20"/>
    <mergeCell ref="O20:S20"/>
    <mergeCell ref="E21:N21"/>
    <mergeCell ref="O21:S21"/>
    <mergeCell ref="O27:S27"/>
    <mergeCell ref="E22:N22"/>
    <mergeCell ref="O22:S22"/>
    <mergeCell ref="E23:N23"/>
    <mergeCell ref="O23:S23"/>
    <mergeCell ref="E24:N24"/>
    <mergeCell ref="O24:S24"/>
    <mergeCell ref="B42:AC43"/>
    <mergeCell ref="B44:AC46"/>
    <mergeCell ref="L47:AB49"/>
    <mergeCell ref="B50:AC52"/>
    <mergeCell ref="AJ2:AK3"/>
    <mergeCell ref="J28:S28"/>
    <mergeCell ref="T28:V28"/>
    <mergeCell ref="D29:W30"/>
    <mergeCell ref="D32:W33"/>
    <mergeCell ref="D35:W36"/>
    <mergeCell ref="D39:W40"/>
    <mergeCell ref="E25:N25"/>
    <mergeCell ref="O25:S25"/>
    <mergeCell ref="E26:N26"/>
    <mergeCell ref="O26:S26"/>
    <mergeCell ref="E27:N27"/>
  </mergeCells>
  <phoneticPr fontId="2"/>
  <hyperlinks>
    <hyperlink ref="AJ2" location="添付書類一覧!A1" display="添付書類一覧に戻る" xr:uid="{9E357C84-E550-4299-AD8E-A1A2AB55EF95}"/>
    <hyperlink ref="AJ2:AK3" location="' 添付書類一覧'!A1" display="添付書類一覧に戻る" xr:uid="{7BF9D1DB-CA53-4A0D-820C-B14FFB8B4CE8}"/>
  </hyperlinks>
  <printOptions horizontalCentered="1"/>
  <pageMargins left="0.70866141732283472" right="0.39370078740157483" top="0.51181102362204722" bottom="0.35433070866141736"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96F0156-EB2A-439F-AFC2-E0639C45D6C4}">
          <x14:formula1>
            <xm:f>"□,■"</xm:f>
          </x14:formula1>
          <xm:sqref>Z14:Z15 JV14:JV15 TR14:TR15 ADN14:ADN15 ANJ14:ANJ15 AXF14:AXF15 BHB14:BHB15 BQX14:BQX15 CAT14:CAT15 CKP14:CKP15 CUL14:CUL15 DEH14:DEH15 DOD14:DOD15 DXZ14:DXZ15 EHV14:EHV15 ERR14:ERR15 FBN14:FBN15 FLJ14:FLJ15 FVF14:FVF15 GFB14:GFB15 GOX14:GOX15 GYT14:GYT15 HIP14:HIP15 HSL14:HSL15 ICH14:ICH15 IMD14:IMD15 IVZ14:IVZ15 JFV14:JFV15 JPR14:JPR15 JZN14:JZN15 KJJ14:KJJ15 KTF14:KTF15 LDB14:LDB15 LMX14:LMX15 LWT14:LWT15 MGP14:MGP15 MQL14:MQL15 NAH14:NAH15 NKD14:NKD15 NTZ14:NTZ15 ODV14:ODV15 ONR14:ONR15 OXN14:OXN15 PHJ14:PHJ15 PRF14:PRF15 QBB14:QBB15 QKX14:QKX15 QUT14:QUT15 REP14:REP15 ROL14:ROL15 RYH14:RYH15 SID14:SID15 SRZ14:SRZ15 TBV14:TBV15 TLR14:TLR15 TVN14:TVN15 UFJ14:UFJ15 UPF14:UPF15 UZB14:UZB15 VIX14:VIX15 VST14:VST15 WCP14:WCP15 WML14:WML15 WWH14:WWH15 Z65550:Z65551 JV65550:JV65551 TR65550:TR65551 ADN65550:ADN65551 ANJ65550:ANJ65551 AXF65550:AXF65551 BHB65550:BHB65551 BQX65550:BQX65551 CAT65550:CAT65551 CKP65550:CKP65551 CUL65550:CUL65551 DEH65550:DEH65551 DOD65550:DOD65551 DXZ65550:DXZ65551 EHV65550:EHV65551 ERR65550:ERR65551 FBN65550:FBN65551 FLJ65550:FLJ65551 FVF65550:FVF65551 GFB65550:GFB65551 GOX65550:GOX65551 GYT65550:GYT65551 HIP65550:HIP65551 HSL65550:HSL65551 ICH65550:ICH65551 IMD65550:IMD65551 IVZ65550:IVZ65551 JFV65550:JFV65551 JPR65550:JPR65551 JZN65550:JZN65551 KJJ65550:KJJ65551 KTF65550:KTF65551 LDB65550:LDB65551 LMX65550:LMX65551 LWT65550:LWT65551 MGP65550:MGP65551 MQL65550:MQL65551 NAH65550:NAH65551 NKD65550:NKD65551 NTZ65550:NTZ65551 ODV65550:ODV65551 ONR65550:ONR65551 OXN65550:OXN65551 PHJ65550:PHJ65551 PRF65550:PRF65551 QBB65550:QBB65551 QKX65550:QKX65551 QUT65550:QUT65551 REP65550:REP65551 ROL65550:ROL65551 RYH65550:RYH65551 SID65550:SID65551 SRZ65550:SRZ65551 TBV65550:TBV65551 TLR65550:TLR65551 TVN65550:TVN65551 UFJ65550:UFJ65551 UPF65550:UPF65551 UZB65550:UZB65551 VIX65550:VIX65551 VST65550:VST65551 WCP65550:WCP65551 WML65550:WML65551 WWH65550:WWH65551 Z131086:Z131087 JV131086:JV131087 TR131086:TR131087 ADN131086:ADN131087 ANJ131086:ANJ131087 AXF131086:AXF131087 BHB131086:BHB131087 BQX131086:BQX131087 CAT131086:CAT131087 CKP131086:CKP131087 CUL131086:CUL131087 DEH131086:DEH131087 DOD131086:DOD131087 DXZ131086:DXZ131087 EHV131086:EHV131087 ERR131086:ERR131087 FBN131086:FBN131087 FLJ131086:FLJ131087 FVF131086:FVF131087 GFB131086:GFB131087 GOX131086:GOX131087 GYT131086:GYT131087 HIP131086:HIP131087 HSL131086:HSL131087 ICH131086:ICH131087 IMD131086:IMD131087 IVZ131086:IVZ131087 JFV131086:JFV131087 JPR131086:JPR131087 JZN131086:JZN131087 KJJ131086:KJJ131087 KTF131086:KTF131087 LDB131086:LDB131087 LMX131086:LMX131087 LWT131086:LWT131087 MGP131086:MGP131087 MQL131086:MQL131087 NAH131086:NAH131087 NKD131086:NKD131087 NTZ131086:NTZ131087 ODV131086:ODV131087 ONR131086:ONR131087 OXN131086:OXN131087 PHJ131086:PHJ131087 PRF131086:PRF131087 QBB131086:QBB131087 QKX131086:QKX131087 QUT131086:QUT131087 REP131086:REP131087 ROL131086:ROL131087 RYH131086:RYH131087 SID131086:SID131087 SRZ131086:SRZ131087 TBV131086:TBV131087 TLR131086:TLR131087 TVN131086:TVN131087 UFJ131086:UFJ131087 UPF131086:UPF131087 UZB131086:UZB131087 VIX131086:VIX131087 VST131086:VST131087 WCP131086:WCP131087 WML131086:WML131087 WWH131086:WWH131087 Z196622:Z196623 JV196622:JV196623 TR196622:TR196623 ADN196622:ADN196623 ANJ196622:ANJ196623 AXF196622:AXF196623 BHB196622:BHB196623 BQX196622:BQX196623 CAT196622:CAT196623 CKP196622:CKP196623 CUL196622:CUL196623 DEH196622:DEH196623 DOD196622:DOD196623 DXZ196622:DXZ196623 EHV196622:EHV196623 ERR196622:ERR196623 FBN196622:FBN196623 FLJ196622:FLJ196623 FVF196622:FVF196623 GFB196622:GFB196623 GOX196622:GOX196623 GYT196622:GYT196623 HIP196622:HIP196623 HSL196622:HSL196623 ICH196622:ICH196623 IMD196622:IMD196623 IVZ196622:IVZ196623 JFV196622:JFV196623 JPR196622:JPR196623 JZN196622:JZN196623 KJJ196622:KJJ196623 KTF196622:KTF196623 LDB196622:LDB196623 LMX196622:LMX196623 LWT196622:LWT196623 MGP196622:MGP196623 MQL196622:MQL196623 NAH196622:NAH196623 NKD196622:NKD196623 NTZ196622:NTZ196623 ODV196622:ODV196623 ONR196622:ONR196623 OXN196622:OXN196623 PHJ196622:PHJ196623 PRF196622:PRF196623 QBB196622:QBB196623 QKX196622:QKX196623 QUT196622:QUT196623 REP196622:REP196623 ROL196622:ROL196623 RYH196622:RYH196623 SID196622:SID196623 SRZ196622:SRZ196623 TBV196622:TBV196623 TLR196622:TLR196623 TVN196622:TVN196623 UFJ196622:UFJ196623 UPF196622:UPF196623 UZB196622:UZB196623 VIX196622:VIX196623 VST196622:VST196623 WCP196622:WCP196623 WML196622:WML196623 WWH196622:WWH196623 Z262158:Z262159 JV262158:JV262159 TR262158:TR262159 ADN262158:ADN262159 ANJ262158:ANJ262159 AXF262158:AXF262159 BHB262158:BHB262159 BQX262158:BQX262159 CAT262158:CAT262159 CKP262158:CKP262159 CUL262158:CUL262159 DEH262158:DEH262159 DOD262158:DOD262159 DXZ262158:DXZ262159 EHV262158:EHV262159 ERR262158:ERR262159 FBN262158:FBN262159 FLJ262158:FLJ262159 FVF262158:FVF262159 GFB262158:GFB262159 GOX262158:GOX262159 GYT262158:GYT262159 HIP262158:HIP262159 HSL262158:HSL262159 ICH262158:ICH262159 IMD262158:IMD262159 IVZ262158:IVZ262159 JFV262158:JFV262159 JPR262158:JPR262159 JZN262158:JZN262159 KJJ262158:KJJ262159 KTF262158:KTF262159 LDB262158:LDB262159 LMX262158:LMX262159 LWT262158:LWT262159 MGP262158:MGP262159 MQL262158:MQL262159 NAH262158:NAH262159 NKD262158:NKD262159 NTZ262158:NTZ262159 ODV262158:ODV262159 ONR262158:ONR262159 OXN262158:OXN262159 PHJ262158:PHJ262159 PRF262158:PRF262159 QBB262158:QBB262159 QKX262158:QKX262159 QUT262158:QUT262159 REP262158:REP262159 ROL262158:ROL262159 RYH262158:RYH262159 SID262158:SID262159 SRZ262158:SRZ262159 TBV262158:TBV262159 TLR262158:TLR262159 TVN262158:TVN262159 UFJ262158:UFJ262159 UPF262158:UPF262159 UZB262158:UZB262159 VIX262158:VIX262159 VST262158:VST262159 WCP262158:WCP262159 WML262158:WML262159 WWH262158:WWH262159 Z327694:Z327695 JV327694:JV327695 TR327694:TR327695 ADN327694:ADN327695 ANJ327694:ANJ327695 AXF327694:AXF327695 BHB327694:BHB327695 BQX327694:BQX327695 CAT327694:CAT327695 CKP327694:CKP327695 CUL327694:CUL327695 DEH327694:DEH327695 DOD327694:DOD327695 DXZ327694:DXZ327695 EHV327694:EHV327695 ERR327694:ERR327695 FBN327694:FBN327695 FLJ327694:FLJ327695 FVF327694:FVF327695 GFB327694:GFB327695 GOX327694:GOX327695 GYT327694:GYT327695 HIP327694:HIP327695 HSL327694:HSL327695 ICH327694:ICH327695 IMD327694:IMD327695 IVZ327694:IVZ327695 JFV327694:JFV327695 JPR327694:JPR327695 JZN327694:JZN327695 KJJ327694:KJJ327695 KTF327694:KTF327695 LDB327694:LDB327695 LMX327694:LMX327695 LWT327694:LWT327695 MGP327694:MGP327695 MQL327694:MQL327695 NAH327694:NAH327695 NKD327694:NKD327695 NTZ327694:NTZ327695 ODV327694:ODV327695 ONR327694:ONR327695 OXN327694:OXN327695 PHJ327694:PHJ327695 PRF327694:PRF327695 QBB327694:QBB327695 QKX327694:QKX327695 QUT327694:QUT327695 REP327694:REP327695 ROL327694:ROL327695 RYH327694:RYH327695 SID327694:SID327695 SRZ327694:SRZ327695 TBV327694:TBV327695 TLR327694:TLR327695 TVN327694:TVN327695 UFJ327694:UFJ327695 UPF327694:UPF327695 UZB327694:UZB327695 VIX327694:VIX327695 VST327694:VST327695 WCP327694:WCP327695 WML327694:WML327695 WWH327694:WWH327695 Z393230:Z393231 JV393230:JV393231 TR393230:TR393231 ADN393230:ADN393231 ANJ393230:ANJ393231 AXF393230:AXF393231 BHB393230:BHB393231 BQX393230:BQX393231 CAT393230:CAT393231 CKP393230:CKP393231 CUL393230:CUL393231 DEH393230:DEH393231 DOD393230:DOD393231 DXZ393230:DXZ393231 EHV393230:EHV393231 ERR393230:ERR393231 FBN393230:FBN393231 FLJ393230:FLJ393231 FVF393230:FVF393231 GFB393230:GFB393231 GOX393230:GOX393231 GYT393230:GYT393231 HIP393230:HIP393231 HSL393230:HSL393231 ICH393230:ICH393231 IMD393230:IMD393231 IVZ393230:IVZ393231 JFV393230:JFV393231 JPR393230:JPR393231 JZN393230:JZN393231 KJJ393230:KJJ393231 KTF393230:KTF393231 LDB393230:LDB393231 LMX393230:LMX393231 LWT393230:LWT393231 MGP393230:MGP393231 MQL393230:MQL393231 NAH393230:NAH393231 NKD393230:NKD393231 NTZ393230:NTZ393231 ODV393230:ODV393231 ONR393230:ONR393231 OXN393230:OXN393231 PHJ393230:PHJ393231 PRF393230:PRF393231 QBB393230:QBB393231 QKX393230:QKX393231 QUT393230:QUT393231 REP393230:REP393231 ROL393230:ROL393231 RYH393230:RYH393231 SID393230:SID393231 SRZ393230:SRZ393231 TBV393230:TBV393231 TLR393230:TLR393231 TVN393230:TVN393231 UFJ393230:UFJ393231 UPF393230:UPF393231 UZB393230:UZB393231 VIX393230:VIX393231 VST393230:VST393231 WCP393230:WCP393231 WML393230:WML393231 WWH393230:WWH393231 Z458766:Z458767 JV458766:JV458767 TR458766:TR458767 ADN458766:ADN458767 ANJ458766:ANJ458767 AXF458766:AXF458767 BHB458766:BHB458767 BQX458766:BQX458767 CAT458766:CAT458767 CKP458766:CKP458767 CUL458766:CUL458767 DEH458766:DEH458767 DOD458766:DOD458767 DXZ458766:DXZ458767 EHV458766:EHV458767 ERR458766:ERR458767 FBN458766:FBN458767 FLJ458766:FLJ458767 FVF458766:FVF458767 GFB458766:GFB458767 GOX458766:GOX458767 GYT458766:GYT458767 HIP458766:HIP458767 HSL458766:HSL458767 ICH458766:ICH458767 IMD458766:IMD458767 IVZ458766:IVZ458767 JFV458766:JFV458767 JPR458766:JPR458767 JZN458766:JZN458767 KJJ458766:KJJ458767 KTF458766:KTF458767 LDB458766:LDB458767 LMX458766:LMX458767 LWT458766:LWT458767 MGP458766:MGP458767 MQL458766:MQL458767 NAH458766:NAH458767 NKD458766:NKD458767 NTZ458766:NTZ458767 ODV458766:ODV458767 ONR458766:ONR458767 OXN458766:OXN458767 PHJ458766:PHJ458767 PRF458766:PRF458767 QBB458766:QBB458767 QKX458766:QKX458767 QUT458766:QUT458767 REP458766:REP458767 ROL458766:ROL458767 RYH458766:RYH458767 SID458766:SID458767 SRZ458766:SRZ458767 TBV458766:TBV458767 TLR458766:TLR458767 TVN458766:TVN458767 UFJ458766:UFJ458767 UPF458766:UPF458767 UZB458766:UZB458767 VIX458766:VIX458767 VST458766:VST458767 WCP458766:WCP458767 WML458766:WML458767 WWH458766:WWH458767 Z524302:Z524303 JV524302:JV524303 TR524302:TR524303 ADN524302:ADN524303 ANJ524302:ANJ524303 AXF524302:AXF524303 BHB524302:BHB524303 BQX524302:BQX524303 CAT524302:CAT524303 CKP524302:CKP524303 CUL524302:CUL524303 DEH524302:DEH524303 DOD524302:DOD524303 DXZ524302:DXZ524303 EHV524302:EHV524303 ERR524302:ERR524303 FBN524302:FBN524303 FLJ524302:FLJ524303 FVF524302:FVF524303 GFB524302:GFB524303 GOX524302:GOX524303 GYT524302:GYT524303 HIP524302:HIP524303 HSL524302:HSL524303 ICH524302:ICH524303 IMD524302:IMD524303 IVZ524302:IVZ524303 JFV524302:JFV524303 JPR524302:JPR524303 JZN524302:JZN524303 KJJ524302:KJJ524303 KTF524302:KTF524303 LDB524302:LDB524303 LMX524302:LMX524303 LWT524302:LWT524303 MGP524302:MGP524303 MQL524302:MQL524303 NAH524302:NAH524303 NKD524302:NKD524303 NTZ524302:NTZ524303 ODV524302:ODV524303 ONR524302:ONR524303 OXN524302:OXN524303 PHJ524302:PHJ524303 PRF524302:PRF524303 QBB524302:QBB524303 QKX524302:QKX524303 QUT524302:QUT524303 REP524302:REP524303 ROL524302:ROL524303 RYH524302:RYH524303 SID524302:SID524303 SRZ524302:SRZ524303 TBV524302:TBV524303 TLR524302:TLR524303 TVN524302:TVN524303 UFJ524302:UFJ524303 UPF524302:UPF524303 UZB524302:UZB524303 VIX524302:VIX524303 VST524302:VST524303 WCP524302:WCP524303 WML524302:WML524303 WWH524302:WWH524303 Z589838:Z589839 JV589838:JV589839 TR589838:TR589839 ADN589838:ADN589839 ANJ589838:ANJ589839 AXF589838:AXF589839 BHB589838:BHB589839 BQX589838:BQX589839 CAT589838:CAT589839 CKP589838:CKP589839 CUL589838:CUL589839 DEH589838:DEH589839 DOD589838:DOD589839 DXZ589838:DXZ589839 EHV589838:EHV589839 ERR589838:ERR589839 FBN589838:FBN589839 FLJ589838:FLJ589839 FVF589838:FVF589839 GFB589838:GFB589839 GOX589838:GOX589839 GYT589838:GYT589839 HIP589838:HIP589839 HSL589838:HSL589839 ICH589838:ICH589839 IMD589838:IMD589839 IVZ589838:IVZ589839 JFV589838:JFV589839 JPR589838:JPR589839 JZN589838:JZN589839 KJJ589838:KJJ589839 KTF589838:KTF589839 LDB589838:LDB589839 LMX589838:LMX589839 LWT589838:LWT589839 MGP589838:MGP589839 MQL589838:MQL589839 NAH589838:NAH589839 NKD589838:NKD589839 NTZ589838:NTZ589839 ODV589838:ODV589839 ONR589838:ONR589839 OXN589838:OXN589839 PHJ589838:PHJ589839 PRF589838:PRF589839 QBB589838:QBB589839 QKX589838:QKX589839 QUT589838:QUT589839 REP589838:REP589839 ROL589838:ROL589839 RYH589838:RYH589839 SID589838:SID589839 SRZ589838:SRZ589839 TBV589838:TBV589839 TLR589838:TLR589839 TVN589838:TVN589839 UFJ589838:UFJ589839 UPF589838:UPF589839 UZB589838:UZB589839 VIX589838:VIX589839 VST589838:VST589839 WCP589838:WCP589839 WML589838:WML589839 WWH589838:WWH589839 Z655374:Z655375 JV655374:JV655375 TR655374:TR655375 ADN655374:ADN655375 ANJ655374:ANJ655375 AXF655374:AXF655375 BHB655374:BHB655375 BQX655374:BQX655375 CAT655374:CAT655375 CKP655374:CKP655375 CUL655374:CUL655375 DEH655374:DEH655375 DOD655374:DOD655375 DXZ655374:DXZ655375 EHV655374:EHV655375 ERR655374:ERR655375 FBN655374:FBN655375 FLJ655374:FLJ655375 FVF655374:FVF655375 GFB655374:GFB655375 GOX655374:GOX655375 GYT655374:GYT655375 HIP655374:HIP655375 HSL655374:HSL655375 ICH655374:ICH655375 IMD655374:IMD655375 IVZ655374:IVZ655375 JFV655374:JFV655375 JPR655374:JPR655375 JZN655374:JZN655375 KJJ655374:KJJ655375 KTF655374:KTF655375 LDB655374:LDB655375 LMX655374:LMX655375 LWT655374:LWT655375 MGP655374:MGP655375 MQL655374:MQL655375 NAH655374:NAH655375 NKD655374:NKD655375 NTZ655374:NTZ655375 ODV655374:ODV655375 ONR655374:ONR655375 OXN655374:OXN655375 PHJ655374:PHJ655375 PRF655374:PRF655375 QBB655374:QBB655375 QKX655374:QKX655375 QUT655374:QUT655375 REP655374:REP655375 ROL655374:ROL655375 RYH655374:RYH655375 SID655374:SID655375 SRZ655374:SRZ655375 TBV655374:TBV655375 TLR655374:TLR655375 TVN655374:TVN655375 UFJ655374:UFJ655375 UPF655374:UPF655375 UZB655374:UZB655375 VIX655374:VIX655375 VST655374:VST655375 WCP655374:WCP655375 WML655374:WML655375 WWH655374:WWH655375 Z720910:Z720911 JV720910:JV720911 TR720910:TR720911 ADN720910:ADN720911 ANJ720910:ANJ720911 AXF720910:AXF720911 BHB720910:BHB720911 BQX720910:BQX720911 CAT720910:CAT720911 CKP720910:CKP720911 CUL720910:CUL720911 DEH720910:DEH720911 DOD720910:DOD720911 DXZ720910:DXZ720911 EHV720910:EHV720911 ERR720910:ERR720911 FBN720910:FBN720911 FLJ720910:FLJ720911 FVF720910:FVF720911 GFB720910:GFB720911 GOX720910:GOX720911 GYT720910:GYT720911 HIP720910:HIP720911 HSL720910:HSL720911 ICH720910:ICH720911 IMD720910:IMD720911 IVZ720910:IVZ720911 JFV720910:JFV720911 JPR720910:JPR720911 JZN720910:JZN720911 KJJ720910:KJJ720911 KTF720910:KTF720911 LDB720910:LDB720911 LMX720910:LMX720911 LWT720910:LWT720911 MGP720910:MGP720911 MQL720910:MQL720911 NAH720910:NAH720911 NKD720910:NKD720911 NTZ720910:NTZ720911 ODV720910:ODV720911 ONR720910:ONR720911 OXN720910:OXN720911 PHJ720910:PHJ720911 PRF720910:PRF720911 QBB720910:QBB720911 QKX720910:QKX720911 QUT720910:QUT720911 REP720910:REP720911 ROL720910:ROL720911 RYH720910:RYH720911 SID720910:SID720911 SRZ720910:SRZ720911 TBV720910:TBV720911 TLR720910:TLR720911 TVN720910:TVN720911 UFJ720910:UFJ720911 UPF720910:UPF720911 UZB720910:UZB720911 VIX720910:VIX720911 VST720910:VST720911 WCP720910:WCP720911 WML720910:WML720911 WWH720910:WWH720911 Z786446:Z786447 JV786446:JV786447 TR786446:TR786447 ADN786446:ADN786447 ANJ786446:ANJ786447 AXF786446:AXF786447 BHB786446:BHB786447 BQX786446:BQX786447 CAT786446:CAT786447 CKP786446:CKP786447 CUL786446:CUL786447 DEH786446:DEH786447 DOD786446:DOD786447 DXZ786446:DXZ786447 EHV786446:EHV786447 ERR786446:ERR786447 FBN786446:FBN786447 FLJ786446:FLJ786447 FVF786446:FVF786447 GFB786446:GFB786447 GOX786446:GOX786447 GYT786446:GYT786447 HIP786446:HIP786447 HSL786446:HSL786447 ICH786446:ICH786447 IMD786446:IMD786447 IVZ786446:IVZ786447 JFV786446:JFV786447 JPR786446:JPR786447 JZN786446:JZN786447 KJJ786446:KJJ786447 KTF786446:KTF786447 LDB786446:LDB786447 LMX786446:LMX786447 LWT786446:LWT786447 MGP786446:MGP786447 MQL786446:MQL786447 NAH786446:NAH786447 NKD786446:NKD786447 NTZ786446:NTZ786447 ODV786446:ODV786447 ONR786446:ONR786447 OXN786446:OXN786447 PHJ786446:PHJ786447 PRF786446:PRF786447 QBB786446:QBB786447 QKX786446:QKX786447 QUT786446:QUT786447 REP786446:REP786447 ROL786446:ROL786447 RYH786446:RYH786447 SID786446:SID786447 SRZ786446:SRZ786447 TBV786446:TBV786447 TLR786446:TLR786447 TVN786446:TVN786447 UFJ786446:UFJ786447 UPF786446:UPF786447 UZB786446:UZB786447 VIX786446:VIX786447 VST786446:VST786447 WCP786446:WCP786447 WML786446:WML786447 WWH786446:WWH786447 Z851982:Z851983 JV851982:JV851983 TR851982:TR851983 ADN851982:ADN851983 ANJ851982:ANJ851983 AXF851982:AXF851983 BHB851982:BHB851983 BQX851982:BQX851983 CAT851982:CAT851983 CKP851982:CKP851983 CUL851982:CUL851983 DEH851982:DEH851983 DOD851982:DOD851983 DXZ851982:DXZ851983 EHV851982:EHV851983 ERR851982:ERR851983 FBN851982:FBN851983 FLJ851982:FLJ851983 FVF851982:FVF851983 GFB851982:GFB851983 GOX851982:GOX851983 GYT851982:GYT851983 HIP851982:HIP851983 HSL851982:HSL851983 ICH851982:ICH851983 IMD851982:IMD851983 IVZ851982:IVZ851983 JFV851982:JFV851983 JPR851982:JPR851983 JZN851982:JZN851983 KJJ851982:KJJ851983 KTF851982:KTF851983 LDB851982:LDB851983 LMX851982:LMX851983 LWT851982:LWT851983 MGP851982:MGP851983 MQL851982:MQL851983 NAH851982:NAH851983 NKD851982:NKD851983 NTZ851982:NTZ851983 ODV851982:ODV851983 ONR851982:ONR851983 OXN851982:OXN851983 PHJ851982:PHJ851983 PRF851982:PRF851983 QBB851982:QBB851983 QKX851982:QKX851983 QUT851982:QUT851983 REP851982:REP851983 ROL851982:ROL851983 RYH851982:RYH851983 SID851982:SID851983 SRZ851982:SRZ851983 TBV851982:TBV851983 TLR851982:TLR851983 TVN851982:TVN851983 UFJ851982:UFJ851983 UPF851982:UPF851983 UZB851982:UZB851983 VIX851982:VIX851983 VST851982:VST851983 WCP851982:WCP851983 WML851982:WML851983 WWH851982:WWH851983 Z917518:Z917519 JV917518:JV917519 TR917518:TR917519 ADN917518:ADN917519 ANJ917518:ANJ917519 AXF917518:AXF917519 BHB917518:BHB917519 BQX917518:BQX917519 CAT917518:CAT917519 CKP917518:CKP917519 CUL917518:CUL917519 DEH917518:DEH917519 DOD917518:DOD917519 DXZ917518:DXZ917519 EHV917518:EHV917519 ERR917518:ERR917519 FBN917518:FBN917519 FLJ917518:FLJ917519 FVF917518:FVF917519 GFB917518:GFB917519 GOX917518:GOX917519 GYT917518:GYT917519 HIP917518:HIP917519 HSL917518:HSL917519 ICH917518:ICH917519 IMD917518:IMD917519 IVZ917518:IVZ917519 JFV917518:JFV917519 JPR917518:JPR917519 JZN917518:JZN917519 KJJ917518:KJJ917519 KTF917518:KTF917519 LDB917518:LDB917519 LMX917518:LMX917519 LWT917518:LWT917519 MGP917518:MGP917519 MQL917518:MQL917519 NAH917518:NAH917519 NKD917518:NKD917519 NTZ917518:NTZ917519 ODV917518:ODV917519 ONR917518:ONR917519 OXN917518:OXN917519 PHJ917518:PHJ917519 PRF917518:PRF917519 QBB917518:QBB917519 QKX917518:QKX917519 QUT917518:QUT917519 REP917518:REP917519 ROL917518:ROL917519 RYH917518:RYH917519 SID917518:SID917519 SRZ917518:SRZ917519 TBV917518:TBV917519 TLR917518:TLR917519 TVN917518:TVN917519 UFJ917518:UFJ917519 UPF917518:UPF917519 UZB917518:UZB917519 VIX917518:VIX917519 VST917518:VST917519 WCP917518:WCP917519 WML917518:WML917519 WWH917518:WWH917519 Z983054:Z983055 JV983054:JV983055 TR983054:TR983055 ADN983054:ADN983055 ANJ983054:ANJ983055 AXF983054:AXF983055 BHB983054:BHB983055 BQX983054:BQX983055 CAT983054:CAT983055 CKP983054:CKP983055 CUL983054:CUL983055 DEH983054:DEH983055 DOD983054:DOD983055 DXZ983054:DXZ983055 EHV983054:EHV983055 ERR983054:ERR983055 FBN983054:FBN983055 FLJ983054:FLJ983055 FVF983054:FVF983055 GFB983054:GFB983055 GOX983054:GOX983055 GYT983054:GYT983055 HIP983054:HIP983055 HSL983054:HSL983055 ICH983054:ICH983055 IMD983054:IMD983055 IVZ983054:IVZ983055 JFV983054:JFV983055 JPR983054:JPR983055 JZN983054:JZN983055 KJJ983054:KJJ983055 KTF983054:KTF983055 LDB983054:LDB983055 LMX983054:LMX983055 LWT983054:LWT983055 MGP983054:MGP983055 MQL983054:MQL983055 NAH983054:NAH983055 NKD983054:NKD983055 NTZ983054:NTZ983055 ODV983054:ODV983055 ONR983054:ONR983055 OXN983054:OXN983055 PHJ983054:PHJ983055 PRF983054:PRF983055 QBB983054:QBB983055 QKX983054:QKX983055 QUT983054:QUT983055 REP983054:REP983055 ROL983054:ROL983055 RYH983054:RYH983055 SID983054:SID983055 SRZ983054:SRZ983055 TBV983054:TBV983055 TLR983054:TLR983055 TVN983054:TVN983055 UFJ983054:UFJ983055 UPF983054:UPF983055 UZB983054:UZB983055 VIX983054:VIX983055 VST983054:VST983055 WCP983054:WCP983055 WML983054:WML983055 WWH983054:WWH983055 AB14:AB15 JX14:JX15 TT14:TT15 ADP14:ADP15 ANL14:ANL15 AXH14:AXH15 BHD14:BHD15 BQZ14:BQZ15 CAV14:CAV15 CKR14:CKR15 CUN14:CUN15 DEJ14:DEJ15 DOF14:DOF15 DYB14:DYB15 EHX14:EHX15 ERT14:ERT15 FBP14:FBP15 FLL14:FLL15 FVH14:FVH15 GFD14:GFD15 GOZ14:GOZ15 GYV14:GYV15 HIR14:HIR15 HSN14:HSN15 ICJ14:ICJ15 IMF14:IMF15 IWB14:IWB15 JFX14:JFX15 JPT14:JPT15 JZP14:JZP15 KJL14:KJL15 KTH14:KTH15 LDD14:LDD15 LMZ14:LMZ15 LWV14:LWV15 MGR14:MGR15 MQN14:MQN15 NAJ14:NAJ15 NKF14:NKF15 NUB14:NUB15 ODX14:ODX15 ONT14:ONT15 OXP14:OXP15 PHL14:PHL15 PRH14:PRH15 QBD14:QBD15 QKZ14:QKZ15 QUV14:QUV15 RER14:RER15 RON14:RON15 RYJ14:RYJ15 SIF14:SIF15 SSB14:SSB15 TBX14:TBX15 TLT14:TLT15 TVP14:TVP15 UFL14:UFL15 UPH14:UPH15 UZD14:UZD15 VIZ14:VIZ15 VSV14:VSV15 WCR14:WCR15 WMN14:WMN15 WWJ14:WWJ15 AB65550:AB65551 JX65550:JX65551 TT65550:TT65551 ADP65550:ADP65551 ANL65550:ANL65551 AXH65550:AXH65551 BHD65550:BHD65551 BQZ65550:BQZ65551 CAV65550:CAV65551 CKR65550:CKR65551 CUN65550:CUN65551 DEJ65550:DEJ65551 DOF65550:DOF65551 DYB65550:DYB65551 EHX65550:EHX65551 ERT65550:ERT65551 FBP65550:FBP65551 FLL65550:FLL65551 FVH65550:FVH65551 GFD65550:GFD65551 GOZ65550:GOZ65551 GYV65550:GYV65551 HIR65550:HIR65551 HSN65550:HSN65551 ICJ65550:ICJ65551 IMF65550:IMF65551 IWB65550:IWB65551 JFX65550:JFX65551 JPT65550:JPT65551 JZP65550:JZP65551 KJL65550:KJL65551 KTH65550:KTH65551 LDD65550:LDD65551 LMZ65550:LMZ65551 LWV65550:LWV65551 MGR65550:MGR65551 MQN65550:MQN65551 NAJ65550:NAJ65551 NKF65550:NKF65551 NUB65550:NUB65551 ODX65550:ODX65551 ONT65550:ONT65551 OXP65550:OXP65551 PHL65550:PHL65551 PRH65550:PRH65551 QBD65550:QBD65551 QKZ65550:QKZ65551 QUV65550:QUV65551 RER65550:RER65551 RON65550:RON65551 RYJ65550:RYJ65551 SIF65550:SIF65551 SSB65550:SSB65551 TBX65550:TBX65551 TLT65550:TLT65551 TVP65550:TVP65551 UFL65550:UFL65551 UPH65550:UPH65551 UZD65550:UZD65551 VIZ65550:VIZ65551 VSV65550:VSV65551 WCR65550:WCR65551 WMN65550:WMN65551 WWJ65550:WWJ65551 AB131086:AB131087 JX131086:JX131087 TT131086:TT131087 ADP131086:ADP131087 ANL131086:ANL131087 AXH131086:AXH131087 BHD131086:BHD131087 BQZ131086:BQZ131087 CAV131086:CAV131087 CKR131086:CKR131087 CUN131086:CUN131087 DEJ131086:DEJ131087 DOF131086:DOF131087 DYB131086:DYB131087 EHX131086:EHX131087 ERT131086:ERT131087 FBP131086:FBP131087 FLL131086:FLL131087 FVH131086:FVH131087 GFD131086:GFD131087 GOZ131086:GOZ131087 GYV131086:GYV131087 HIR131086:HIR131087 HSN131086:HSN131087 ICJ131086:ICJ131087 IMF131086:IMF131087 IWB131086:IWB131087 JFX131086:JFX131087 JPT131086:JPT131087 JZP131086:JZP131087 KJL131086:KJL131087 KTH131086:KTH131087 LDD131086:LDD131087 LMZ131086:LMZ131087 LWV131086:LWV131087 MGR131086:MGR131087 MQN131086:MQN131087 NAJ131086:NAJ131087 NKF131086:NKF131087 NUB131086:NUB131087 ODX131086:ODX131087 ONT131086:ONT131087 OXP131086:OXP131087 PHL131086:PHL131087 PRH131086:PRH131087 QBD131086:QBD131087 QKZ131086:QKZ131087 QUV131086:QUV131087 RER131086:RER131087 RON131086:RON131087 RYJ131086:RYJ131087 SIF131086:SIF131087 SSB131086:SSB131087 TBX131086:TBX131087 TLT131086:TLT131087 TVP131086:TVP131087 UFL131086:UFL131087 UPH131086:UPH131087 UZD131086:UZD131087 VIZ131086:VIZ131087 VSV131086:VSV131087 WCR131086:WCR131087 WMN131086:WMN131087 WWJ131086:WWJ131087 AB196622:AB196623 JX196622:JX196623 TT196622:TT196623 ADP196622:ADP196623 ANL196622:ANL196623 AXH196622:AXH196623 BHD196622:BHD196623 BQZ196622:BQZ196623 CAV196622:CAV196623 CKR196622:CKR196623 CUN196622:CUN196623 DEJ196622:DEJ196623 DOF196622:DOF196623 DYB196622:DYB196623 EHX196622:EHX196623 ERT196622:ERT196623 FBP196622:FBP196623 FLL196622:FLL196623 FVH196622:FVH196623 GFD196622:GFD196623 GOZ196622:GOZ196623 GYV196622:GYV196623 HIR196622:HIR196623 HSN196622:HSN196623 ICJ196622:ICJ196623 IMF196622:IMF196623 IWB196622:IWB196623 JFX196622:JFX196623 JPT196622:JPT196623 JZP196622:JZP196623 KJL196622:KJL196623 KTH196622:KTH196623 LDD196622:LDD196623 LMZ196622:LMZ196623 LWV196622:LWV196623 MGR196622:MGR196623 MQN196622:MQN196623 NAJ196622:NAJ196623 NKF196622:NKF196623 NUB196622:NUB196623 ODX196622:ODX196623 ONT196622:ONT196623 OXP196622:OXP196623 PHL196622:PHL196623 PRH196622:PRH196623 QBD196622:QBD196623 QKZ196622:QKZ196623 QUV196622:QUV196623 RER196622:RER196623 RON196622:RON196623 RYJ196622:RYJ196623 SIF196622:SIF196623 SSB196622:SSB196623 TBX196622:TBX196623 TLT196622:TLT196623 TVP196622:TVP196623 UFL196622:UFL196623 UPH196622:UPH196623 UZD196622:UZD196623 VIZ196622:VIZ196623 VSV196622:VSV196623 WCR196622:WCR196623 WMN196622:WMN196623 WWJ196622:WWJ196623 AB262158:AB262159 JX262158:JX262159 TT262158:TT262159 ADP262158:ADP262159 ANL262158:ANL262159 AXH262158:AXH262159 BHD262158:BHD262159 BQZ262158:BQZ262159 CAV262158:CAV262159 CKR262158:CKR262159 CUN262158:CUN262159 DEJ262158:DEJ262159 DOF262158:DOF262159 DYB262158:DYB262159 EHX262158:EHX262159 ERT262158:ERT262159 FBP262158:FBP262159 FLL262158:FLL262159 FVH262158:FVH262159 GFD262158:GFD262159 GOZ262158:GOZ262159 GYV262158:GYV262159 HIR262158:HIR262159 HSN262158:HSN262159 ICJ262158:ICJ262159 IMF262158:IMF262159 IWB262158:IWB262159 JFX262158:JFX262159 JPT262158:JPT262159 JZP262158:JZP262159 KJL262158:KJL262159 KTH262158:KTH262159 LDD262158:LDD262159 LMZ262158:LMZ262159 LWV262158:LWV262159 MGR262158:MGR262159 MQN262158:MQN262159 NAJ262158:NAJ262159 NKF262158:NKF262159 NUB262158:NUB262159 ODX262158:ODX262159 ONT262158:ONT262159 OXP262158:OXP262159 PHL262158:PHL262159 PRH262158:PRH262159 QBD262158:QBD262159 QKZ262158:QKZ262159 QUV262158:QUV262159 RER262158:RER262159 RON262158:RON262159 RYJ262158:RYJ262159 SIF262158:SIF262159 SSB262158:SSB262159 TBX262158:TBX262159 TLT262158:TLT262159 TVP262158:TVP262159 UFL262158:UFL262159 UPH262158:UPH262159 UZD262158:UZD262159 VIZ262158:VIZ262159 VSV262158:VSV262159 WCR262158:WCR262159 WMN262158:WMN262159 WWJ262158:WWJ262159 AB327694:AB327695 JX327694:JX327695 TT327694:TT327695 ADP327694:ADP327695 ANL327694:ANL327695 AXH327694:AXH327695 BHD327694:BHD327695 BQZ327694:BQZ327695 CAV327694:CAV327695 CKR327694:CKR327695 CUN327694:CUN327695 DEJ327694:DEJ327695 DOF327694:DOF327695 DYB327694:DYB327695 EHX327694:EHX327695 ERT327694:ERT327695 FBP327694:FBP327695 FLL327694:FLL327695 FVH327694:FVH327695 GFD327694:GFD327695 GOZ327694:GOZ327695 GYV327694:GYV327695 HIR327694:HIR327695 HSN327694:HSN327695 ICJ327694:ICJ327695 IMF327694:IMF327695 IWB327694:IWB327695 JFX327694:JFX327695 JPT327694:JPT327695 JZP327694:JZP327695 KJL327694:KJL327695 KTH327694:KTH327695 LDD327694:LDD327695 LMZ327694:LMZ327695 LWV327694:LWV327695 MGR327694:MGR327695 MQN327694:MQN327695 NAJ327694:NAJ327695 NKF327694:NKF327695 NUB327694:NUB327695 ODX327694:ODX327695 ONT327694:ONT327695 OXP327694:OXP327695 PHL327694:PHL327695 PRH327694:PRH327695 QBD327694:QBD327695 QKZ327694:QKZ327695 QUV327694:QUV327695 RER327694:RER327695 RON327694:RON327695 RYJ327694:RYJ327695 SIF327694:SIF327695 SSB327694:SSB327695 TBX327694:TBX327695 TLT327694:TLT327695 TVP327694:TVP327695 UFL327694:UFL327695 UPH327694:UPH327695 UZD327694:UZD327695 VIZ327694:VIZ327695 VSV327694:VSV327695 WCR327694:WCR327695 WMN327694:WMN327695 WWJ327694:WWJ327695 AB393230:AB393231 JX393230:JX393231 TT393230:TT393231 ADP393230:ADP393231 ANL393230:ANL393231 AXH393230:AXH393231 BHD393230:BHD393231 BQZ393230:BQZ393231 CAV393230:CAV393231 CKR393230:CKR393231 CUN393230:CUN393231 DEJ393230:DEJ393231 DOF393230:DOF393231 DYB393230:DYB393231 EHX393230:EHX393231 ERT393230:ERT393231 FBP393230:FBP393231 FLL393230:FLL393231 FVH393230:FVH393231 GFD393230:GFD393231 GOZ393230:GOZ393231 GYV393230:GYV393231 HIR393230:HIR393231 HSN393230:HSN393231 ICJ393230:ICJ393231 IMF393230:IMF393231 IWB393230:IWB393231 JFX393230:JFX393231 JPT393230:JPT393231 JZP393230:JZP393231 KJL393230:KJL393231 KTH393230:KTH393231 LDD393230:LDD393231 LMZ393230:LMZ393231 LWV393230:LWV393231 MGR393230:MGR393231 MQN393230:MQN393231 NAJ393230:NAJ393231 NKF393230:NKF393231 NUB393230:NUB393231 ODX393230:ODX393231 ONT393230:ONT393231 OXP393230:OXP393231 PHL393230:PHL393231 PRH393230:PRH393231 QBD393230:QBD393231 QKZ393230:QKZ393231 QUV393230:QUV393231 RER393230:RER393231 RON393230:RON393231 RYJ393230:RYJ393231 SIF393230:SIF393231 SSB393230:SSB393231 TBX393230:TBX393231 TLT393230:TLT393231 TVP393230:TVP393231 UFL393230:UFL393231 UPH393230:UPH393231 UZD393230:UZD393231 VIZ393230:VIZ393231 VSV393230:VSV393231 WCR393230:WCR393231 WMN393230:WMN393231 WWJ393230:WWJ393231 AB458766:AB458767 JX458766:JX458767 TT458766:TT458767 ADP458766:ADP458767 ANL458766:ANL458767 AXH458766:AXH458767 BHD458766:BHD458767 BQZ458766:BQZ458767 CAV458766:CAV458767 CKR458766:CKR458767 CUN458766:CUN458767 DEJ458766:DEJ458767 DOF458766:DOF458767 DYB458766:DYB458767 EHX458766:EHX458767 ERT458766:ERT458767 FBP458766:FBP458767 FLL458766:FLL458767 FVH458766:FVH458767 GFD458766:GFD458767 GOZ458766:GOZ458767 GYV458766:GYV458767 HIR458766:HIR458767 HSN458766:HSN458767 ICJ458766:ICJ458767 IMF458766:IMF458767 IWB458766:IWB458767 JFX458766:JFX458767 JPT458766:JPT458767 JZP458766:JZP458767 KJL458766:KJL458767 KTH458766:KTH458767 LDD458766:LDD458767 LMZ458766:LMZ458767 LWV458766:LWV458767 MGR458766:MGR458767 MQN458766:MQN458767 NAJ458766:NAJ458767 NKF458766:NKF458767 NUB458766:NUB458767 ODX458766:ODX458767 ONT458766:ONT458767 OXP458766:OXP458767 PHL458766:PHL458767 PRH458766:PRH458767 QBD458766:QBD458767 QKZ458766:QKZ458767 QUV458766:QUV458767 RER458766:RER458767 RON458766:RON458767 RYJ458766:RYJ458767 SIF458766:SIF458767 SSB458766:SSB458767 TBX458766:TBX458767 TLT458766:TLT458767 TVP458766:TVP458767 UFL458766:UFL458767 UPH458766:UPH458767 UZD458766:UZD458767 VIZ458766:VIZ458767 VSV458766:VSV458767 WCR458766:WCR458767 WMN458766:WMN458767 WWJ458766:WWJ458767 AB524302:AB524303 JX524302:JX524303 TT524302:TT524303 ADP524302:ADP524303 ANL524302:ANL524303 AXH524302:AXH524303 BHD524302:BHD524303 BQZ524302:BQZ524303 CAV524302:CAV524303 CKR524302:CKR524303 CUN524302:CUN524303 DEJ524302:DEJ524303 DOF524302:DOF524303 DYB524302:DYB524303 EHX524302:EHX524303 ERT524302:ERT524303 FBP524302:FBP524303 FLL524302:FLL524303 FVH524302:FVH524303 GFD524302:GFD524303 GOZ524302:GOZ524303 GYV524302:GYV524303 HIR524302:HIR524303 HSN524302:HSN524303 ICJ524302:ICJ524303 IMF524302:IMF524303 IWB524302:IWB524303 JFX524302:JFX524303 JPT524302:JPT524303 JZP524302:JZP524303 KJL524302:KJL524303 KTH524302:KTH524303 LDD524302:LDD524303 LMZ524302:LMZ524303 LWV524302:LWV524303 MGR524302:MGR524303 MQN524302:MQN524303 NAJ524302:NAJ524303 NKF524302:NKF524303 NUB524302:NUB524303 ODX524302:ODX524303 ONT524302:ONT524303 OXP524302:OXP524303 PHL524302:PHL524303 PRH524302:PRH524303 QBD524302:QBD524303 QKZ524302:QKZ524303 QUV524302:QUV524303 RER524302:RER524303 RON524302:RON524303 RYJ524302:RYJ524303 SIF524302:SIF524303 SSB524302:SSB524303 TBX524302:TBX524303 TLT524302:TLT524303 TVP524302:TVP524303 UFL524302:UFL524303 UPH524302:UPH524303 UZD524302:UZD524303 VIZ524302:VIZ524303 VSV524302:VSV524303 WCR524302:WCR524303 WMN524302:WMN524303 WWJ524302:WWJ524303 AB589838:AB589839 JX589838:JX589839 TT589838:TT589839 ADP589838:ADP589839 ANL589838:ANL589839 AXH589838:AXH589839 BHD589838:BHD589839 BQZ589838:BQZ589839 CAV589838:CAV589839 CKR589838:CKR589839 CUN589838:CUN589839 DEJ589838:DEJ589839 DOF589838:DOF589839 DYB589838:DYB589839 EHX589838:EHX589839 ERT589838:ERT589839 FBP589838:FBP589839 FLL589838:FLL589839 FVH589838:FVH589839 GFD589838:GFD589839 GOZ589838:GOZ589839 GYV589838:GYV589839 HIR589838:HIR589839 HSN589838:HSN589839 ICJ589838:ICJ589839 IMF589838:IMF589839 IWB589838:IWB589839 JFX589838:JFX589839 JPT589838:JPT589839 JZP589838:JZP589839 KJL589838:KJL589839 KTH589838:KTH589839 LDD589838:LDD589839 LMZ589838:LMZ589839 LWV589838:LWV589839 MGR589838:MGR589839 MQN589838:MQN589839 NAJ589838:NAJ589839 NKF589838:NKF589839 NUB589838:NUB589839 ODX589838:ODX589839 ONT589838:ONT589839 OXP589838:OXP589839 PHL589838:PHL589839 PRH589838:PRH589839 QBD589838:QBD589839 QKZ589838:QKZ589839 QUV589838:QUV589839 RER589838:RER589839 RON589838:RON589839 RYJ589838:RYJ589839 SIF589838:SIF589839 SSB589838:SSB589839 TBX589838:TBX589839 TLT589838:TLT589839 TVP589838:TVP589839 UFL589838:UFL589839 UPH589838:UPH589839 UZD589838:UZD589839 VIZ589838:VIZ589839 VSV589838:VSV589839 WCR589838:WCR589839 WMN589838:WMN589839 WWJ589838:WWJ589839 AB655374:AB655375 JX655374:JX655375 TT655374:TT655375 ADP655374:ADP655375 ANL655374:ANL655375 AXH655374:AXH655375 BHD655374:BHD655375 BQZ655374:BQZ655375 CAV655374:CAV655375 CKR655374:CKR655375 CUN655374:CUN655375 DEJ655374:DEJ655375 DOF655374:DOF655375 DYB655374:DYB655375 EHX655374:EHX655375 ERT655374:ERT655375 FBP655374:FBP655375 FLL655374:FLL655375 FVH655374:FVH655375 GFD655374:GFD655375 GOZ655374:GOZ655375 GYV655374:GYV655375 HIR655374:HIR655375 HSN655374:HSN655375 ICJ655374:ICJ655375 IMF655374:IMF655375 IWB655374:IWB655375 JFX655374:JFX655375 JPT655374:JPT655375 JZP655374:JZP655375 KJL655374:KJL655375 KTH655374:KTH655375 LDD655374:LDD655375 LMZ655374:LMZ655375 LWV655374:LWV655375 MGR655374:MGR655375 MQN655374:MQN655375 NAJ655374:NAJ655375 NKF655374:NKF655375 NUB655374:NUB655375 ODX655374:ODX655375 ONT655374:ONT655375 OXP655374:OXP655375 PHL655374:PHL655375 PRH655374:PRH655375 QBD655374:QBD655375 QKZ655374:QKZ655375 QUV655374:QUV655375 RER655374:RER655375 RON655374:RON655375 RYJ655374:RYJ655375 SIF655374:SIF655375 SSB655374:SSB655375 TBX655374:TBX655375 TLT655374:TLT655375 TVP655374:TVP655375 UFL655374:UFL655375 UPH655374:UPH655375 UZD655374:UZD655375 VIZ655374:VIZ655375 VSV655374:VSV655375 WCR655374:WCR655375 WMN655374:WMN655375 WWJ655374:WWJ655375 AB720910:AB720911 JX720910:JX720911 TT720910:TT720911 ADP720910:ADP720911 ANL720910:ANL720911 AXH720910:AXH720911 BHD720910:BHD720911 BQZ720910:BQZ720911 CAV720910:CAV720911 CKR720910:CKR720911 CUN720910:CUN720911 DEJ720910:DEJ720911 DOF720910:DOF720911 DYB720910:DYB720911 EHX720910:EHX720911 ERT720910:ERT720911 FBP720910:FBP720911 FLL720910:FLL720911 FVH720910:FVH720911 GFD720910:GFD720911 GOZ720910:GOZ720911 GYV720910:GYV720911 HIR720910:HIR720911 HSN720910:HSN720911 ICJ720910:ICJ720911 IMF720910:IMF720911 IWB720910:IWB720911 JFX720910:JFX720911 JPT720910:JPT720911 JZP720910:JZP720911 KJL720910:KJL720911 KTH720910:KTH720911 LDD720910:LDD720911 LMZ720910:LMZ720911 LWV720910:LWV720911 MGR720910:MGR720911 MQN720910:MQN720911 NAJ720910:NAJ720911 NKF720910:NKF720911 NUB720910:NUB720911 ODX720910:ODX720911 ONT720910:ONT720911 OXP720910:OXP720911 PHL720910:PHL720911 PRH720910:PRH720911 QBD720910:QBD720911 QKZ720910:QKZ720911 QUV720910:QUV720911 RER720910:RER720911 RON720910:RON720911 RYJ720910:RYJ720911 SIF720910:SIF720911 SSB720910:SSB720911 TBX720910:TBX720911 TLT720910:TLT720911 TVP720910:TVP720911 UFL720910:UFL720911 UPH720910:UPH720911 UZD720910:UZD720911 VIZ720910:VIZ720911 VSV720910:VSV720911 WCR720910:WCR720911 WMN720910:WMN720911 WWJ720910:WWJ720911 AB786446:AB786447 JX786446:JX786447 TT786446:TT786447 ADP786446:ADP786447 ANL786446:ANL786447 AXH786446:AXH786447 BHD786446:BHD786447 BQZ786446:BQZ786447 CAV786446:CAV786447 CKR786446:CKR786447 CUN786446:CUN786447 DEJ786446:DEJ786447 DOF786446:DOF786447 DYB786446:DYB786447 EHX786446:EHX786447 ERT786446:ERT786447 FBP786446:FBP786447 FLL786446:FLL786447 FVH786446:FVH786447 GFD786446:GFD786447 GOZ786446:GOZ786447 GYV786446:GYV786447 HIR786446:HIR786447 HSN786446:HSN786447 ICJ786446:ICJ786447 IMF786446:IMF786447 IWB786446:IWB786447 JFX786446:JFX786447 JPT786446:JPT786447 JZP786446:JZP786447 KJL786446:KJL786447 KTH786446:KTH786447 LDD786446:LDD786447 LMZ786446:LMZ786447 LWV786446:LWV786447 MGR786446:MGR786447 MQN786446:MQN786447 NAJ786446:NAJ786447 NKF786446:NKF786447 NUB786446:NUB786447 ODX786446:ODX786447 ONT786446:ONT786447 OXP786446:OXP786447 PHL786446:PHL786447 PRH786446:PRH786447 QBD786446:QBD786447 QKZ786446:QKZ786447 QUV786446:QUV786447 RER786446:RER786447 RON786446:RON786447 RYJ786446:RYJ786447 SIF786446:SIF786447 SSB786446:SSB786447 TBX786446:TBX786447 TLT786446:TLT786447 TVP786446:TVP786447 UFL786446:UFL786447 UPH786446:UPH786447 UZD786446:UZD786447 VIZ786446:VIZ786447 VSV786446:VSV786447 WCR786446:WCR786447 WMN786446:WMN786447 WWJ786446:WWJ786447 AB851982:AB851983 JX851982:JX851983 TT851982:TT851983 ADP851982:ADP851983 ANL851982:ANL851983 AXH851982:AXH851983 BHD851982:BHD851983 BQZ851982:BQZ851983 CAV851982:CAV851983 CKR851982:CKR851983 CUN851982:CUN851983 DEJ851982:DEJ851983 DOF851982:DOF851983 DYB851982:DYB851983 EHX851982:EHX851983 ERT851982:ERT851983 FBP851982:FBP851983 FLL851982:FLL851983 FVH851982:FVH851983 GFD851982:GFD851983 GOZ851982:GOZ851983 GYV851982:GYV851983 HIR851982:HIR851983 HSN851982:HSN851983 ICJ851982:ICJ851983 IMF851982:IMF851983 IWB851982:IWB851983 JFX851982:JFX851983 JPT851982:JPT851983 JZP851982:JZP851983 KJL851982:KJL851983 KTH851982:KTH851983 LDD851982:LDD851983 LMZ851982:LMZ851983 LWV851982:LWV851983 MGR851982:MGR851983 MQN851982:MQN851983 NAJ851982:NAJ851983 NKF851982:NKF851983 NUB851982:NUB851983 ODX851982:ODX851983 ONT851982:ONT851983 OXP851982:OXP851983 PHL851982:PHL851983 PRH851982:PRH851983 QBD851982:QBD851983 QKZ851982:QKZ851983 QUV851982:QUV851983 RER851982:RER851983 RON851982:RON851983 RYJ851982:RYJ851983 SIF851982:SIF851983 SSB851982:SSB851983 TBX851982:TBX851983 TLT851982:TLT851983 TVP851982:TVP851983 UFL851982:UFL851983 UPH851982:UPH851983 UZD851982:UZD851983 VIZ851982:VIZ851983 VSV851982:VSV851983 WCR851982:WCR851983 WMN851982:WMN851983 WWJ851982:WWJ851983 AB917518:AB917519 JX917518:JX917519 TT917518:TT917519 ADP917518:ADP917519 ANL917518:ANL917519 AXH917518:AXH917519 BHD917518:BHD917519 BQZ917518:BQZ917519 CAV917518:CAV917519 CKR917518:CKR917519 CUN917518:CUN917519 DEJ917518:DEJ917519 DOF917518:DOF917519 DYB917518:DYB917519 EHX917518:EHX917519 ERT917518:ERT917519 FBP917518:FBP917519 FLL917518:FLL917519 FVH917518:FVH917519 GFD917518:GFD917519 GOZ917518:GOZ917519 GYV917518:GYV917519 HIR917518:HIR917519 HSN917518:HSN917519 ICJ917518:ICJ917519 IMF917518:IMF917519 IWB917518:IWB917519 JFX917518:JFX917519 JPT917518:JPT917519 JZP917518:JZP917519 KJL917518:KJL917519 KTH917518:KTH917519 LDD917518:LDD917519 LMZ917518:LMZ917519 LWV917518:LWV917519 MGR917518:MGR917519 MQN917518:MQN917519 NAJ917518:NAJ917519 NKF917518:NKF917519 NUB917518:NUB917519 ODX917518:ODX917519 ONT917518:ONT917519 OXP917518:OXP917519 PHL917518:PHL917519 PRH917518:PRH917519 QBD917518:QBD917519 QKZ917518:QKZ917519 QUV917518:QUV917519 RER917518:RER917519 RON917518:RON917519 RYJ917518:RYJ917519 SIF917518:SIF917519 SSB917518:SSB917519 TBX917518:TBX917519 TLT917518:TLT917519 TVP917518:TVP917519 UFL917518:UFL917519 UPH917518:UPH917519 UZD917518:UZD917519 VIZ917518:VIZ917519 VSV917518:VSV917519 WCR917518:WCR917519 WMN917518:WMN917519 WWJ917518:WWJ917519 AB983054:AB983055 JX983054:JX983055 TT983054:TT983055 ADP983054:ADP983055 ANL983054:ANL983055 AXH983054:AXH983055 BHD983054:BHD983055 BQZ983054:BQZ983055 CAV983054:CAV983055 CKR983054:CKR983055 CUN983054:CUN983055 DEJ983054:DEJ983055 DOF983054:DOF983055 DYB983054:DYB983055 EHX983054:EHX983055 ERT983054:ERT983055 FBP983054:FBP983055 FLL983054:FLL983055 FVH983054:FVH983055 GFD983054:GFD983055 GOZ983054:GOZ983055 GYV983054:GYV983055 HIR983054:HIR983055 HSN983054:HSN983055 ICJ983054:ICJ983055 IMF983054:IMF983055 IWB983054:IWB983055 JFX983054:JFX983055 JPT983054:JPT983055 JZP983054:JZP983055 KJL983054:KJL983055 KTH983054:KTH983055 LDD983054:LDD983055 LMZ983054:LMZ983055 LWV983054:LWV983055 MGR983054:MGR983055 MQN983054:MQN983055 NAJ983054:NAJ983055 NKF983054:NKF983055 NUB983054:NUB983055 ODX983054:ODX983055 ONT983054:ONT983055 OXP983054:OXP983055 PHL983054:PHL983055 PRH983054:PRH983055 QBD983054:QBD983055 QKZ983054:QKZ983055 QUV983054:QUV983055 RER983054:RER983055 RON983054:RON983055 RYJ983054:RYJ983055 SIF983054:SIF983055 SSB983054:SSB983055 TBX983054:TBX983055 TLT983054:TLT983055 TVP983054:TVP983055 UFL983054:UFL983055 UPH983054:UPH983055 UZD983054:UZD983055 VIZ983054:VIZ983055 VSV983054:VSV983055 WCR983054:WCR983055 WMN983054:WMN983055 WWJ983054:WWJ983055 Z29 JV29 TR29 ADN29 ANJ29 AXF29 BHB29 BQX29 CAT29 CKP29 CUL29 DEH29 DOD29 DXZ29 EHV29 ERR29 FBN29 FLJ29 FVF29 GFB29 GOX29 GYT29 HIP29 HSL29 ICH29 IMD29 IVZ29 JFV29 JPR29 JZN29 KJJ29 KTF29 LDB29 LMX29 LWT29 MGP29 MQL29 NAH29 NKD29 NTZ29 ODV29 ONR29 OXN29 PHJ29 PRF29 QBB29 QKX29 QUT29 REP29 ROL29 RYH29 SID29 SRZ29 TBV29 TLR29 TVN29 UFJ29 UPF29 UZB29 VIX29 VST29 WCP29 WML29 WWH29 Z65565 JV65565 TR65565 ADN65565 ANJ65565 AXF65565 BHB65565 BQX65565 CAT65565 CKP65565 CUL65565 DEH65565 DOD65565 DXZ65565 EHV65565 ERR65565 FBN65565 FLJ65565 FVF65565 GFB65565 GOX65565 GYT65565 HIP65565 HSL65565 ICH65565 IMD65565 IVZ65565 JFV65565 JPR65565 JZN65565 KJJ65565 KTF65565 LDB65565 LMX65565 LWT65565 MGP65565 MQL65565 NAH65565 NKD65565 NTZ65565 ODV65565 ONR65565 OXN65565 PHJ65565 PRF65565 QBB65565 QKX65565 QUT65565 REP65565 ROL65565 RYH65565 SID65565 SRZ65565 TBV65565 TLR65565 TVN65565 UFJ65565 UPF65565 UZB65565 VIX65565 VST65565 WCP65565 WML65565 WWH65565 Z131101 JV131101 TR131101 ADN131101 ANJ131101 AXF131101 BHB131101 BQX131101 CAT131101 CKP131101 CUL131101 DEH131101 DOD131101 DXZ131101 EHV131101 ERR131101 FBN131101 FLJ131101 FVF131101 GFB131101 GOX131101 GYT131101 HIP131101 HSL131101 ICH131101 IMD131101 IVZ131101 JFV131101 JPR131101 JZN131101 KJJ131101 KTF131101 LDB131101 LMX131101 LWT131101 MGP131101 MQL131101 NAH131101 NKD131101 NTZ131101 ODV131101 ONR131101 OXN131101 PHJ131101 PRF131101 QBB131101 QKX131101 QUT131101 REP131101 ROL131101 RYH131101 SID131101 SRZ131101 TBV131101 TLR131101 TVN131101 UFJ131101 UPF131101 UZB131101 VIX131101 VST131101 WCP131101 WML131101 WWH131101 Z196637 JV196637 TR196637 ADN196637 ANJ196637 AXF196637 BHB196637 BQX196637 CAT196637 CKP196637 CUL196637 DEH196637 DOD196637 DXZ196637 EHV196637 ERR196637 FBN196637 FLJ196637 FVF196637 GFB196637 GOX196637 GYT196637 HIP196637 HSL196637 ICH196637 IMD196637 IVZ196637 JFV196637 JPR196637 JZN196637 KJJ196637 KTF196637 LDB196637 LMX196637 LWT196637 MGP196637 MQL196637 NAH196637 NKD196637 NTZ196637 ODV196637 ONR196637 OXN196637 PHJ196637 PRF196637 QBB196637 QKX196637 QUT196637 REP196637 ROL196637 RYH196637 SID196637 SRZ196637 TBV196637 TLR196637 TVN196637 UFJ196637 UPF196637 UZB196637 VIX196637 VST196637 WCP196637 WML196637 WWH196637 Z262173 JV262173 TR262173 ADN262173 ANJ262173 AXF262173 BHB262173 BQX262173 CAT262173 CKP262173 CUL262173 DEH262173 DOD262173 DXZ262173 EHV262173 ERR262173 FBN262173 FLJ262173 FVF262173 GFB262173 GOX262173 GYT262173 HIP262173 HSL262173 ICH262173 IMD262173 IVZ262173 JFV262173 JPR262173 JZN262173 KJJ262173 KTF262173 LDB262173 LMX262173 LWT262173 MGP262173 MQL262173 NAH262173 NKD262173 NTZ262173 ODV262173 ONR262173 OXN262173 PHJ262173 PRF262173 QBB262173 QKX262173 QUT262173 REP262173 ROL262173 RYH262173 SID262173 SRZ262173 TBV262173 TLR262173 TVN262173 UFJ262173 UPF262173 UZB262173 VIX262173 VST262173 WCP262173 WML262173 WWH262173 Z327709 JV327709 TR327709 ADN327709 ANJ327709 AXF327709 BHB327709 BQX327709 CAT327709 CKP327709 CUL327709 DEH327709 DOD327709 DXZ327709 EHV327709 ERR327709 FBN327709 FLJ327709 FVF327709 GFB327709 GOX327709 GYT327709 HIP327709 HSL327709 ICH327709 IMD327709 IVZ327709 JFV327709 JPR327709 JZN327709 KJJ327709 KTF327709 LDB327709 LMX327709 LWT327709 MGP327709 MQL327709 NAH327709 NKD327709 NTZ327709 ODV327709 ONR327709 OXN327709 PHJ327709 PRF327709 QBB327709 QKX327709 QUT327709 REP327709 ROL327709 RYH327709 SID327709 SRZ327709 TBV327709 TLR327709 TVN327709 UFJ327709 UPF327709 UZB327709 VIX327709 VST327709 WCP327709 WML327709 WWH327709 Z393245 JV393245 TR393245 ADN393245 ANJ393245 AXF393245 BHB393245 BQX393245 CAT393245 CKP393245 CUL393245 DEH393245 DOD393245 DXZ393245 EHV393245 ERR393245 FBN393245 FLJ393245 FVF393245 GFB393245 GOX393245 GYT393245 HIP393245 HSL393245 ICH393245 IMD393245 IVZ393245 JFV393245 JPR393245 JZN393245 KJJ393245 KTF393245 LDB393245 LMX393245 LWT393245 MGP393245 MQL393245 NAH393245 NKD393245 NTZ393245 ODV393245 ONR393245 OXN393245 PHJ393245 PRF393245 QBB393245 QKX393245 QUT393245 REP393245 ROL393245 RYH393245 SID393245 SRZ393245 TBV393245 TLR393245 TVN393245 UFJ393245 UPF393245 UZB393245 VIX393245 VST393245 WCP393245 WML393245 WWH393245 Z458781 JV458781 TR458781 ADN458781 ANJ458781 AXF458781 BHB458781 BQX458781 CAT458781 CKP458781 CUL458781 DEH458781 DOD458781 DXZ458781 EHV458781 ERR458781 FBN458781 FLJ458781 FVF458781 GFB458781 GOX458781 GYT458781 HIP458781 HSL458781 ICH458781 IMD458781 IVZ458781 JFV458781 JPR458781 JZN458781 KJJ458781 KTF458781 LDB458781 LMX458781 LWT458781 MGP458781 MQL458781 NAH458781 NKD458781 NTZ458781 ODV458781 ONR458781 OXN458781 PHJ458781 PRF458781 QBB458781 QKX458781 QUT458781 REP458781 ROL458781 RYH458781 SID458781 SRZ458781 TBV458781 TLR458781 TVN458781 UFJ458781 UPF458781 UZB458781 VIX458781 VST458781 WCP458781 WML458781 WWH458781 Z524317 JV524317 TR524317 ADN524317 ANJ524317 AXF524317 BHB524317 BQX524317 CAT524317 CKP524317 CUL524317 DEH524317 DOD524317 DXZ524317 EHV524317 ERR524317 FBN524317 FLJ524317 FVF524317 GFB524317 GOX524317 GYT524317 HIP524317 HSL524317 ICH524317 IMD524317 IVZ524317 JFV524317 JPR524317 JZN524317 KJJ524317 KTF524317 LDB524317 LMX524317 LWT524317 MGP524317 MQL524317 NAH524317 NKD524317 NTZ524317 ODV524317 ONR524317 OXN524317 PHJ524317 PRF524317 QBB524317 QKX524317 QUT524317 REP524317 ROL524317 RYH524317 SID524317 SRZ524317 TBV524317 TLR524317 TVN524317 UFJ524317 UPF524317 UZB524317 VIX524317 VST524317 WCP524317 WML524317 WWH524317 Z589853 JV589853 TR589853 ADN589853 ANJ589853 AXF589853 BHB589853 BQX589853 CAT589853 CKP589853 CUL589853 DEH589853 DOD589853 DXZ589853 EHV589853 ERR589853 FBN589853 FLJ589853 FVF589853 GFB589853 GOX589853 GYT589853 HIP589853 HSL589853 ICH589853 IMD589853 IVZ589853 JFV589853 JPR589853 JZN589853 KJJ589853 KTF589853 LDB589853 LMX589853 LWT589853 MGP589853 MQL589853 NAH589853 NKD589853 NTZ589853 ODV589853 ONR589853 OXN589853 PHJ589853 PRF589853 QBB589853 QKX589853 QUT589853 REP589853 ROL589853 RYH589853 SID589853 SRZ589853 TBV589853 TLR589853 TVN589853 UFJ589853 UPF589853 UZB589853 VIX589853 VST589853 WCP589853 WML589853 WWH589853 Z655389 JV655389 TR655389 ADN655389 ANJ655389 AXF655389 BHB655389 BQX655389 CAT655389 CKP655389 CUL655389 DEH655389 DOD655389 DXZ655389 EHV655389 ERR655389 FBN655389 FLJ655389 FVF655389 GFB655389 GOX655389 GYT655389 HIP655389 HSL655389 ICH655389 IMD655389 IVZ655389 JFV655389 JPR655389 JZN655389 KJJ655389 KTF655389 LDB655389 LMX655389 LWT655389 MGP655389 MQL655389 NAH655389 NKD655389 NTZ655389 ODV655389 ONR655389 OXN655389 PHJ655389 PRF655389 QBB655389 QKX655389 QUT655389 REP655389 ROL655389 RYH655389 SID655389 SRZ655389 TBV655389 TLR655389 TVN655389 UFJ655389 UPF655389 UZB655389 VIX655389 VST655389 WCP655389 WML655389 WWH655389 Z720925 JV720925 TR720925 ADN720925 ANJ720925 AXF720925 BHB720925 BQX720925 CAT720925 CKP720925 CUL720925 DEH720925 DOD720925 DXZ720925 EHV720925 ERR720925 FBN720925 FLJ720925 FVF720925 GFB720925 GOX720925 GYT720925 HIP720925 HSL720925 ICH720925 IMD720925 IVZ720925 JFV720925 JPR720925 JZN720925 KJJ720925 KTF720925 LDB720925 LMX720925 LWT720925 MGP720925 MQL720925 NAH720925 NKD720925 NTZ720925 ODV720925 ONR720925 OXN720925 PHJ720925 PRF720925 QBB720925 QKX720925 QUT720925 REP720925 ROL720925 RYH720925 SID720925 SRZ720925 TBV720925 TLR720925 TVN720925 UFJ720925 UPF720925 UZB720925 VIX720925 VST720925 WCP720925 WML720925 WWH720925 Z786461 JV786461 TR786461 ADN786461 ANJ786461 AXF786461 BHB786461 BQX786461 CAT786461 CKP786461 CUL786461 DEH786461 DOD786461 DXZ786461 EHV786461 ERR786461 FBN786461 FLJ786461 FVF786461 GFB786461 GOX786461 GYT786461 HIP786461 HSL786461 ICH786461 IMD786461 IVZ786461 JFV786461 JPR786461 JZN786461 KJJ786461 KTF786461 LDB786461 LMX786461 LWT786461 MGP786461 MQL786461 NAH786461 NKD786461 NTZ786461 ODV786461 ONR786461 OXN786461 PHJ786461 PRF786461 QBB786461 QKX786461 QUT786461 REP786461 ROL786461 RYH786461 SID786461 SRZ786461 TBV786461 TLR786461 TVN786461 UFJ786461 UPF786461 UZB786461 VIX786461 VST786461 WCP786461 WML786461 WWH786461 Z851997 JV851997 TR851997 ADN851997 ANJ851997 AXF851997 BHB851997 BQX851997 CAT851997 CKP851997 CUL851997 DEH851997 DOD851997 DXZ851997 EHV851997 ERR851997 FBN851997 FLJ851997 FVF851997 GFB851997 GOX851997 GYT851997 HIP851997 HSL851997 ICH851997 IMD851997 IVZ851997 JFV851997 JPR851997 JZN851997 KJJ851997 KTF851997 LDB851997 LMX851997 LWT851997 MGP851997 MQL851997 NAH851997 NKD851997 NTZ851997 ODV851997 ONR851997 OXN851997 PHJ851997 PRF851997 QBB851997 QKX851997 QUT851997 REP851997 ROL851997 RYH851997 SID851997 SRZ851997 TBV851997 TLR851997 TVN851997 UFJ851997 UPF851997 UZB851997 VIX851997 VST851997 WCP851997 WML851997 WWH851997 Z917533 JV917533 TR917533 ADN917533 ANJ917533 AXF917533 BHB917533 BQX917533 CAT917533 CKP917533 CUL917533 DEH917533 DOD917533 DXZ917533 EHV917533 ERR917533 FBN917533 FLJ917533 FVF917533 GFB917533 GOX917533 GYT917533 HIP917533 HSL917533 ICH917533 IMD917533 IVZ917533 JFV917533 JPR917533 JZN917533 KJJ917533 KTF917533 LDB917533 LMX917533 LWT917533 MGP917533 MQL917533 NAH917533 NKD917533 NTZ917533 ODV917533 ONR917533 OXN917533 PHJ917533 PRF917533 QBB917533 QKX917533 QUT917533 REP917533 ROL917533 RYH917533 SID917533 SRZ917533 TBV917533 TLR917533 TVN917533 UFJ917533 UPF917533 UZB917533 VIX917533 VST917533 WCP917533 WML917533 WWH917533 Z983069 JV983069 TR983069 ADN983069 ANJ983069 AXF983069 BHB983069 BQX983069 CAT983069 CKP983069 CUL983069 DEH983069 DOD983069 DXZ983069 EHV983069 ERR983069 FBN983069 FLJ983069 FVF983069 GFB983069 GOX983069 GYT983069 HIP983069 HSL983069 ICH983069 IMD983069 IVZ983069 JFV983069 JPR983069 JZN983069 KJJ983069 KTF983069 LDB983069 LMX983069 LWT983069 MGP983069 MQL983069 NAH983069 NKD983069 NTZ983069 ODV983069 ONR983069 OXN983069 PHJ983069 PRF983069 QBB983069 QKX983069 QUT983069 REP983069 ROL983069 RYH983069 SID983069 SRZ983069 TBV983069 TLR983069 TVN983069 UFJ983069 UPF983069 UZB983069 VIX983069 VST983069 WCP983069 WML983069 WWH983069 AB29 JX29 TT29 ADP29 ANL29 AXH29 BHD29 BQZ29 CAV29 CKR29 CUN29 DEJ29 DOF29 DYB29 EHX29 ERT29 FBP29 FLL29 FVH29 GFD29 GOZ29 GYV29 HIR29 HSN29 ICJ29 IMF29 IWB29 JFX29 JPT29 JZP29 KJL29 KTH29 LDD29 LMZ29 LWV29 MGR29 MQN29 NAJ29 NKF29 NUB29 ODX29 ONT29 OXP29 PHL29 PRH29 QBD29 QKZ29 QUV29 RER29 RON29 RYJ29 SIF29 SSB29 TBX29 TLT29 TVP29 UFL29 UPH29 UZD29 VIZ29 VSV29 WCR29 WMN29 WWJ29 AB65565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AB131101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AB196637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AB262173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AB327709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AB393245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AB458781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AB524317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AB589853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AB655389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AB720925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AB786461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AB851997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AB917533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AB983069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Z39 JV39 TR39 ADN39 ANJ39 AXF39 BHB39 BQX39 CAT39 CKP39 CUL39 DEH39 DOD39 DXZ39 EHV39 ERR39 FBN39 FLJ39 FVF39 GFB39 GOX39 GYT39 HIP39 HSL39 ICH39 IMD39 IVZ39 JFV39 JPR39 JZN39 KJJ39 KTF39 LDB39 LMX39 LWT39 MGP39 MQL39 NAH39 NKD39 NTZ39 ODV39 ONR39 OXN39 PHJ39 PRF39 QBB39 QKX39 QUT39 REP39 ROL39 RYH39 SID39 SRZ39 TBV39 TLR39 TVN39 UFJ39 UPF39 UZB39 VIX39 VST39 WCP39 WML39 WWH39 Z65575 JV65575 TR65575 ADN65575 ANJ65575 AXF65575 BHB65575 BQX65575 CAT65575 CKP65575 CUL65575 DEH65575 DOD65575 DXZ65575 EHV65575 ERR65575 FBN65575 FLJ65575 FVF65575 GFB65575 GOX65575 GYT65575 HIP65575 HSL65575 ICH65575 IMD65575 IVZ65575 JFV65575 JPR65575 JZN65575 KJJ65575 KTF65575 LDB65575 LMX65575 LWT65575 MGP65575 MQL65575 NAH65575 NKD65575 NTZ65575 ODV65575 ONR65575 OXN65575 PHJ65575 PRF65575 QBB65575 QKX65575 QUT65575 REP65575 ROL65575 RYH65575 SID65575 SRZ65575 TBV65575 TLR65575 TVN65575 UFJ65575 UPF65575 UZB65575 VIX65575 VST65575 WCP65575 WML65575 WWH65575 Z131111 JV131111 TR131111 ADN131111 ANJ131111 AXF131111 BHB131111 BQX131111 CAT131111 CKP131111 CUL131111 DEH131111 DOD131111 DXZ131111 EHV131111 ERR131111 FBN131111 FLJ131111 FVF131111 GFB131111 GOX131111 GYT131111 HIP131111 HSL131111 ICH131111 IMD131111 IVZ131111 JFV131111 JPR131111 JZN131111 KJJ131111 KTF131111 LDB131111 LMX131111 LWT131111 MGP131111 MQL131111 NAH131111 NKD131111 NTZ131111 ODV131111 ONR131111 OXN131111 PHJ131111 PRF131111 QBB131111 QKX131111 QUT131111 REP131111 ROL131111 RYH131111 SID131111 SRZ131111 TBV131111 TLR131111 TVN131111 UFJ131111 UPF131111 UZB131111 VIX131111 VST131111 WCP131111 WML131111 WWH131111 Z196647 JV196647 TR196647 ADN196647 ANJ196647 AXF196647 BHB196647 BQX196647 CAT196647 CKP196647 CUL196647 DEH196647 DOD196647 DXZ196647 EHV196647 ERR196647 FBN196647 FLJ196647 FVF196647 GFB196647 GOX196647 GYT196647 HIP196647 HSL196647 ICH196647 IMD196647 IVZ196647 JFV196647 JPR196647 JZN196647 KJJ196647 KTF196647 LDB196647 LMX196647 LWT196647 MGP196647 MQL196647 NAH196647 NKD196647 NTZ196647 ODV196647 ONR196647 OXN196647 PHJ196647 PRF196647 QBB196647 QKX196647 QUT196647 REP196647 ROL196647 RYH196647 SID196647 SRZ196647 TBV196647 TLR196647 TVN196647 UFJ196647 UPF196647 UZB196647 VIX196647 VST196647 WCP196647 WML196647 WWH196647 Z262183 JV262183 TR262183 ADN262183 ANJ262183 AXF262183 BHB262183 BQX262183 CAT262183 CKP262183 CUL262183 DEH262183 DOD262183 DXZ262183 EHV262183 ERR262183 FBN262183 FLJ262183 FVF262183 GFB262183 GOX262183 GYT262183 HIP262183 HSL262183 ICH262183 IMD262183 IVZ262183 JFV262183 JPR262183 JZN262183 KJJ262183 KTF262183 LDB262183 LMX262183 LWT262183 MGP262183 MQL262183 NAH262183 NKD262183 NTZ262183 ODV262183 ONR262183 OXN262183 PHJ262183 PRF262183 QBB262183 QKX262183 QUT262183 REP262183 ROL262183 RYH262183 SID262183 SRZ262183 TBV262183 TLR262183 TVN262183 UFJ262183 UPF262183 UZB262183 VIX262183 VST262183 WCP262183 WML262183 WWH262183 Z327719 JV327719 TR327719 ADN327719 ANJ327719 AXF327719 BHB327719 BQX327719 CAT327719 CKP327719 CUL327719 DEH327719 DOD327719 DXZ327719 EHV327719 ERR327719 FBN327719 FLJ327719 FVF327719 GFB327719 GOX327719 GYT327719 HIP327719 HSL327719 ICH327719 IMD327719 IVZ327719 JFV327719 JPR327719 JZN327719 KJJ327719 KTF327719 LDB327719 LMX327719 LWT327719 MGP327719 MQL327719 NAH327719 NKD327719 NTZ327719 ODV327719 ONR327719 OXN327719 PHJ327719 PRF327719 QBB327719 QKX327719 QUT327719 REP327719 ROL327719 RYH327719 SID327719 SRZ327719 TBV327719 TLR327719 TVN327719 UFJ327719 UPF327719 UZB327719 VIX327719 VST327719 WCP327719 WML327719 WWH327719 Z393255 JV393255 TR393255 ADN393255 ANJ393255 AXF393255 BHB393255 BQX393255 CAT393255 CKP393255 CUL393255 DEH393255 DOD393255 DXZ393255 EHV393255 ERR393255 FBN393255 FLJ393255 FVF393255 GFB393255 GOX393255 GYT393255 HIP393255 HSL393255 ICH393255 IMD393255 IVZ393255 JFV393255 JPR393255 JZN393255 KJJ393255 KTF393255 LDB393255 LMX393255 LWT393255 MGP393255 MQL393255 NAH393255 NKD393255 NTZ393255 ODV393255 ONR393255 OXN393255 PHJ393255 PRF393255 QBB393255 QKX393255 QUT393255 REP393255 ROL393255 RYH393255 SID393255 SRZ393255 TBV393255 TLR393255 TVN393255 UFJ393255 UPF393255 UZB393255 VIX393255 VST393255 WCP393255 WML393255 WWH393255 Z458791 JV458791 TR458791 ADN458791 ANJ458791 AXF458791 BHB458791 BQX458791 CAT458791 CKP458791 CUL458791 DEH458791 DOD458791 DXZ458791 EHV458791 ERR458791 FBN458791 FLJ458791 FVF458791 GFB458791 GOX458791 GYT458791 HIP458791 HSL458791 ICH458791 IMD458791 IVZ458791 JFV458791 JPR458791 JZN458791 KJJ458791 KTF458791 LDB458791 LMX458791 LWT458791 MGP458791 MQL458791 NAH458791 NKD458791 NTZ458791 ODV458791 ONR458791 OXN458791 PHJ458791 PRF458791 QBB458791 QKX458791 QUT458791 REP458791 ROL458791 RYH458791 SID458791 SRZ458791 TBV458791 TLR458791 TVN458791 UFJ458791 UPF458791 UZB458791 VIX458791 VST458791 WCP458791 WML458791 WWH458791 Z524327 JV524327 TR524327 ADN524327 ANJ524327 AXF524327 BHB524327 BQX524327 CAT524327 CKP524327 CUL524327 DEH524327 DOD524327 DXZ524327 EHV524327 ERR524327 FBN524327 FLJ524327 FVF524327 GFB524327 GOX524327 GYT524327 HIP524327 HSL524327 ICH524327 IMD524327 IVZ524327 JFV524327 JPR524327 JZN524327 KJJ524327 KTF524327 LDB524327 LMX524327 LWT524327 MGP524327 MQL524327 NAH524327 NKD524327 NTZ524327 ODV524327 ONR524327 OXN524327 PHJ524327 PRF524327 QBB524327 QKX524327 QUT524327 REP524327 ROL524327 RYH524327 SID524327 SRZ524327 TBV524327 TLR524327 TVN524327 UFJ524327 UPF524327 UZB524327 VIX524327 VST524327 WCP524327 WML524327 WWH524327 Z589863 JV589863 TR589863 ADN589863 ANJ589863 AXF589863 BHB589863 BQX589863 CAT589863 CKP589863 CUL589863 DEH589863 DOD589863 DXZ589863 EHV589863 ERR589863 FBN589863 FLJ589863 FVF589863 GFB589863 GOX589863 GYT589863 HIP589863 HSL589863 ICH589863 IMD589863 IVZ589863 JFV589863 JPR589863 JZN589863 KJJ589863 KTF589863 LDB589863 LMX589863 LWT589863 MGP589863 MQL589863 NAH589863 NKD589863 NTZ589863 ODV589863 ONR589863 OXN589863 PHJ589863 PRF589863 QBB589863 QKX589863 QUT589863 REP589863 ROL589863 RYH589863 SID589863 SRZ589863 TBV589863 TLR589863 TVN589863 UFJ589863 UPF589863 UZB589863 VIX589863 VST589863 WCP589863 WML589863 WWH589863 Z655399 JV655399 TR655399 ADN655399 ANJ655399 AXF655399 BHB655399 BQX655399 CAT655399 CKP655399 CUL655399 DEH655399 DOD655399 DXZ655399 EHV655399 ERR655399 FBN655399 FLJ655399 FVF655399 GFB655399 GOX655399 GYT655399 HIP655399 HSL655399 ICH655399 IMD655399 IVZ655399 JFV655399 JPR655399 JZN655399 KJJ655399 KTF655399 LDB655399 LMX655399 LWT655399 MGP655399 MQL655399 NAH655399 NKD655399 NTZ655399 ODV655399 ONR655399 OXN655399 PHJ655399 PRF655399 QBB655399 QKX655399 QUT655399 REP655399 ROL655399 RYH655399 SID655399 SRZ655399 TBV655399 TLR655399 TVN655399 UFJ655399 UPF655399 UZB655399 VIX655399 VST655399 WCP655399 WML655399 WWH655399 Z720935 JV720935 TR720935 ADN720935 ANJ720935 AXF720935 BHB720935 BQX720935 CAT720935 CKP720935 CUL720935 DEH720935 DOD720935 DXZ720935 EHV720935 ERR720935 FBN720935 FLJ720935 FVF720935 GFB720935 GOX720935 GYT720935 HIP720935 HSL720935 ICH720935 IMD720935 IVZ720935 JFV720935 JPR720935 JZN720935 KJJ720935 KTF720935 LDB720935 LMX720935 LWT720935 MGP720935 MQL720935 NAH720935 NKD720935 NTZ720935 ODV720935 ONR720935 OXN720935 PHJ720935 PRF720935 QBB720935 QKX720935 QUT720935 REP720935 ROL720935 RYH720935 SID720935 SRZ720935 TBV720935 TLR720935 TVN720935 UFJ720935 UPF720935 UZB720935 VIX720935 VST720935 WCP720935 WML720935 WWH720935 Z786471 JV786471 TR786471 ADN786471 ANJ786471 AXF786471 BHB786471 BQX786471 CAT786471 CKP786471 CUL786471 DEH786471 DOD786471 DXZ786471 EHV786471 ERR786471 FBN786471 FLJ786471 FVF786471 GFB786471 GOX786471 GYT786471 HIP786471 HSL786471 ICH786471 IMD786471 IVZ786471 JFV786471 JPR786471 JZN786471 KJJ786471 KTF786471 LDB786471 LMX786471 LWT786471 MGP786471 MQL786471 NAH786471 NKD786471 NTZ786471 ODV786471 ONR786471 OXN786471 PHJ786471 PRF786471 QBB786471 QKX786471 QUT786471 REP786471 ROL786471 RYH786471 SID786471 SRZ786471 TBV786471 TLR786471 TVN786471 UFJ786471 UPF786471 UZB786471 VIX786471 VST786471 WCP786471 WML786471 WWH786471 Z852007 JV852007 TR852007 ADN852007 ANJ852007 AXF852007 BHB852007 BQX852007 CAT852007 CKP852007 CUL852007 DEH852007 DOD852007 DXZ852007 EHV852007 ERR852007 FBN852007 FLJ852007 FVF852007 GFB852007 GOX852007 GYT852007 HIP852007 HSL852007 ICH852007 IMD852007 IVZ852007 JFV852007 JPR852007 JZN852007 KJJ852007 KTF852007 LDB852007 LMX852007 LWT852007 MGP852007 MQL852007 NAH852007 NKD852007 NTZ852007 ODV852007 ONR852007 OXN852007 PHJ852007 PRF852007 QBB852007 QKX852007 QUT852007 REP852007 ROL852007 RYH852007 SID852007 SRZ852007 TBV852007 TLR852007 TVN852007 UFJ852007 UPF852007 UZB852007 VIX852007 VST852007 WCP852007 WML852007 WWH852007 Z917543 JV917543 TR917543 ADN917543 ANJ917543 AXF917543 BHB917543 BQX917543 CAT917543 CKP917543 CUL917543 DEH917543 DOD917543 DXZ917543 EHV917543 ERR917543 FBN917543 FLJ917543 FVF917543 GFB917543 GOX917543 GYT917543 HIP917543 HSL917543 ICH917543 IMD917543 IVZ917543 JFV917543 JPR917543 JZN917543 KJJ917543 KTF917543 LDB917543 LMX917543 LWT917543 MGP917543 MQL917543 NAH917543 NKD917543 NTZ917543 ODV917543 ONR917543 OXN917543 PHJ917543 PRF917543 QBB917543 QKX917543 QUT917543 REP917543 ROL917543 RYH917543 SID917543 SRZ917543 TBV917543 TLR917543 TVN917543 UFJ917543 UPF917543 UZB917543 VIX917543 VST917543 WCP917543 WML917543 WWH917543 Z983079 JV983079 TR983079 ADN983079 ANJ983079 AXF983079 BHB983079 BQX983079 CAT983079 CKP983079 CUL983079 DEH983079 DOD983079 DXZ983079 EHV983079 ERR983079 FBN983079 FLJ983079 FVF983079 GFB983079 GOX983079 GYT983079 HIP983079 HSL983079 ICH983079 IMD983079 IVZ983079 JFV983079 JPR983079 JZN983079 KJJ983079 KTF983079 LDB983079 LMX983079 LWT983079 MGP983079 MQL983079 NAH983079 NKD983079 NTZ983079 ODV983079 ONR983079 OXN983079 PHJ983079 PRF983079 QBB983079 QKX983079 QUT983079 REP983079 ROL983079 RYH983079 SID983079 SRZ983079 TBV983079 TLR983079 TVN983079 UFJ983079 UPF983079 UZB983079 VIX983079 VST983079 WCP983079 WML983079 WWH983079 AB39 JX39 TT39 ADP39 ANL39 AXH39 BHD39 BQZ39 CAV39 CKR39 CUN39 DEJ39 DOF39 DYB39 EHX39 ERT39 FBP39 FLL39 FVH39 GFD39 GOZ39 GYV39 HIR39 HSN39 ICJ39 IMF39 IWB39 JFX39 JPT39 JZP39 KJL39 KTH39 LDD39 LMZ39 LWV39 MGR39 MQN39 NAJ39 NKF39 NUB39 ODX39 ONT39 OXP39 PHL39 PRH39 QBD39 QKZ39 QUV39 RER39 RON39 RYJ39 SIF39 SSB39 TBX39 TLT39 TVP39 UFL39 UPH39 UZD39 VIZ39 VSV39 WCR39 WMN39 WWJ39 AB65575 JX65575 TT65575 ADP65575 ANL65575 AXH65575 BHD65575 BQZ65575 CAV65575 CKR65575 CUN65575 DEJ65575 DOF65575 DYB65575 EHX65575 ERT65575 FBP65575 FLL65575 FVH65575 GFD65575 GOZ65575 GYV65575 HIR65575 HSN65575 ICJ65575 IMF65575 IWB65575 JFX65575 JPT65575 JZP65575 KJL65575 KTH65575 LDD65575 LMZ65575 LWV65575 MGR65575 MQN65575 NAJ65575 NKF65575 NUB65575 ODX65575 ONT65575 OXP65575 PHL65575 PRH65575 QBD65575 QKZ65575 QUV65575 RER65575 RON65575 RYJ65575 SIF65575 SSB65575 TBX65575 TLT65575 TVP65575 UFL65575 UPH65575 UZD65575 VIZ65575 VSV65575 WCR65575 WMN65575 WWJ65575 AB131111 JX131111 TT131111 ADP131111 ANL131111 AXH131111 BHD131111 BQZ131111 CAV131111 CKR131111 CUN131111 DEJ131111 DOF131111 DYB131111 EHX131111 ERT131111 FBP131111 FLL131111 FVH131111 GFD131111 GOZ131111 GYV131111 HIR131111 HSN131111 ICJ131111 IMF131111 IWB131111 JFX131111 JPT131111 JZP131111 KJL131111 KTH131111 LDD131111 LMZ131111 LWV131111 MGR131111 MQN131111 NAJ131111 NKF131111 NUB131111 ODX131111 ONT131111 OXP131111 PHL131111 PRH131111 QBD131111 QKZ131111 QUV131111 RER131111 RON131111 RYJ131111 SIF131111 SSB131111 TBX131111 TLT131111 TVP131111 UFL131111 UPH131111 UZD131111 VIZ131111 VSV131111 WCR131111 WMN131111 WWJ131111 AB196647 JX196647 TT196647 ADP196647 ANL196647 AXH196647 BHD196647 BQZ196647 CAV196647 CKR196647 CUN196647 DEJ196647 DOF196647 DYB196647 EHX196647 ERT196647 FBP196647 FLL196647 FVH196647 GFD196647 GOZ196647 GYV196647 HIR196647 HSN196647 ICJ196647 IMF196647 IWB196647 JFX196647 JPT196647 JZP196647 KJL196647 KTH196647 LDD196647 LMZ196647 LWV196647 MGR196647 MQN196647 NAJ196647 NKF196647 NUB196647 ODX196647 ONT196647 OXP196647 PHL196647 PRH196647 QBD196647 QKZ196647 QUV196647 RER196647 RON196647 RYJ196647 SIF196647 SSB196647 TBX196647 TLT196647 TVP196647 UFL196647 UPH196647 UZD196647 VIZ196647 VSV196647 WCR196647 WMN196647 WWJ196647 AB262183 JX262183 TT262183 ADP262183 ANL262183 AXH262183 BHD262183 BQZ262183 CAV262183 CKR262183 CUN262183 DEJ262183 DOF262183 DYB262183 EHX262183 ERT262183 FBP262183 FLL262183 FVH262183 GFD262183 GOZ262183 GYV262183 HIR262183 HSN262183 ICJ262183 IMF262183 IWB262183 JFX262183 JPT262183 JZP262183 KJL262183 KTH262183 LDD262183 LMZ262183 LWV262183 MGR262183 MQN262183 NAJ262183 NKF262183 NUB262183 ODX262183 ONT262183 OXP262183 PHL262183 PRH262183 QBD262183 QKZ262183 QUV262183 RER262183 RON262183 RYJ262183 SIF262183 SSB262183 TBX262183 TLT262183 TVP262183 UFL262183 UPH262183 UZD262183 VIZ262183 VSV262183 WCR262183 WMN262183 WWJ262183 AB327719 JX327719 TT327719 ADP327719 ANL327719 AXH327719 BHD327719 BQZ327719 CAV327719 CKR327719 CUN327719 DEJ327719 DOF327719 DYB327719 EHX327719 ERT327719 FBP327719 FLL327719 FVH327719 GFD327719 GOZ327719 GYV327719 HIR327719 HSN327719 ICJ327719 IMF327719 IWB327719 JFX327719 JPT327719 JZP327719 KJL327719 KTH327719 LDD327719 LMZ327719 LWV327719 MGR327719 MQN327719 NAJ327719 NKF327719 NUB327719 ODX327719 ONT327719 OXP327719 PHL327719 PRH327719 QBD327719 QKZ327719 QUV327719 RER327719 RON327719 RYJ327719 SIF327719 SSB327719 TBX327719 TLT327719 TVP327719 UFL327719 UPH327719 UZD327719 VIZ327719 VSV327719 WCR327719 WMN327719 WWJ327719 AB393255 JX393255 TT393255 ADP393255 ANL393255 AXH393255 BHD393255 BQZ393255 CAV393255 CKR393255 CUN393255 DEJ393255 DOF393255 DYB393255 EHX393255 ERT393255 FBP393255 FLL393255 FVH393255 GFD393255 GOZ393255 GYV393255 HIR393255 HSN393255 ICJ393255 IMF393255 IWB393255 JFX393255 JPT393255 JZP393255 KJL393255 KTH393255 LDD393255 LMZ393255 LWV393255 MGR393255 MQN393255 NAJ393255 NKF393255 NUB393255 ODX393255 ONT393255 OXP393255 PHL393255 PRH393255 QBD393255 QKZ393255 QUV393255 RER393255 RON393255 RYJ393255 SIF393255 SSB393255 TBX393255 TLT393255 TVP393255 UFL393255 UPH393255 UZD393255 VIZ393255 VSV393255 WCR393255 WMN393255 WWJ393255 AB458791 JX458791 TT458791 ADP458791 ANL458791 AXH458791 BHD458791 BQZ458791 CAV458791 CKR458791 CUN458791 DEJ458791 DOF458791 DYB458791 EHX458791 ERT458791 FBP458791 FLL458791 FVH458791 GFD458791 GOZ458791 GYV458791 HIR458791 HSN458791 ICJ458791 IMF458791 IWB458791 JFX458791 JPT458791 JZP458791 KJL458791 KTH458791 LDD458791 LMZ458791 LWV458791 MGR458791 MQN458791 NAJ458791 NKF458791 NUB458791 ODX458791 ONT458791 OXP458791 PHL458791 PRH458791 QBD458791 QKZ458791 QUV458791 RER458791 RON458791 RYJ458791 SIF458791 SSB458791 TBX458791 TLT458791 TVP458791 UFL458791 UPH458791 UZD458791 VIZ458791 VSV458791 WCR458791 WMN458791 WWJ458791 AB524327 JX524327 TT524327 ADP524327 ANL524327 AXH524327 BHD524327 BQZ524327 CAV524327 CKR524327 CUN524327 DEJ524327 DOF524327 DYB524327 EHX524327 ERT524327 FBP524327 FLL524327 FVH524327 GFD524327 GOZ524327 GYV524327 HIR524327 HSN524327 ICJ524327 IMF524327 IWB524327 JFX524327 JPT524327 JZP524327 KJL524327 KTH524327 LDD524327 LMZ524327 LWV524327 MGR524327 MQN524327 NAJ524327 NKF524327 NUB524327 ODX524327 ONT524327 OXP524327 PHL524327 PRH524327 QBD524327 QKZ524327 QUV524327 RER524327 RON524327 RYJ524327 SIF524327 SSB524327 TBX524327 TLT524327 TVP524327 UFL524327 UPH524327 UZD524327 VIZ524327 VSV524327 WCR524327 WMN524327 WWJ524327 AB589863 JX589863 TT589863 ADP589863 ANL589863 AXH589863 BHD589863 BQZ589863 CAV589863 CKR589863 CUN589863 DEJ589863 DOF589863 DYB589863 EHX589863 ERT589863 FBP589863 FLL589863 FVH589863 GFD589863 GOZ589863 GYV589863 HIR589863 HSN589863 ICJ589863 IMF589863 IWB589863 JFX589863 JPT589863 JZP589863 KJL589863 KTH589863 LDD589863 LMZ589863 LWV589863 MGR589863 MQN589863 NAJ589863 NKF589863 NUB589863 ODX589863 ONT589863 OXP589863 PHL589863 PRH589863 QBD589863 QKZ589863 QUV589863 RER589863 RON589863 RYJ589863 SIF589863 SSB589863 TBX589863 TLT589863 TVP589863 UFL589863 UPH589863 UZD589863 VIZ589863 VSV589863 WCR589863 WMN589863 WWJ589863 AB655399 JX655399 TT655399 ADP655399 ANL655399 AXH655399 BHD655399 BQZ655399 CAV655399 CKR655399 CUN655399 DEJ655399 DOF655399 DYB655399 EHX655399 ERT655399 FBP655399 FLL655399 FVH655399 GFD655399 GOZ655399 GYV655399 HIR655399 HSN655399 ICJ655399 IMF655399 IWB655399 JFX655399 JPT655399 JZP655399 KJL655399 KTH655399 LDD655399 LMZ655399 LWV655399 MGR655399 MQN655399 NAJ655399 NKF655399 NUB655399 ODX655399 ONT655399 OXP655399 PHL655399 PRH655399 QBD655399 QKZ655399 QUV655399 RER655399 RON655399 RYJ655399 SIF655399 SSB655399 TBX655399 TLT655399 TVP655399 UFL655399 UPH655399 UZD655399 VIZ655399 VSV655399 WCR655399 WMN655399 WWJ655399 AB720935 JX720935 TT720935 ADP720935 ANL720935 AXH720935 BHD720935 BQZ720935 CAV720935 CKR720935 CUN720935 DEJ720935 DOF720935 DYB720935 EHX720935 ERT720935 FBP720935 FLL720935 FVH720935 GFD720935 GOZ720935 GYV720935 HIR720935 HSN720935 ICJ720935 IMF720935 IWB720935 JFX720935 JPT720935 JZP720935 KJL720935 KTH720935 LDD720935 LMZ720935 LWV720935 MGR720935 MQN720935 NAJ720935 NKF720935 NUB720935 ODX720935 ONT720935 OXP720935 PHL720935 PRH720935 QBD720935 QKZ720935 QUV720935 RER720935 RON720935 RYJ720935 SIF720935 SSB720935 TBX720935 TLT720935 TVP720935 UFL720935 UPH720935 UZD720935 VIZ720935 VSV720935 WCR720935 WMN720935 WWJ720935 AB786471 JX786471 TT786471 ADP786471 ANL786471 AXH786471 BHD786471 BQZ786471 CAV786471 CKR786471 CUN786471 DEJ786471 DOF786471 DYB786471 EHX786471 ERT786471 FBP786471 FLL786471 FVH786471 GFD786471 GOZ786471 GYV786471 HIR786471 HSN786471 ICJ786471 IMF786471 IWB786471 JFX786471 JPT786471 JZP786471 KJL786471 KTH786471 LDD786471 LMZ786471 LWV786471 MGR786471 MQN786471 NAJ786471 NKF786471 NUB786471 ODX786471 ONT786471 OXP786471 PHL786471 PRH786471 QBD786471 QKZ786471 QUV786471 RER786471 RON786471 RYJ786471 SIF786471 SSB786471 TBX786471 TLT786471 TVP786471 UFL786471 UPH786471 UZD786471 VIZ786471 VSV786471 WCR786471 WMN786471 WWJ786471 AB852007 JX852007 TT852007 ADP852007 ANL852007 AXH852007 BHD852007 BQZ852007 CAV852007 CKR852007 CUN852007 DEJ852007 DOF852007 DYB852007 EHX852007 ERT852007 FBP852007 FLL852007 FVH852007 GFD852007 GOZ852007 GYV852007 HIR852007 HSN852007 ICJ852007 IMF852007 IWB852007 JFX852007 JPT852007 JZP852007 KJL852007 KTH852007 LDD852007 LMZ852007 LWV852007 MGR852007 MQN852007 NAJ852007 NKF852007 NUB852007 ODX852007 ONT852007 OXP852007 PHL852007 PRH852007 QBD852007 QKZ852007 QUV852007 RER852007 RON852007 RYJ852007 SIF852007 SSB852007 TBX852007 TLT852007 TVP852007 UFL852007 UPH852007 UZD852007 VIZ852007 VSV852007 WCR852007 WMN852007 WWJ852007 AB917543 JX917543 TT917543 ADP917543 ANL917543 AXH917543 BHD917543 BQZ917543 CAV917543 CKR917543 CUN917543 DEJ917543 DOF917543 DYB917543 EHX917543 ERT917543 FBP917543 FLL917543 FVH917543 GFD917543 GOZ917543 GYV917543 HIR917543 HSN917543 ICJ917543 IMF917543 IWB917543 JFX917543 JPT917543 JZP917543 KJL917543 KTH917543 LDD917543 LMZ917543 LWV917543 MGR917543 MQN917543 NAJ917543 NKF917543 NUB917543 ODX917543 ONT917543 OXP917543 PHL917543 PRH917543 QBD917543 QKZ917543 QUV917543 RER917543 RON917543 RYJ917543 SIF917543 SSB917543 TBX917543 TLT917543 TVP917543 UFL917543 UPH917543 UZD917543 VIZ917543 VSV917543 WCR917543 WMN917543 WWJ917543 AB983079 JX983079 TT983079 ADP983079 ANL983079 AXH983079 BHD983079 BQZ983079 CAV983079 CKR983079 CUN983079 DEJ983079 DOF983079 DYB983079 EHX983079 ERT983079 FBP983079 FLL983079 FVH983079 GFD983079 GOZ983079 GYV983079 HIR983079 HSN983079 ICJ983079 IMF983079 IWB983079 JFX983079 JPT983079 JZP983079 KJL983079 KTH983079 LDD983079 LMZ983079 LWV983079 MGR983079 MQN983079 NAJ983079 NKF983079 NUB983079 ODX983079 ONT983079 OXP983079 PHL983079 PRH983079 QBD983079 QKZ983079 QUV983079 RER983079 RON983079 RYJ983079 SIF983079 SSB983079 TBX983079 TLT983079 TVP983079 UFL983079 UPH983079 UZD983079 VIZ983079 VSV983079 WCR983079 WMN983079 WWJ983079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Z32 JV32 TR32 ADN32 ANJ32 AXF32 BHB32 BQX32 CAT32 CKP32 CUL32 DEH32 DOD32 DXZ32 EHV32 ERR32 FBN32 FLJ32 FVF32 GFB32 GOX32 GYT32 HIP32 HSL32 ICH32 IMD32 IVZ32 JFV32 JPR32 JZN32 KJJ32 KTF32 LDB32 LMX32 LWT32 MGP32 MQL32 NAH32 NKD32 NTZ32 ODV32 ONR32 OXN32 PHJ32 PRF32 QBB32 QKX32 QUT32 REP32 ROL32 RYH32 SID32 SRZ32 TBV32 TLR32 TVN32 UFJ32 UPF32 UZB32 VIX32 VST32 WCP32 WML32 WWH32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AB32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WWJ983072 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Z65571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Z131107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Z196643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Z262179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Z327715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Z393251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Z458787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Z524323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Z589859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Z655395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Z720931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Z786467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Z852003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Z917539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Z983075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AB35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AB131107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AB196643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AB262179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AB327715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AB393251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AB458787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AB524323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AB589859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AB655395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AB720931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AB786467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AB852003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AB917539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AB983075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8F8B-F072-4874-86D3-B30D60099411}">
  <sheetPr>
    <tabColor rgb="FFFF0000"/>
    <pageSetUpPr fitToPage="1"/>
  </sheetPr>
  <dimension ref="A1:AJ123"/>
  <sheetViews>
    <sheetView view="pageBreakPreview" zoomScaleNormal="100" zoomScaleSheetLayoutView="100" workbookViewId="0">
      <selection activeCell="AI2" sqref="AI2:AJ3"/>
    </sheetView>
  </sheetViews>
  <sheetFormatPr defaultColWidth="4" defaultRowHeight="18.7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4" width="4" style="1"/>
    <col min="35" max="35" width="9" style="220"/>
    <col min="36" max="36" width="18.125" style="220" customWidth="1"/>
    <col min="37" max="256" width="4" style="1"/>
    <col min="257" max="257" width="1.5" style="1" customWidth="1"/>
    <col min="258" max="258" width="2.375" style="1" customWidth="1"/>
    <col min="259" max="259" width="1.125" style="1" customWidth="1"/>
    <col min="260" max="275" width="4" style="1"/>
    <col min="276" max="276" width="7.125" style="1" customWidth="1"/>
    <col min="277" max="277" width="3.875" style="1" customWidth="1"/>
    <col min="278" max="278" width="4" style="1"/>
    <col min="279" max="279" width="2.25" style="1" customWidth="1"/>
    <col min="280" max="280" width="4.625" style="1" customWidth="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31" width="4" style="1"/>
    <col min="532" max="532" width="7.125" style="1" customWidth="1"/>
    <col min="533" max="533" width="3.875" style="1" customWidth="1"/>
    <col min="534" max="534" width="4" style="1"/>
    <col min="535" max="535" width="2.25" style="1" customWidth="1"/>
    <col min="536" max="536" width="4.625" style="1" customWidth="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7" width="4" style="1"/>
    <col min="788" max="788" width="7.125" style="1" customWidth="1"/>
    <col min="789" max="789" width="3.875" style="1" customWidth="1"/>
    <col min="790" max="790" width="4" style="1"/>
    <col min="791" max="791" width="2.25" style="1" customWidth="1"/>
    <col min="792" max="792" width="4.625" style="1" customWidth="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3" width="4" style="1"/>
    <col min="1044" max="1044" width="7.125" style="1" customWidth="1"/>
    <col min="1045" max="1045" width="3.875" style="1" customWidth="1"/>
    <col min="1046" max="1046" width="4" style="1"/>
    <col min="1047" max="1047" width="2.25" style="1" customWidth="1"/>
    <col min="1048" max="1048" width="4.625" style="1" customWidth="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299" width="4" style="1"/>
    <col min="1300" max="1300" width="7.125" style="1" customWidth="1"/>
    <col min="1301" max="1301" width="3.875" style="1" customWidth="1"/>
    <col min="1302" max="1302" width="4" style="1"/>
    <col min="1303" max="1303" width="2.25" style="1" customWidth="1"/>
    <col min="1304" max="1304" width="4.625" style="1" customWidth="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5" width="4" style="1"/>
    <col min="1556" max="1556" width="7.125" style="1" customWidth="1"/>
    <col min="1557" max="1557" width="3.875" style="1" customWidth="1"/>
    <col min="1558" max="1558" width="4" style="1"/>
    <col min="1559" max="1559" width="2.25" style="1" customWidth="1"/>
    <col min="1560" max="1560" width="4.625" style="1" customWidth="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11" width="4" style="1"/>
    <col min="1812" max="1812" width="7.125" style="1" customWidth="1"/>
    <col min="1813" max="1813" width="3.875" style="1" customWidth="1"/>
    <col min="1814" max="1814" width="4" style="1"/>
    <col min="1815" max="1815" width="2.25" style="1" customWidth="1"/>
    <col min="1816" max="1816" width="4.625" style="1" customWidth="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7" width="4" style="1"/>
    <col min="2068" max="2068" width="7.125" style="1" customWidth="1"/>
    <col min="2069" max="2069" width="3.875" style="1" customWidth="1"/>
    <col min="2070" max="2070" width="4" style="1"/>
    <col min="2071" max="2071" width="2.25" style="1" customWidth="1"/>
    <col min="2072" max="2072" width="4.625" style="1" customWidth="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3" width="4" style="1"/>
    <col min="2324" max="2324" width="7.125" style="1" customWidth="1"/>
    <col min="2325" max="2325" width="3.875" style="1" customWidth="1"/>
    <col min="2326" max="2326" width="4" style="1"/>
    <col min="2327" max="2327" width="2.25" style="1" customWidth="1"/>
    <col min="2328" max="2328" width="4.625" style="1" customWidth="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79" width="4" style="1"/>
    <col min="2580" max="2580" width="7.125" style="1" customWidth="1"/>
    <col min="2581" max="2581" width="3.875" style="1" customWidth="1"/>
    <col min="2582" max="2582" width="4" style="1"/>
    <col min="2583" max="2583" width="2.25" style="1" customWidth="1"/>
    <col min="2584" max="2584" width="4.625" style="1" customWidth="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5" width="4" style="1"/>
    <col min="2836" max="2836" width="7.125" style="1" customWidth="1"/>
    <col min="2837" max="2837" width="3.875" style="1" customWidth="1"/>
    <col min="2838" max="2838" width="4" style="1"/>
    <col min="2839" max="2839" width="2.25" style="1" customWidth="1"/>
    <col min="2840" max="2840" width="4.625" style="1" customWidth="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91" width="4" style="1"/>
    <col min="3092" max="3092" width="7.125" style="1" customWidth="1"/>
    <col min="3093" max="3093" width="3.875" style="1" customWidth="1"/>
    <col min="3094" max="3094" width="4" style="1"/>
    <col min="3095" max="3095" width="2.25" style="1" customWidth="1"/>
    <col min="3096" max="3096" width="4.625" style="1" customWidth="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7" width="4" style="1"/>
    <col min="3348" max="3348" width="7.125" style="1" customWidth="1"/>
    <col min="3349" max="3349" width="3.875" style="1" customWidth="1"/>
    <col min="3350" max="3350" width="4" style="1"/>
    <col min="3351" max="3351" width="2.25" style="1" customWidth="1"/>
    <col min="3352" max="3352" width="4.625" style="1" customWidth="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3" width="4" style="1"/>
    <col min="3604" max="3604" width="7.125" style="1" customWidth="1"/>
    <col min="3605" max="3605" width="3.875" style="1" customWidth="1"/>
    <col min="3606" max="3606" width="4" style="1"/>
    <col min="3607" max="3607" width="2.25" style="1" customWidth="1"/>
    <col min="3608" max="3608" width="4.625" style="1" customWidth="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59" width="4" style="1"/>
    <col min="3860" max="3860" width="7.125" style="1" customWidth="1"/>
    <col min="3861" max="3861" width="3.875" style="1" customWidth="1"/>
    <col min="3862" max="3862" width="4" style="1"/>
    <col min="3863" max="3863" width="2.25" style="1" customWidth="1"/>
    <col min="3864" max="3864" width="4.625" style="1" customWidth="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5" width="4" style="1"/>
    <col min="4116" max="4116" width="7.125" style="1" customWidth="1"/>
    <col min="4117" max="4117" width="3.875" style="1" customWidth="1"/>
    <col min="4118" max="4118" width="4" style="1"/>
    <col min="4119" max="4119" width="2.25" style="1" customWidth="1"/>
    <col min="4120" max="4120" width="4.625" style="1" customWidth="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71" width="4" style="1"/>
    <col min="4372" max="4372" width="7.125" style="1" customWidth="1"/>
    <col min="4373" max="4373" width="3.875" style="1" customWidth="1"/>
    <col min="4374" max="4374" width="4" style="1"/>
    <col min="4375" max="4375" width="2.25" style="1" customWidth="1"/>
    <col min="4376" max="4376" width="4.625" style="1" customWidth="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7" width="4" style="1"/>
    <col min="4628" max="4628" width="7.125" style="1" customWidth="1"/>
    <col min="4629" max="4629" width="3.875" style="1" customWidth="1"/>
    <col min="4630" max="4630" width="4" style="1"/>
    <col min="4631" max="4631" width="2.25" style="1" customWidth="1"/>
    <col min="4632" max="4632" width="4.625" style="1" customWidth="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3" width="4" style="1"/>
    <col min="4884" max="4884" width="7.125" style="1" customWidth="1"/>
    <col min="4885" max="4885" width="3.875" style="1" customWidth="1"/>
    <col min="4886" max="4886" width="4" style="1"/>
    <col min="4887" max="4887" width="2.25" style="1" customWidth="1"/>
    <col min="4888" max="4888" width="4.625" style="1" customWidth="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39" width="4" style="1"/>
    <col min="5140" max="5140" width="7.125" style="1" customWidth="1"/>
    <col min="5141" max="5141" width="3.875" style="1" customWidth="1"/>
    <col min="5142" max="5142" width="4" style="1"/>
    <col min="5143" max="5143" width="2.25" style="1" customWidth="1"/>
    <col min="5144" max="5144" width="4.625" style="1" customWidth="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5" width="4" style="1"/>
    <col min="5396" max="5396" width="7.125" style="1" customWidth="1"/>
    <col min="5397" max="5397" width="3.875" style="1" customWidth="1"/>
    <col min="5398" max="5398" width="4" style="1"/>
    <col min="5399" max="5399" width="2.25" style="1" customWidth="1"/>
    <col min="5400" max="5400" width="4.625" style="1" customWidth="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51" width="4" style="1"/>
    <col min="5652" max="5652" width="7.125" style="1" customWidth="1"/>
    <col min="5653" max="5653" width="3.875" style="1" customWidth="1"/>
    <col min="5654" max="5654" width="4" style="1"/>
    <col min="5655" max="5655" width="2.25" style="1" customWidth="1"/>
    <col min="5656" max="5656" width="4.625" style="1" customWidth="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7" width="4" style="1"/>
    <col min="5908" max="5908" width="7.125" style="1" customWidth="1"/>
    <col min="5909" max="5909" width="3.875" style="1" customWidth="1"/>
    <col min="5910" max="5910" width="4" style="1"/>
    <col min="5911" max="5911" width="2.25" style="1" customWidth="1"/>
    <col min="5912" max="5912" width="4.625" style="1" customWidth="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3" width="4" style="1"/>
    <col min="6164" max="6164" width="7.125" style="1" customWidth="1"/>
    <col min="6165" max="6165" width="3.875" style="1" customWidth="1"/>
    <col min="6166" max="6166" width="4" style="1"/>
    <col min="6167" max="6167" width="2.25" style="1" customWidth="1"/>
    <col min="6168" max="6168" width="4.625" style="1" customWidth="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19" width="4" style="1"/>
    <col min="6420" max="6420" width="7.125" style="1" customWidth="1"/>
    <col min="6421" max="6421" width="3.875" style="1" customWidth="1"/>
    <col min="6422" max="6422" width="4" style="1"/>
    <col min="6423" max="6423" width="2.25" style="1" customWidth="1"/>
    <col min="6424" max="6424" width="4.625" style="1" customWidth="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5" width="4" style="1"/>
    <col min="6676" max="6676" width="7.125" style="1" customWidth="1"/>
    <col min="6677" max="6677" width="3.875" style="1" customWidth="1"/>
    <col min="6678" max="6678" width="4" style="1"/>
    <col min="6679" max="6679" width="2.25" style="1" customWidth="1"/>
    <col min="6680" max="6680" width="4.625" style="1" customWidth="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31" width="4" style="1"/>
    <col min="6932" max="6932" width="7.125" style="1" customWidth="1"/>
    <col min="6933" max="6933" width="3.875" style="1" customWidth="1"/>
    <col min="6934" max="6934" width="4" style="1"/>
    <col min="6935" max="6935" width="2.25" style="1" customWidth="1"/>
    <col min="6936" max="6936" width="4.625" style="1" customWidth="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7" width="4" style="1"/>
    <col min="7188" max="7188" width="7.125" style="1" customWidth="1"/>
    <col min="7189" max="7189" width="3.875" style="1" customWidth="1"/>
    <col min="7190" max="7190" width="4" style="1"/>
    <col min="7191" max="7191" width="2.25" style="1" customWidth="1"/>
    <col min="7192" max="7192" width="4.625" style="1" customWidth="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3" width="4" style="1"/>
    <col min="7444" max="7444" width="7.125" style="1" customWidth="1"/>
    <col min="7445" max="7445" width="3.875" style="1" customWidth="1"/>
    <col min="7446" max="7446" width="4" style="1"/>
    <col min="7447" max="7447" width="2.25" style="1" customWidth="1"/>
    <col min="7448" max="7448" width="4.625" style="1" customWidth="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699" width="4" style="1"/>
    <col min="7700" max="7700" width="7.125" style="1" customWidth="1"/>
    <col min="7701" max="7701" width="3.875" style="1" customWidth="1"/>
    <col min="7702" max="7702" width="4" style="1"/>
    <col min="7703" max="7703" width="2.25" style="1" customWidth="1"/>
    <col min="7704" max="7704" width="4.625" style="1" customWidth="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5" width="4" style="1"/>
    <col min="7956" max="7956" width="7.125" style="1" customWidth="1"/>
    <col min="7957" max="7957" width="3.875" style="1" customWidth="1"/>
    <col min="7958" max="7958" width="4" style="1"/>
    <col min="7959" max="7959" width="2.25" style="1" customWidth="1"/>
    <col min="7960" max="7960" width="4.625" style="1" customWidth="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11" width="4" style="1"/>
    <col min="8212" max="8212" width="7.125" style="1" customWidth="1"/>
    <col min="8213" max="8213" width="3.875" style="1" customWidth="1"/>
    <col min="8214" max="8214" width="4" style="1"/>
    <col min="8215" max="8215" width="2.25" style="1" customWidth="1"/>
    <col min="8216" max="8216" width="4.625" style="1" customWidth="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7" width="4" style="1"/>
    <col min="8468" max="8468" width="7.125" style="1" customWidth="1"/>
    <col min="8469" max="8469" width="3.875" style="1" customWidth="1"/>
    <col min="8470" max="8470" width="4" style="1"/>
    <col min="8471" max="8471" width="2.25" style="1" customWidth="1"/>
    <col min="8472" max="8472" width="4.625" style="1" customWidth="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3" width="4" style="1"/>
    <col min="8724" max="8724" width="7.125" style="1" customWidth="1"/>
    <col min="8725" max="8725" width="3.875" style="1" customWidth="1"/>
    <col min="8726" max="8726" width="4" style="1"/>
    <col min="8727" max="8727" width="2.25" style="1" customWidth="1"/>
    <col min="8728" max="8728" width="4.625" style="1" customWidth="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79" width="4" style="1"/>
    <col min="8980" max="8980" width="7.125" style="1" customWidth="1"/>
    <col min="8981" max="8981" width="3.875" style="1" customWidth="1"/>
    <col min="8982" max="8982" width="4" style="1"/>
    <col min="8983" max="8983" width="2.25" style="1" customWidth="1"/>
    <col min="8984" max="8984" width="4.625" style="1" customWidth="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5" width="4" style="1"/>
    <col min="9236" max="9236" width="7.125" style="1" customWidth="1"/>
    <col min="9237" max="9237" width="3.875" style="1" customWidth="1"/>
    <col min="9238" max="9238" width="4" style="1"/>
    <col min="9239" max="9239" width="2.25" style="1" customWidth="1"/>
    <col min="9240" max="9240" width="4.625" style="1" customWidth="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91" width="4" style="1"/>
    <col min="9492" max="9492" width="7.125" style="1" customWidth="1"/>
    <col min="9493" max="9493" width="3.875" style="1" customWidth="1"/>
    <col min="9494" max="9494" width="4" style="1"/>
    <col min="9495" max="9495" width="2.25" style="1" customWidth="1"/>
    <col min="9496" max="9496" width="4.625" style="1" customWidth="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7" width="4" style="1"/>
    <col min="9748" max="9748" width="7.125" style="1" customWidth="1"/>
    <col min="9749" max="9749" width="3.875" style="1" customWidth="1"/>
    <col min="9750" max="9750" width="4" style="1"/>
    <col min="9751" max="9751" width="2.25" style="1" customWidth="1"/>
    <col min="9752" max="9752" width="4.625" style="1" customWidth="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3" width="4" style="1"/>
    <col min="10004" max="10004" width="7.125" style="1" customWidth="1"/>
    <col min="10005" max="10005" width="3.875" style="1" customWidth="1"/>
    <col min="10006" max="10006" width="4" style="1"/>
    <col min="10007" max="10007" width="2.25" style="1" customWidth="1"/>
    <col min="10008" max="10008" width="4.625" style="1" customWidth="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59" width="4" style="1"/>
    <col min="10260" max="10260" width="7.125" style="1" customWidth="1"/>
    <col min="10261" max="10261" width="3.875" style="1" customWidth="1"/>
    <col min="10262" max="10262" width="4" style="1"/>
    <col min="10263" max="10263" width="2.25" style="1" customWidth="1"/>
    <col min="10264" max="10264" width="4.625" style="1" customWidth="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5" width="4" style="1"/>
    <col min="10516" max="10516" width="7.125" style="1" customWidth="1"/>
    <col min="10517" max="10517" width="3.875" style="1" customWidth="1"/>
    <col min="10518" max="10518" width="4" style="1"/>
    <col min="10519" max="10519" width="2.25" style="1" customWidth="1"/>
    <col min="10520" max="10520" width="4.625" style="1" customWidth="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71" width="4" style="1"/>
    <col min="10772" max="10772" width="7.125" style="1" customWidth="1"/>
    <col min="10773" max="10773" width="3.875" style="1" customWidth="1"/>
    <col min="10774" max="10774" width="4" style="1"/>
    <col min="10775" max="10775" width="2.25" style="1" customWidth="1"/>
    <col min="10776" max="10776" width="4.625" style="1" customWidth="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7" width="4" style="1"/>
    <col min="11028" max="11028" width="7.125" style="1" customWidth="1"/>
    <col min="11029" max="11029" width="3.875" style="1" customWidth="1"/>
    <col min="11030" max="11030" width="4" style="1"/>
    <col min="11031" max="11031" width="2.25" style="1" customWidth="1"/>
    <col min="11032" max="11032" width="4.625" style="1" customWidth="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3" width="4" style="1"/>
    <col min="11284" max="11284" width="7.125" style="1" customWidth="1"/>
    <col min="11285" max="11285" width="3.875" style="1" customWidth="1"/>
    <col min="11286" max="11286" width="4" style="1"/>
    <col min="11287" max="11287" width="2.25" style="1" customWidth="1"/>
    <col min="11288" max="11288" width="4.625" style="1" customWidth="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39" width="4" style="1"/>
    <col min="11540" max="11540" width="7.125" style="1" customWidth="1"/>
    <col min="11541" max="11541" width="3.875" style="1" customWidth="1"/>
    <col min="11542" max="11542" width="4" style="1"/>
    <col min="11543" max="11543" width="2.25" style="1" customWidth="1"/>
    <col min="11544" max="11544" width="4.625" style="1" customWidth="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5" width="4" style="1"/>
    <col min="11796" max="11796" width="7.125" style="1" customWidth="1"/>
    <col min="11797" max="11797" width="3.875" style="1" customWidth="1"/>
    <col min="11798" max="11798" width="4" style="1"/>
    <col min="11799" max="11799" width="2.25" style="1" customWidth="1"/>
    <col min="11800" max="11800" width="4.625" style="1" customWidth="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51" width="4" style="1"/>
    <col min="12052" max="12052" width="7.125" style="1" customWidth="1"/>
    <col min="12053" max="12053" width="3.875" style="1" customWidth="1"/>
    <col min="12054" max="12054" width="4" style="1"/>
    <col min="12055" max="12055" width="2.25" style="1" customWidth="1"/>
    <col min="12056" max="12056" width="4.625" style="1" customWidth="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7" width="4" style="1"/>
    <col min="12308" max="12308" width="7.125" style="1" customWidth="1"/>
    <col min="12309" max="12309" width="3.875" style="1" customWidth="1"/>
    <col min="12310" max="12310" width="4" style="1"/>
    <col min="12311" max="12311" width="2.25" style="1" customWidth="1"/>
    <col min="12312" max="12312" width="4.625" style="1" customWidth="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3" width="4" style="1"/>
    <col min="12564" max="12564" width="7.125" style="1" customWidth="1"/>
    <col min="12565" max="12565" width="3.875" style="1" customWidth="1"/>
    <col min="12566" max="12566" width="4" style="1"/>
    <col min="12567" max="12567" width="2.25" style="1" customWidth="1"/>
    <col min="12568" max="12568" width="4.625" style="1" customWidth="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19" width="4" style="1"/>
    <col min="12820" max="12820" width="7.125" style="1" customWidth="1"/>
    <col min="12821" max="12821" width="3.875" style="1" customWidth="1"/>
    <col min="12822" max="12822" width="4" style="1"/>
    <col min="12823" max="12823" width="2.25" style="1" customWidth="1"/>
    <col min="12824" max="12824" width="4.625" style="1" customWidth="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5" width="4" style="1"/>
    <col min="13076" max="13076" width="7.125" style="1" customWidth="1"/>
    <col min="13077" max="13077" width="3.875" style="1" customWidth="1"/>
    <col min="13078" max="13078" width="4" style="1"/>
    <col min="13079" max="13079" width="2.25" style="1" customWidth="1"/>
    <col min="13080" max="13080" width="4.625" style="1" customWidth="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31" width="4" style="1"/>
    <col min="13332" max="13332" width="7.125" style="1" customWidth="1"/>
    <col min="13333" max="13333" width="3.875" style="1" customWidth="1"/>
    <col min="13334" max="13334" width="4" style="1"/>
    <col min="13335" max="13335" width="2.25" style="1" customWidth="1"/>
    <col min="13336" max="13336" width="4.625" style="1" customWidth="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7" width="4" style="1"/>
    <col min="13588" max="13588" width="7.125" style="1" customWidth="1"/>
    <col min="13589" max="13589" width="3.875" style="1" customWidth="1"/>
    <col min="13590" max="13590" width="4" style="1"/>
    <col min="13591" max="13591" width="2.25" style="1" customWidth="1"/>
    <col min="13592" max="13592" width="4.625" style="1" customWidth="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3" width="4" style="1"/>
    <col min="13844" max="13844" width="7.125" style="1" customWidth="1"/>
    <col min="13845" max="13845" width="3.875" style="1" customWidth="1"/>
    <col min="13846" max="13846" width="4" style="1"/>
    <col min="13847" max="13847" width="2.25" style="1" customWidth="1"/>
    <col min="13848" max="13848" width="4.625" style="1" customWidth="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099" width="4" style="1"/>
    <col min="14100" max="14100" width="7.125" style="1" customWidth="1"/>
    <col min="14101" max="14101" width="3.875" style="1" customWidth="1"/>
    <col min="14102" max="14102" width="4" style="1"/>
    <col min="14103" max="14103" width="2.25" style="1" customWidth="1"/>
    <col min="14104" max="14104" width="4.625" style="1" customWidth="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5" width="4" style="1"/>
    <col min="14356" max="14356" width="7.125" style="1" customWidth="1"/>
    <col min="14357" max="14357" width="3.875" style="1" customWidth="1"/>
    <col min="14358" max="14358" width="4" style="1"/>
    <col min="14359" max="14359" width="2.25" style="1" customWidth="1"/>
    <col min="14360" max="14360" width="4.625" style="1" customWidth="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11" width="4" style="1"/>
    <col min="14612" max="14612" width="7.125" style="1" customWidth="1"/>
    <col min="14613" max="14613" width="3.875" style="1" customWidth="1"/>
    <col min="14614" max="14614" width="4" style="1"/>
    <col min="14615" max="14615" width="2.25" style="1" customWidth="1"/>
    <col min="14616" max="14616" width="4.625" style="1" customWidth="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7" width="4" style="1"/>
    <col min="14868" max="14868" width="7.125" style="1" customWidth="1"/>
    <col min="14869" max="14869" width="3.875" style="1" customWidth="1"/>
    <col min="14870" max="14870" width="4" style="1"/>
    <col min="14871" max="14871" width="2.25" style="1" customWidth="1"/>
    <col min="14872" max="14872" width="4.625" style="1" customWidth="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3" width="4" style="1"/>
    <col min="15124" max="15124" width="7.125" style="1" customWidth="1"/>
    <col min="15125" max="15125" width="3.875" style="1" customWidth="1"/>
    <col min="15126" max="15126" width="4" style="1"/>
    <col min="15127" max="15127" width="2.25" style="1" customWidth="1"/>
    <col min="15128" max="15128" width="4.625" style="1" customWidth="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79" width="4" style="1"/>
    <col min="15380" max="15380" width="7.125" style="1" customWidth="1"/>
    <col min="15381" max="15381" width="3.875" style="1" customWidth="1"/>
    <col min="15382" max="15382" width="4" style="1"/>
    <col min="15383" max="15383" width="2.25" style="1" customWidth="1"/>
    <col min="15384" max="15384" width="4.625" style="1" customWidth="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5" width="4" style="1"/>
    <col min="15636" max="15636" width="7.125" style="1" customWidth="1"/>
    <col min="15637" max="15637" width="3.875" style="1" customWidth="1"/>
    <col min="15638" max="15638" width="4" style="1"/>
    <col min="15639" max="15639" width="2.25" style="1" customWidth="1"/>
    <col min="15640" max="15640" width="4.625" style="1" customWidth="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91" width="4" style="1"/>
    <col min="15892" max="15892" width="7.125" style="1" customWidth="1"/>
    <col min="15893" max="15893" width="3.875" style="1" customWidth="1"/>
    <col min="15894" max="15894" width="4" style="1"/>
    <col min="15895" max="15895" width="2.25" style="1" customWidth="1"/>
    <col min="15896" max="15896" width="4.625" style="1" customWidth="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7" width="4" style="1"/>
    <col min="16148" max="16148" width="7.125" style="1" customWidth="1"/>
    <col min="16149" max="16149" width="3.875" style="1" customWidth="1"/>
    <col min="16150" max="16150" width="4" style="1"/>
    <col min="16151" max="16151" width="2.25" style="1" customWidth="1"/>
    <col min="16152" max="16152" width="4.625" style="1" customWidth="1"/>
    <col min="16153" max="16153" width="2.375" style="1" customWidth="1"/>
    <col min="16154" max="16154" width="1.5" style="1" customWidth="1"/>
    <col min="16155" max="16384" width="4" style="1"/>
  </cols>
  <sheetData>
    <row r="1" spans="2:36" ht="14.25" thickBot="1" x14ac:dyDescent="0.2">
      <c r="AI1" s="1"/>
      <c r="AJ1" s="291"/>
    </row>
    <row r="2" spans="2:36" ht="14.25" thickTop="1" x14ac:dyDescent="0.15">
      <c r="B2" s="1" t="s">
        <v>706</v>
      </c>
      <c r="C2"/>
      <c r="D2"/>
      <c r="E2"/>
      <c r="F2"/>
      <c r="G2"/>
      <c r="H2"/>
      <c r="I2"/>
      <c r="J2"/>
      <c r="K2"/>
      <c r="L2"/>
      <c r="M2"/>
      <c r="N2"/>
      <c r="O2"/>
      <c r="P2"/>
      <c r="Q2"/>
      <c r="R2"/>
      <c r="S2"/>
      <c r="T2"/>
      <c r="U2"/>
      <c r="V2"/>
      <c r="W2"/>
      <c r="X2"/>
      <c r="Y2"/>
      <c r="AI2" s="755" t="s">
        <v>519</v>
      </c>
      <c r="AJ2" s="756"/>
    </row>
    <row r="3" spans="2:36" ht="14.25" thickBot="1" x14ac:dyDescent="0.2">
      <c r="AI3" s="757"/>
      <c r="AJ3" s="758"/>
    </row>
    <row r="4" spans="2:36" ht="14.25" thickTop="1" x14ac:dyDescent="0.15">
      <c r="B4" s="999" t="s">
        <v>707</v>
      </c>
      <c r="C4" s="999"/>
      <c r="D4" s="999"/>
      <c r="E4" s="999"/>
      <c r="F4" s="999"/>
      <c r="G4" s="999"/>
      <c r="H4" s="999"/>
      <c r="I4" s="999"/>
      <c r="J4" s="999"/>
      <c r="K4" s="999"/>
      <c r="L4" s="999"/>
      <c r="M4" s="999"/>
      <c r="N4" s="999"/>
      <c r="O4" s="999"/>
      <c r="P4" s="999"/>
      <c r="Q4" s="999"/>
      <c r="R4" s="999"/>
      <c r="S4" s="999"/>
      <c r="T4" s="999"/>
      <c r="U4" s="999"/>
      <c r="V4" s="999"/>
      <c r="W4" s="999"/>
      <c r="X4" s="999"/>
      <c r="Y4" s="999"/>
      <c r="AI4" s="350"/>
      <c r="AJ4" s="291"/>
    </row>
    <row r="6" spans="2:36" ht="23.25" customHeight="1" x14ac:dyDescent="0.15">
      <c r="B6" s="982" t="s">
        <v>150</v>
      </c>
      <c r="C6" s="982"/>
      <c r="D6" s="982"/>
      <c r="E6" s="982"/>
      <c r="F6" s="982"/>
      <c r="G6" s="669"/>
      <c r="H6" s="988"/>
      <c r="I6" s="988"/>
      <c r="J6" s="988"/>
      <c r="K6" s="988"/>
      <c r="L6" s="988"/>
      <c r="M6" s="988"/>
      <c r="N6" s="988"/>
      <c r="O6" s="988"/>
      <c r="P6" s="988"/>
      <c r="Q6" s="988"/>
      <c r="R6" s="988"/>
      <c r="S6" s="988"/>
      <c r="T6" s="988"/>
      <c r="U6" s="988"/>
      <c r="V6" s="988"/>
      <c r="W6" s="988"/>
      <c r="X6" s="988"/>
      <c r="Y6" s="989"/>
    </row>
    <row r="7" spans="2:36" ht="23.25" customHeight="1" x14ac:dyDescent="0.15">
      <c r="B7" s="982" t="s">
        <v>643</v>
      </c>
      <c r="C7" s="982"/>
      <c r="D7" s="982"/>
      <c r="E7" s="982"/>
      <c r="F7" s="982"/>
      <c r="G7" s="369" t="s">
        <v>548</v>
      </c>
      <c r="H7" s="469" t="s">
        <v>644</v>
      </c>
      <c r="I7" s="469"/>
      <c r="J7" s="469"/>
      <c r="K7" s="469"/>
      <c r="L7" s="12" t="s">
        <v>548</v>
      </c>
      <c r="M7" s="469" t="s">
        <v>645</v>
      </c>
      <c r="N7" s="469"/>
      <c r="O7" s="469"/>
      <c r="P7" s="469"/>
      <c r="Q7" s="12" t="s">
        <v>548</v>
      </c>
      <c r="R7" s="469" t="s">
        <v>646</v>
      </c>
      <c r="S7" s="469"/>
      <c r="T7" s="469"/>
      <c r="U7" s="469"/>
      <c r="V7" s="469"/>
      <c r="W7" s="10"/>
      <c r="X7" s="10"/>
      <c r="Y7" s="11"/>
    </row>
    <row r="8" spans="2:36" ht="20.100000000000001" customHeight="1" x14ac:dyDescent="0.15">
      <c r="B8" s="983" t="s">
        <v>708</v>
      </c>
      <c r="C8" s="984"/>
      <c r="D8" s="984"/>
      <c r="E8" s="984"/>
      <c r="F8" s="985"/>
      <c r="G8" s="12" t="s">
        <v>548</v>
      </c>
      <c r="H8" s="7" t="s">
        <v>709</v>
      </c>
      <c r="I8" s="379"/>
      <c r="J8" s="379"/>
      <c r="K8" s="379"/>
      <c r="L8" s="379"/>
      <c r="M8" s="379"/>
      <c r="N8" s="379"/>
      <c r="O8" s="379"/>
      <c r="P8" s="379"/>
      <c r="Q8" s="379"/>
      <c r="R8" s="379"/>
      <c r="S8" s="379"/>
      <c r="T8" s="379"/>
      <c r="U8" s="379"/>
      <c r="V8" s="379"/>
      <c r="W8" s="379"/>
      <c r="X8" s="379"/>
      <c r="Y8" s="380"/>
    </row>
    <row r="9" spans="2:36" ht="20.100000000000001" customHeight="1" x14ac:dyDescent="0.15">
      <c r="B9" s="990"/>
      <c r="C9" s="749"/>
      <c r="D9" s="749"/>
      <c r="E9" s="749"/>
      <c r="F9" s="991"/>
      <c r="G9" s="12" t="s">
        <v>548</v>
      </c>
      <c r="H9" s="1" t="s">
        <v>710</v>
      </c>
      <c r="I9" s="21"/>
      <c r="J9" s="21"/>
      <c r="K9" s="21"/>
      <c r="L9" s="21"/>
      <c r="M9" s="21"/>
      <c r="N9" s="21"/>
      <c r="O9" s="21"/>
      <c r="P9" s="21"/>
      <c r="Q9" s="21"/>
      <c r="R9" s="21"/>
      <c r="S9" s="21"/>
      <c r="T9" s="21"/>
      <c r="U9" s="21"/>
      <c r="V9" s="21"/>
      <c r="W9" s="21"/>
      <c r="X9" s="21"/>
      <c r="Y9" s="381"/>
    </row>
    <row r="10" spans="2:36" ht="20.100000000000001" customHeight="1" x14ac:dyDescent="0.15">
      <c r="B10" s="990"/>
      <c r="C10" s="749"/>
      <c r="D10" s="749"/>
      <c r="E10" s="749"/>
      <c r="F10" s="991"/>
      <c r="G10" s="12" t="s">
        <v>548</v>
      </c>
      <c r="H10" s="1" t="s">
        <v>711</v>
      </c>
      <c r="I10" s="21"/>
      <c r="J10" s="21"/>
      <c r="K10" s="21"/>
      <c r="L10" s="21"/>
      <c r="M10" s="21"/>
      <c r="N10" s="21"/>
      <c r="O10" s="21"/>
      <c r="P10" s="21"/>
      <c r="Q10" s="21"/>
      <c r="R10" s="21"/>
      <c r="S10" s="21"/>
      <c r="T10" s="21"/>
      <c r="U10" s="21"/>
      <c r="V10" s="21"/>
      <c r="W10" s="21"/>
      <c r="X10" s="21"/>
      <c r="Y10" s="381"/>
    </row>
    <row r="11" spans="2:36" ht="20.100000000000001" customHeight="1" x14ac:dyDescent="0.15">
      <c r="B11" s="702"/>
      <c r="C11" s="703"/>
      <c r="D11" s="703"/>
      <c r="E11" s="703"/>
      <c r="F11" s="704"/>
      <c r="G11" s="375" t="s">
        <v>548</v>
      </c>
      <c r="H11" s="8" t="s">
        <v>712</v>
      </c>
      <c r="I11" s="382"/>
      <c r="J11" s="382"/>
      <c r="K11" s="382"/>
      <c r="L11" s="382"/>
      <c r="M11" s="382"/>
      <c r="N11" s="382"/>
      <c r="O11" s="382"/>
      <c r="P11" s="382"/>
      <c r="Q11" s="382"/>
      <c r="R11" s="382"/>
      <c r="S11" s="382"/>
      <c r="T11" s="382"/>
      <c r="U11" s="382"/>
      <c r="V11" s="382"/>
      <c r="W11" s="382"/>
      <c r="X11" s="382"/>
      <c r="Y11" s="383"/>
    </row>
    <row r="12" spans="2:36" ht="20.100000000000001" customHeight="1" x14ac:dyDescent="0.15">
      <c r="B12" s="983" t="s">
        <v>713</v>
      </c>
      <c r="C12" s="984"/>
      <c r="D12" s="984"/>
      <c r="E12" s="984"/>
      <c r="F12" s="985"/>
      <c r="G12" s="12" t="s">
        <v>548</v>
      </c>
      <c r="H12" s="7" t="s">
        <v>714</v>
      </c>
      <c r="I12" s="379"/>
      <c r="J12" s="379"/>
      <c r="K12" s="379"/>
      <c r="L12" s="379"/>
      <c r="M12" s="379"/>
      <c r="N12" s="379"/>
      <c r="O12" s="379"/>
      <c r="P12" s="379"/>
      <c r="Q12" s="379"/>
      <c r="R12" s="379"/>
      <c r="S12" s="379"/>
      <c r="T12" s="379"/>
      <c r="U12" s="379"/>
      <c r="V12" s="379"/>
      <c r="W12" s="379"/>
      <c r="X12" s="379"/>
      <c r="Y12" s="380"/>
    </row>
    <row r="13" spans="2:36" ht="20.100000000000001" customHeight="1" x14ac:dyDescent="0.15">
      <c r="B13" s="990"/>
      <c r="C13" s="749"/>
      <c r="D13" s="749"/>
      <c r="E13" s="749"/>
      <c r="F13" s="991"/>
      <c r="G13" s="12" t="s">
        <v>548</v>
      </c>
      <c r="H13" s="1" t="s">
        <v>715</v>
      </c>
      <c r="I13" s="21"/>
      <c r="J13" s="21"/>
      <c r="K13" s="21"/>
      <c r="L13" s="21"/>
      <c r="M13" s="21"/>
      <c r="N13" s="21"/>
      <c r="O13" s="21"/>
      <c r="P13" s="21"/>
      <c r="Q13" s="21"/>
      <c r="R13" s="21"/>
      <c r="S13" s="21"/>
      <c r="T13" s="21"/>
      <c r="U13" s="21"/>
      <c r="V13" s="21"/>
      <c r="W13" s="21"/>
      <c r="X13" s="21"/>
      <c r="Y13" s="381"/>
    </row>
    <row r="14" spans="2:36" ht="20.100000000000001" customHeight="1" x14ac:dyDescent="0.15">
      <c r="B14" s="990"/>
      <c r="C14" s="749"/>
      <c r="D14" s="749"/>
      <c r="E14" s="749"/>
      <c r="F14" s="991"/>
      <c r="G14" s="12" t="s">
        <v>548</v>
      </c>
      <c r="H14" s="1" t="s">
        <v>716</v>
      </c>
      <c r="I14" s="21"/>
      <c r="J14" s="21"/>
      <c r="K14" s="21"/>
      <c r="L14" s="21"/>
      <c r="M14" s="21"/>
      <c r="N14" s="21"/>
      <c r="O14" s="21"/>
      <c r="P14" s="21"/>
      <c r="Q14" s="21"/>
      <c r="R14" s="21"/>
      <c r="S14" s="21"/>
      <c r="T14" s="21"/>
      <c r="U14" s="21"/>
      <c r="V14" s="21"/>
      <c r="W14" s="21"/>
      <c r="X14" s="21"/>
      <c r="Y14" s="381"/>
    </row>
    <row r="15" spans="2:36" ht="20.100000000000001" customHeight="1" x14ac:dyDescent="0.15">
      <c r="B15" s="702"/>
      <c r="C15" s="703"/>
      <c r="D15" s="703"/>
      <c r="E15" s="703"/>
      <c r="F15" s="704"/>
      <c r="G15" s="375" t="s">
        <v>548</v>
      </c>
      <c r="H15" s="8" t="s">
        <v>717</v>
      </c>
      <c r="I15" s="382"/>
      <c r="J15" s="382"/>
      <c r="K15" s="382"/>
      <c r="L15" s="382"/>
      <c r="M15" s="382"/>
      <c r="N15" s="382"/>
      <c r="O15" s="382"/>
      <c r="P15" s="382"/>
      <c r="Q15" s="382"/>
      <c r="R15" s="382"/>
      <c r="S15" s="382"/>
      <c r="T15" s="382"/>
      <c r="U15" s="382"/>
      <c r="V15" s="382"/>
      <c r="W15" s="382"/>
      <c r="X15" s="382"/>
      <c r="Y15" s="383"/>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91" t="s">
        <v>718</v>
      </c>
      <c r="Y18" s="92"/>
    </row>
    <row r="19" spans="2:25" x14ac:dyDescent="0.15">
      <c r="B19" s="91"/>
      <c r="Y19" s="92"/>
    </row>
    <row r="20" spans="2:25" x14ac:dyDescent="0.15">
      <c r="B20" s="91"/>
      <c r="C20" s="1" t="s">
        <v>719</v>
      </c>
      <c r="K20" s="749"/>
      <c r="L20" s="749"/>
      <c r="M20" s="1" t="s">
        <v>720</v>
      </c>
      <c r="Y20" s="92"/>
    </row>
    <row r="21" spans="2:25" ht="6.75" customHeight="1" x14ac:dyDescent="0.15">
      <c r="B21" s="91"/>
      <c r="Y21" s="92"/>
    </row>
    <row r="22" spans="2:25" ht="21" customHeight="1" x14ac:dyDescent="0.15">
      <c r="B22" s="91"/>
      <c r="D22" s="699" t="s">
        <v>152</v>
      </c>
      <c r="E22" s="700"/>
      <c r="F22" s="700"/>
      <c r="G22" s="700"/>
      <c r="H22" s="701"/>
      <c r="I22" s="669"/>
      <c r="J22" s="988"/>
      <c r="K22" s="988"/>
      <c r="L22" s="988"/>
      <c r="M22" s="88" t="s">
        <v>153</v>
      </c>
      <c r="N22" s="9" t="s">
        <v>154</v>
      </c>
      <c r="O22" s="10"/>
      <c r="P22" s="700"/>
      <c r="Q22" s="700"/>
      <c r="R22" s="88" t="s">
        <v>153</v>
      </c>
      <c r="S22" s="9" t="s">
        <v>155</v>
      </c>
      <c r="T22" s="10"/>
      <c r="U22" s="10"/>
      <c r="V22" s="700"/>
      <c r="W22" s="700"/>
      <c r="X22" s="88" t="s">
        <v>153</v>
      </c>
      <c r="Y22" s="92"/>
    </row>
    <row r="23" spans="2:25" ht="21" customHeight="1" x14ac:dyDescent="0.15">
      <c r="B23" s="91"/>
      <c r="D23" s="699" t="s">
        <v>156</v>
      </c>
      <c r="E23" s="700"/>
      <c r="F23" s="700"/>
      <c r="G23" s="700"/>
      <c r="H23" s="701"/>
      <c r="I23" s="699"/>
      <c r="J23" s="700"/>
      <c r="K23" s="700"/>
      <c r="L23" s="700"/>
      <c r="M23" s="88" t="s">
        <v>153</v>
      </c>
      <c r="N23" s="9" t="s">
        <v>154</v>
      </c>
      <c r="O23" s="10"/>
      <c r="P23" s="700"/>
      <c r="Q23" s="700"/>
      <c r="R23" s="88" t="s">
        <v>153</v>
      </c>
      <c r="S23" s="9" t="s">
        <v>155</v>
      </c>
      <c r="T23" s="10"/>
      <c r="U23" s="10"/>
      <c r="V23" s="700"/>
      <c r="W23" s="700"/>
      <c r="X23" s="88" t="s">
        <v>153</v>
      </c>
      <c r="Y23" s="92"/>
    </row>
    <row r="24" spans="2:25" ht="15.75" customHeight="1" x14ac:dyDescent="0.15">
      <c r="B24" s="91"/>
      <c r="D24" s="716" t="s">
        <v>721</v>
      </c>
      <c r="E24" s="994"/>
      <c r="F24" s="994"/>
      <c r="G24" s="994"/>
      <c r="H24" s="994"/>
      <c r="I24" s="994"/>
      <c r="J24" s="994"/>
      <c r="K24" s="994"/>
      <c r="L24" s="994"/>
      <c r="M24" s="994"/>
      <c r="N24" s="994"/>
      <c r="O24" s="994"/>
      <c r="P24" s="994"/>
      <c r="Q24" s="994"/>
      <c r="R24" s="994"/>
      <c r="S24" s="994"/>
      <c r="T24" s="994"/>
      <c r="U24" s="995"/>
      <c r="V24" s="497" t="s">
        <v>652</v>
      </c>
      <c r="W24" s="498" t="s">
        <v>653</v>
      </c>
      <c r="X24" s="499" t="s">
        <v>654</v>
      </c>
      <c r="Y24" s="92"/>
    </row>
    <row r="25" spans="2:25" ht="30.75" customHeight="1" x14ac:dyDescent="0.15">
      <c r="B25" s="91"/>
      <c r="D25" s="996"/>
      <c r="E25" s="997"/>
      <c r="F25" s="997"/>
      <c r="G25" s="997"/>
      <c r="H25" s="997"/>
      <c r="I25" s="997"/>
      <c r="J25" s="997"/>
      <c r="K25" s="997"/>
      <c r="L25" s="997"/>
      <c r="M25" s="997"/>
      <c r="N25" s="997"/>
      <c r="O25" s="997"/>
      <c r="P25" s="997"/>
      <c r="Q25" s="997"/>
      <c r="R25" s="997"/>
      <c r="S25" s="997"/>
      <c r="T25" s="997"/>
      <c r="U25" s="998"/>
      <c r="V25" s="369" t="s">
        <v>548</v>
      </c>
      <c r="W25" s="370" t="s">
        <v>722</v>
      </c>
      <c r="X25" s="88" t="s">
        <v>548</v>
      </c>
      <c r="Y25" s="92"/>
    </row>
    <row r="26" spans="2:25" ht="17.25" customHeight="1" x14ac:dyDescent="0.15">
      <c r="B26" s="91"/>
      <c r="D26" s="640" t="s">
        <v>723</v>
      </c>
      <c r="E26" s="641"/>
      <c r="F26" s="641"/>
      <c r="G26" s="641"/>
      <c r="H26" s="641"/>
      <c r="I26" s="641"/>
      <c r="J26" s="641"/>
      <c r="K26" s="641"/>
      <c r="L26" s="641"/>
      <c r="M26" s="641"/>
      <c r="N26" s="641"/>
      <c r="O26" s="641"/>
      <c r="P26" s="641"/>
      <c r="Q26" s="641"/>
      <c r="R26" s="641"/>
      <c r="S26" s="641"/>
      <c r="T26" s="641"/>
      <c r="U26" s="641"/>
      <c r="V26" s="641"/>
      <c r="W26" s="641"/>
      <c r="X26" s="642"/>
      <c r="Y26" s="92"/>
    </row>
    <row r="27" spans="2:25" ht="21" customHeight="1" x14ac:dyDescent="0.15">
      <c r="B27" s="91"/>
      <c r="D27" s="699" t="s">
        <v>724</v>
      </c>
      <c r="E27" s="700"/>
      <c r="F27" s="700"/>
      <c r="G27" s="700"/>
      <c r="H27" s="701"/>
      <c r="I27" s="699"/>
      <c r="J27" s="700"/>
      <c r="K27" s="700"/>
      <c r="L27" s="700"/>
      <c r="M27" s="88" t="s">
        <v>153</v>
      </c>
      <c r="N27" s="9" t="s">
        <v>154</v>
      </c>
      <c r="O27" s="10"/>
      <c r="P27" s="700"/>
      <c r="Q27" s="700"/>
      <c r="R27" s="88" t="s">
        <v>153</v>
      </c>
      <c r="S27" s="9" t="s">
        <v>155</v>
      </c>
      <c r="T27" s="10"/>
      <c r="U27" s="10"/>
      <c r="V27" s="700"/>
      <c r="W27" s="700"/>
      <c r="X27" s="88" t="s">
        <v>153</v>
      </c>
      <c r="Y27" s="92"/>
    </row>
    <row r="28" spans="2:25" ht="21" customHeight="1" x14ac:dyDescent="0.15">
      <c r="B28" s="91"/>
      <c r="D28" s="699" t="s">
        <v>725</v>
      </c>
      <c r="E28" s="700"/>
      <c r="F28" s="700"/>
      <c r="G28" s="700"/>
      <c r="H28" s="701"/>
      <c r="I28" s="699"/>
      <c r="J28" s="700"/>
      <c r="K28" s="700"/>
      <c r="L28" s="700"/>
      <c r="M28" s="88" t="s">
        <v>153</v>
      </c>
      <c r="N28" s="9" t="s">
        <v>154</v>
      </c>
      <c r="O28" s="10"/>
      <c r="P28" s="700"/>
      <c r="Q28" s="700"/>
      <c r="R28" s="88" t="s">
        <v>153</v>
      </c>
      <c r="S28" s="9" t="s">
        <v>155</v>
      </c>
      <c r="T28" s="10"/>
      <c r="U28" s="10"/>
      <c r="V28" s="700"/>
      <c r="W28" s="700"/>
      <c r="X28" s="88" t="s">
        <v>153</v>
      </c>
      <c r="Y28" s="92"/>
    </row>
    <row r="29" spans="2:25" ht="21" customHeight="1" x14ac:dyDescent="0.15">
      <c r="B29" s="91"/>
      <c r="D29" s="699" t="s">
        <v>726</v>
      </c>
      <c r="E29" s="700"/>
      <c r="F29" s="700"/>
      <c r="G29" s="700"/>
      <c r="H29" s="701"/>
      <c r="I29" s="699"/>
      <c r="J29" s="700"/>
      <c r="K29" s="700"/>
      <c r="L29" s="700"/>
      <c r="M29" s="88" t="s">
        <v>153</v>
      </c>
      <c r="N29" s="9" t="s">
        <v>154</v>
      </c>
      <c r="O29" s="10"/>
      <c r="P29" s="700"/>
      <c r="Q29" s="700"/>
      <c r="R29" s="88" t="s">
        <v>153</v>
      </c>
      <c r="S29" s="9" t="s">
        <v>155</v>
      </c>
      <c r="T29" s="10"/>
      <c r="U29" s="10"/>
      <c r="V29" s="700"/>
      <c r="W29" s="700"/>
      <c r="X29" s="88" t="s">
        <v>153</v>
      </c>
      <c r="Y29" s="92"/>
    </row>
    <row r="30" spans="2:25" ht="21" customHeight="1" x14ac:dyDescent="0.15">
      <c r="B30" s="91"/>
      <c r="D30" s="699" t="s">
        <v>727</v>
      </c>
      <c r="E30" s="700"/>
      <c r="F30" s="700"/>
      <c r="G30" s="700"/>
      <c r="H30" s="701"/>
      <c r="I30" s="699"/>
      <c r="J30" s="700"/>
      <c r="K30" s="700"/>
      <c r="L30" s="700"/>
      <c r="M30" s="88" t="s">
        <v>153</v>
      </c>
      <c r="N30" s="9" t="s">
        <v>154</v>
      </c>
      <c r="O30" s="10"/>
      <c r="P30" s="700"/>
      <c r="Q30" s="700"/>
      <c r="R30" s="88" t="s">
        <v>153</v>
      </c>
      <c r="S30" s="9" t="s">
        <v>155</v>
      </c>
      <c r="T30" s="10"/>
      <c r="U30" s="10"/>
      <c r="V30" s="700"/>
      <c r="W30" s="700"/>
      <c r="X30" s="88" t="s">
        <v>153</v>
      </c>
      <c r="Y30" s="92"/>
    </row>
    <row r="31" spans="2:25" ht="21" customHeight="1" x14ac:dyDescent="0.15">
      <c r="B31" s="91"/>
      <c r="D31" s="699" t="s">
        <v>728</v>
      </c>
      <c r="E31" s="700"/>
      <c r="F31" s="700"/>
      <c r="G31" s="700"/>
      <c r="H31" s="701"/>
      <c r="I31" s="699"/>
      <c r="J31" s="700"/>
      <c r="K31" s="700"/>
      <c r="L31" s="700"/>
      <c r="M31" s="88" t="s">
        <v>153</v>
      </c>
      <c r="N31" s="9" t="s">
        <v>154</v>
      </c>
      <c r="O31" s="10"/>
      <c r="P31" s="700"/>
      <c r="Q31" s="700"/>
      <c r="R31" s="88" t="s">
        <v>153</v>
      </c>
      <c r="S31" s="9" t="s">
        <v>155</v>
      </c>
      <c r="T31" s="10"/>
      <c r="U31" s="10"/>
      <c r="V31" s="700"/>
      <c r="W31" s="700"/>
      <c r="X31" s="88" t="s">
        <v>153</v>
      </c>
      <c r="Y31" s="92"/>
    </row>
    <row r="32" spans="2:25" ht="13.5" customHeight="1" x14ac:dyDescent="0.15">
      <c r="B32" s="91"/>
      <c r="D32" s="12"/>
      <c r="E32" s="12"/>
      <c r="F32" s="12"/>
      <c r="G32" s="12"/>
      <c r="H32" s="12"/>
      <c r="I32" s="12"/>
      <c r="J32" s="12"/>
      <c r="K32" s="12"/>
      <c r="L32" s="12"/>
      <c r="M32" s="12"/>
      <c r="P32" s="12"/>
      <c r="Q32" s="12"/>
      <c r="R32" s="12"/>
      <c r="V32" s="12"/>
      <c r="W32" s="12"/>
      <c r="X32" s="12"/>
      <c r="Y32" s="92"/>
    </row>
    <row r="33" spans="2:32" x14ac:dyDescent="0.15">
      <c r="B33" s="91"/>
      <c r="C33" s="1" t="s">
        <v>729</v>
      </c>
      <c r="Y33" s="92"/>
      <c r="Z33"/>
      <c r="AA33"/>
      <c r="AB33"/>
    </row>
    <row r="34" spans="2:32" ht="7.5" customHeight="1" x14ac:dyDescent="0.15">
      <c r="B34" s="91"/>
      <c r="Y34" s="92"/>
      <c r="Z34"/>
      <c r="AA34"/>
      <c r="AB34"/>
    </row>
    <row r="35" spans="2:32" ht="35.25" customHeight="1" x14ac:dyDescent="0.15">
      <c r="B35" s="91"/>
      <c r="D35" s="992"/>
      <c r="E35" s="691"/>
      <c r="F35" s="691"/>
      <c r="G35" s="691"/>
      <c r="H35" s="691"/>
      <c r="I35" s="691"/>
      <c r="J35" s="691"/>
      <c r="K35" s="691"/>
      <c r="L35" s="691"/>
      <c r="M35" s="691"/>
      <c r="N35" s="691"/>
      <c r="O35" s="691"/>
      <c r="P35" s="691"/>
      <c r="Q35" s="691"/>
      <c r="R35" s="691"/>
      <c r="S35" s="691"/>
      <c r="T35" s="691"/>
      <c r="U35" s="691"/>
      <c r="V35" s="691"/>
      <c r="W35" s="691"/>
      <c r="X35" s="993"/>
      <c r="Y35" s="92"/>
      <c r="Z35"/>
      <c r="AA35"/>
      <c r="AB35"/>
    </row>
    <row r="36" spans="2:32" ht="12" customHeight="1" x14ac:dyDescent="0.15">
      <c r="B36" s="91"/>
      <c r="Y36" s="92"/>
      <c r="Z36"/>
      <c r="AA36"/>
      <c r="AB36"/>
    </row>
    <row r="37" spans="2:32" x14ac:dyDescent="0.15">
      <c r="B37" s="91"/>
      <c r="C37" s="1" t="s">
        <v>730</v>
      </c>
      <c r="Y37" s="92"/>
      <c r="Z37"/>
      <c r="AA37"/>
      <c r="AB37"/>
    </row>
    <row r="38" spans="2:32" ht="6.75" customHeight="1" x14ac:dyDescent="0.15">
      <c r="B38" s="91"/>
      <c r="D38" s="8"/>
      <c r="E38" s="8"/>
      <c r="F38" s="8"/>
      <c r="G38" s="8"/>
      <c r="H38" s="8"/>
      <c r="I38" s="8"/>
      <c r="J38" s="8"/>
      <c r="K38" s="8"/>
      <c r="L38" s="8"/>
      <c r="M38" s="8"/>
      <c r="N38" s="8"/>
      <c r="O38" s="8"/>
      <c r="P38" s="8"/>
      <c r="Q38" s="8"/>
      <c r="R38" s="8"/>
      <c r="S38" s="8"/>
      <c r="T38" s="8"/>
      <c r="U38" s="8"/>
      <c r="V38" s="8"/>
      <c r="W38" s="8"/>
      <c r="X38" s="8"/>
      <c r="Y38" s="92"/>
      <c r="Z38"/>
      <c r="AA38" s="295"/>
      <c r="AB38" s="295"/>
      <c r="AC38" s="8"/>
      <c r="AD38" s="8"/>
      <c r="AE38" s="8"/>
      <c r="AF38" s="8"/>
    </row>
    <row r="39" spans="2:32" ht="23.25" customHeight="1" x14ac:dyDescent="0.15">
      <c r="B39" s="91"/>
      <c r="D39" s="500">
        <v>1</v>
      </c>
      <c r="E39" s="702"/>
      <c r="F39" s="703"/>
      <c r="G39" s="470" t="s">
        <v>468</v>
      </c>
      <c r="H39" s="703"/>
      <c r="I39" s="703"/>
      <c r="J39" s="470" t="s">
        <v>469</v>
      </c>
      <c r="K39" s="703"/>
      <c r="L39" s="703"/>
      <c r="M39" s="704"/>
      <c r="N39" s="500">
        <v>4</v>
      </c>
      <c r="O39" s="702"/>
      <c r="P39" s="703"/>
      <c r="Q39" s="470" t="s">
        <v>468</v>
      </c>
      <c r="R39" s="703"/>
      <c r="S39" s="703"/>
      <c r="T39" s="470" t="s">
        <v>469</v>
      </c>
      <c r="U39" s="470"/>
      <c r="V39" s="703"/>
      <c r="W39" s="703"/>
      <c r="X39" s="703"/>
      <c r="Y39" s="484"/>
      <c r="Z39" s="501"/>
      <c r="AA39"/>
      <c r="AB39"/>
    </row>
    <row r="40" spans="2:32" ht="23.25" customHeight="1" x14ac:dyDescent="0.15">
      <c r="B40" s="91"/>
      <c r="D40" s="87">
        <v>2</v>
      </c>
      <c r="E40" s="699"/>
      <c r="F40" s="700"/>
      <c r="G40" s="469" t="s">
        <v>468</v>
      </c>
      <c r="H40" s="700"/>
      <c r="I40" s="700"/>
      <c r="J40" s="469" t="s">
        <v>469</v>
      </c>
      <c r="K40" s="700"/>
      <c r="L40" s="700"/>
      <c r="M40" s="701"/>
      <c r="N40" s="87">
        <v>5</v>
      </c>
      <c r="O40" s="699"/>
      <c r="P40" s="700"/>
      <c r="Q40" s="469" t="s">
        <v>468</v>
      </c>
      <c r="R40" s="700"/>
      <c r="S40" s="700"/>
      <c r="T40" s="469" t="s">
        <v>469</v>
      </c>
      <c r="U40" s="469"/>
      <c r="V40" s="700"/>
      <c r="W40" s="700"/>
      <c r="X40" s="701"/>
      <c r="Y40" s="92"/>
      <c r="Z40"/>
      <c r="AA40"/>
      <c r="AB40"/>
    </row>
    <row r="41" spans="2:32" ht="23.25" customHeight="1" x14ac:dyDescent="0.15">
      <c r="B41" s="91"/>
      <c r="D41" s="87">
        <v>3</v>
      </c>
      <c r="E41" s="699"/>
      <c r="F41" s="700"/>
      <c r="G41" s="469" t="s">
        <v>468</v>
      </c>
      <c r="H41" s="700"/>
      <c r="I41" s="700"/>
      <c r="J41" s="469" t="s">
        <v>469</v>
      </c>
      <c r="K41" s="700"/>
      <c r="L41" s="700"/>
      <c r="M41" s="701"/>
      <c r="N41" s="87">
        <v>6</v>
      </c>
      <c r="O41" s="699"/>
      <c r="P41" s="700"/>
      <c r="Q41" s="469" t="s">
        <v>468</v>
      </c>
      <c r="R41" s="700"/>
      <c r="S41" s="700"/>
      <c r="T41" s="469" t="s">
        <v>469</v>
      </c>
      <c r="U41" s="469"/>
      <c r="V41" s="700"/>
      <c r="W41" s="700"/>
      <c r="X41" s="701"/>
      <c r="Y41" s="92"/>
      <c r="Z41"/>
      <c r="AA41"/>
      <c r="AB41"/>
    </row>
    <row r="42" spans="2:32" x14ac:dyDescent="0.15">
      <c r="B42" s="93"/>
      <c r="C42" s="8"/>
      <c r="D42" s="8"/>
      <c r="E42" s="8"/>
      <c r="F42" s="8"/>
      <c r="G42" s="8"/>
      <c r="H42" s="8"/>
      <c r="I42" s="8"/>
      <c r="J42" s="8"/>
      <c r="K42" s="8"/>
      <c r="L42" s="8"/>
      <c r="M42" s="8"/>
      <c r="N42" s="8"/>
      <c r="O42" s="8"/>
      <c r="P42" s="8"/>
      <c r="Q42" s="8"/>
      <c r="R42" s="8"/>
      <c r="S42" s="8"/>
      <c r="T42" s="8"/>
      <c r="U42" s="8"/>
      <c r="V42" s="8"/>
      <c r="W42" s="8"/>
      <c r="X42" s="8"/>
      <c r="Y42" s="94"/>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91" t="s">
        <v>731</v>
      </c>
      <c r="T45" s="92"/>
      <c r="V45" s="502" t="s">
        <v>652</v>
      </c>
      <c r="W45" s="502" t="s">
        <v>653</v>
      </c>
      <c r="X45" s="502" t="s">
        <v>654</v>
      </c>
      <c r="Y45" s="92"/>
      <c r="Z45"/>
      <c r="AA45"/>
      <c r="AB45"/>
    </row>
    <row r="46" spans="2:32" x14ac:dyDescent="0.15">
      <c r="B46" s="91"/>
      <c r="D46" s="1" t="s">
        <v>732</v>
      </c>
      <c r="T46" s="92"/>
      <c r="V46" s="502"/>
      <c r="W46" s="502"/>
      <c r="X46" s="502"/>
      <c r="Y46" s="92"/>
      <c r="Z46"/>
      <c r="AA46"/>
      <c r="AB46"/>
    </row>
    <row r="47" spans="2:32" ht="14.25" customHeight="1" x14ac:dyDescent="0.15">
      <c r="B47" s="91"/>
      <c r="T47" s="92"/>
      <c r="Y47" s="92"/>
      <c r="Z47"/>
      <c r="AA47"/>
      <c r="AB47"/>
    </row>
    <row r="48" spans="2:32" ht="17.25" customHeight="1" x14ac:dyDescent="0.15">
      <c r="B48" s="91"/>
      <c r="C48" s="1" t="s">
        <v>733</v>
      </c>
      <c r="T48" s="92"/>
      <c r="V48" s="12" t="s">
        <v>548</v>
      </c>
      <c r="W48" s="12" t="s">
        <v>653</v>
      </c>
      <c r="X48" s="12" t="s">
        <v>548</v>
      </c>
      <c r="Y48" s="373"/>
      <c r="AB48" s="1" t="s">
        <v>734</v>
      </c>
    </row>
    <row r="49" spans="2:25" x14ac:dyDescent="0.15">
      <c r="B49" s="91"/>
      <c r="D49" s="1" t="s">
        <v>735</v>
      </c>
      <c r="T49" s="92"/>
      <c r="V49" s="12"/>
      <c r="W49" s="12"/>
      <c r="X49" s="12"/>
      <c r="Y49" s="86"/>
    </row>
    <row r="50" spans="2:25" x14ac:dyDescent="0.15">
      <c r="B50" s="91"/>
      <c r="T50" s="92"/>
      <c r="V50" s="12"/>
      <c r="W50" s="12"/>
      <c r="X50" s="12"/>
      <c r="Y50" s="86"/>
    </row>
    <row r="51" spans="2:25" ht="17.25" customHeight="1" x14ac:dyDescent="0.15">
      <c r="B51" s="91"/>
      <c r="C51" s="1" t="s">
        <v>736</v>
      </c>
      <c r="T51" s="92"/>
      <c r="V51" s="12" t="s">
        <v>548</v>
      </c>
      <c r="W51" s="12" t="s">
        <v>653</v>
      </c>
      <c r="X51" s="12" t="s">
        <v>548</v>
      </c>
      <c r="Y51" s="373"/>
    </row>
    <row r="52" spans="2:25" ht="17.25" customHeight="1" x14ac:dyDescent="0.15">
      <c r="B52" s="91"/>
      <c r="D52" s="1" t="s">
        <v>737</v>
      </c>
      <c r="T52" s="92"/>
      <c r="V52" s="12"/>
      <c r="W52" s="12"/>
      <c r="X52" s="12"/>
      <c r="Y52" s="373"/>
    </row>
    <row r="53" spans="2:25" x14ac:dyDescent="0.15">
      <c r="B53" s="91"/>
      <c r="T53" s="92"/>
      <c r="V53" s="12"/>
      <c r="W53" s="12"/>
      <c r="X53" s="12"/>
      <c r="Y53" s="86"/>
    </row>
    <row r="54" spans="2:25" ht="17.25" customHeight="1" x14ac:dyDescent="0.15">
      <c r="B54" s="91"/>
      <c r="C54" s="1" t="s">
        <v>738</v>
      </c>
      <c r="T54" s="92"/>
      <c r="V54" s="12" t="s">
        <v>548</v>
      </c>
      <c r="W54" s="12" t="s">
        <v>653</v>
      </c>
      <c r="X54" s="12" t="s">
        <v>548</v>
      </c>
      <c r="Y54" s="373"/>
    </row>
    <row r="55" spans="2:25" ht="17.25" customHeight="1" x14ac:dyDescent="0.15">
      <c r="B55" s="91"/>
      <c r="D55" s="1" t="s">
        <v>739</v>
      </c>
      <c r="T55" s="92"/>
      <c r="V55" s="12"/>
      <c r="W55" s="12"/>
      <c r="X55" s="12"/>
      <c r="Y55" s="373"/>
    </row>
    <row r="56" spans="2:25" ht="13.5" customHeight="1" x14ac:dyDescent="0.15">
      <c r="B56" s="91"/>
      <c r="T56" s="92"/>
      <c r="V56" s="2"/>
      <c r="W56" s="2"/>
      <c r="X56" s="2"/>
      <c r="Y56" s="373"/>
    </row>
    <row r="57" spans="2:25" ht="17.25" customHeight="1" x14ac:dyDescent="0.15">
      <c r="B57" s="91"/>
      <c r="C57" s="1" t="s">
        <v>740</v>
      </c>
      <c r="T57" s="92"/>
      <c r="V57" s="12" t="s">
        <v>548</v>
      </c>
      <c r="W57" s="12" t="s">
        <v>653</v>
      </c>
      <c r="X57" s="12" t="s">
        <v>548</v>
      </c>
      <c r="Y57" s="373"/>
    </row>
    <row r="58" spans="2:25" ht="17.25" customHeight="1" x14ac:dyDescent="0.15">
      <c r="B58" s="91"/>
      <c r="D58" s="1" t="s">
        <v>741</v>
      </c>
      <c r="T58" s="92"/>
      <c r="V58" s="12"/>
      <c r="W58" s="12"/>
      <c r="X58" s="12"/>
      <c r="Y58" s="373"/>
    </row>
    <row r="59" spans="2:25" ht="17.25" customHeight="1" x14ac:dyDescent="0.15">
      <c r="B59" s="91"/>
      <c r="D59" s="1" t="s">
        <v>742</v>
      </c>
      <c r="T59" s="92"/>
      <c r="V59" s="12"/>
      <c r="W59" s="12"/>
      <c r="X59" s="12"/>
      <c r="Y59" s="373"/>
    </row>
    <row r="60" spans="2:25" x14ac:dyDescent="0.15">
      <c r="B60" s="91"/>
      <c r="T60" s="92"/>
      <c r="V60" s="12"/>
      <c r="W60" s="12"/>
      <c r="X60" s="12"/>
      <c r="Y60" s="86"/>
    </row>
    <row r="61" spans="2:25" ht="17.25" customHeight="1" x14ac:dyDescent="0.15">
      <c r="B61" s="91"/>
      <c r="C61" s="1" t="s">
        <v>743</v>
      </c>
      <c r="T61" s="92"/>
      <c r="V61" s="12" t="s">
        <v>548</v>
      </c>
      <c r="W61" s="12" t="s">
        <v>653</v>
      </c>
      <c r="X61" s="12" t="s">
        <v>548</v>
      </c>
      <c r="Y61" s="373"/>
    </row>
    <row r="62" spans="2:25" ht="7.5" customHeight="1" x14ac:dyDescent="0.15">
      <c r="B62" s="93"/>
      <c r="C62" s="8"/>
      <c r="D62" s="8"/>
      <c r="E62" s="8"/>
      <c r="F62" s="8"/>
      <c r="G62" s="8"/>
      <c r="H62" s="8"/>
      <c r="I62" s="8"/>
      <c r="J62" s="8"/>
      <c r="K62" s="8"/>
      <c r="L62" s="8"/>
      <c r="M62" s="8"/>
      <c r="N62" s="8"/>
      <c r="O62" s="8"/>
      <c r="P62" s="8"/>
      <c r="Q62" s="8"/>
      <c r="R62" s="8"/>
      <c r="S62" s="8"/>
      <c r="T62" s="94"/>
      <c r="U62" s="8"/>
      <c r="V62" s="8"/>
      <c r="W62" s="8"/>
      <c r="X62" s="8"/>
      <c r="Y62" s="94"/>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91" t="s">
        <v>744</v>
      </c>
      <c r="U65" s="91"/>
      <c r="V65" s="502" t="s">
        <v>652</v>
      </c>
      <c r="W65" s="502" t="s">
        <v>653</v>
      </c>
      <c r="X65" s="502" t="s">
        <v>654</v>
      </c>
      <c r="Y65" s="92"/>
    </row>
    <row r="66" spans="1:28" x14ac:dyDescent="0.15">
      <c r="B66" s="91"/>
      <c r="D66" s="1" t="s">
        <v>745</v>
      </c>
      <c r="U66" s="91"/>
      <c r="Y66" s="92"/>
    </row>
    <row r="67" spans="1:28" ht="17.25" customHeight="1" x14ac:dyDescent="0.15">
      <c r="B67" s="91"/>
      <c r="C67" s="1" t="s">
        <v>746</v>
      </c>
      <c r="U67" s="91"/>
      <c r="V67" s="12" t="s">
        <v>548</v>
      </c>
      <c r="W67" s="12" t="s">
        <v>653</v>
      </c>
      <c r="X67" s="12" t="s">
        <v>548</v>
      </c>
      <c r="Y67" s="373"/>
    </row>
    <row r="68" spans="1:28" ht="13.5" customHeight="1" x14ac:dyDescent="0.15">
      <c r="B68" s="91"/>
      <c r="U68" s="91"/>
      <c r="V68" s="12"/>
      <c r="W68" s="12"/>
      <c r="X68" s="12"/>
      <c r="Y68" s="86"/>
    </row>
    <row r="69" spans="1:28" ht="17.25" customHeight="1" x14ac:dyDescent="0.15">
      <c r="B69" s="91"/>
      <c r="C69" s="1" t="s">
        <v>747</v>
      </c>
      <c r="U69" s="91"/>
      <c r="V69" s="12" t="s">
        <v>548</v>
      </c>
      <c r="W69" s="12" t="s">
        <v>653</v>
      </c>
      <c r="X69" s="12" t="s">
        <v>548</v>
      </c>
      <c r="Y69" s="373"/>
    </row>
    <row r="70" spans="1:28" ht="13.5" customHeight="1" x14ac:dyDescent="0.15">
      <c r="B70" s="91"/>
      <c r="U70" s="91"/>
      <c r="V70" s="12"/>
      <c r="W70" s="12"/>
      <c r="X70" s="12"/>
      <c r="Y70" s="86"/>
    </row>
    <row r="71" spans="1:28" ht="17.25" customHeight="1" x14ac:dyDescent="0.15">
      <c r="A71" s="2"/>
      <c r="B71" s="91"/>
      <c r="C71" s="1" t="s">
        <v>748</v>
      </c>
      <c r="U71" s="91"/>
      <c r="V71" s="12" t="s">
        <v>548</v>
      </c>
      <c r="W71" s="12" t="s">
        <v>653</v>
      </c>
      <c r="X71" s="12" t="s">
        <v>548</v>
      </c>
      <c r="Y71" s="373"/>
    </row>
    <row r="72" spans="1:28" ht="13.5" customHeight="1" x14ac:dyDescent="0.15">
      <c r="B72" s="91"/>
      <c r="U72" s="91"/>
      <c r="V72" s="2"/>
      <c r="W72" s="2"/>
      <c r="X72" s="2"/>
      <c r="Y72" s="373"/>
    </row>
    <row r="73" spans="1:28" x14ac:dyDescent="0.15">
      <c r="B73" s="91"/>
      <c r="C73" s="1" t="s">
        <v>749</v>
      </c>
      <c r="U73" s="91"/>
      <c r="V73" s="12" t="s">
        <v>548</v>
      </c>
      <c r="W73" s="12" t="s">
        <v>653</v>
      </c>
      <c r="X73" s="12" t="s">
        <v>548</v>
      </c>
      <c r="Y73" s="373"/>
      <c r="Z73"/>
      <c r="AA73"/>
      <c r="AB73"/>
    </row>
    <row r="74" spans="1:28" ht="13.5" customHeight="1" x14ac:dyDescent="0.15">
      <c r="B74" s="91"/>
      <c r="U74" s="91"/>
      <c r="Y74" s="92"/>
      <c r="Z74"/>
      <c r="AA74"/>
      <c r="AB74"/>
    </row>
    <row r="75" spans="1:28" x14ac:dyDescent="0.15">
      <c r="B75" s="91"/>
      <c r="C75" s="1" t="s">
        <v>750</v>
      </c>
      <c r="U75" s="91"/>
      <c r="V75" s="12" t="s">
        <v>548</v>
      </c>
      <c r="W75" s="12" t="s">
        <v>653</v>
      </c>
      <c r="X75" s="12" t="s">
        <v>548</v>
      </c>
      <c r="Y75" s="373"/>
      <c r="Z75"/>
      <c r="AA75"/>
      <c r="AB75"/>
    </row>
    <row r="76" spans="1:28" x14ac:dyDescent="0.15">
      <c r="B76" s="91"/>
      <c r="U76" s="91"/>
      <c r="Y76" s="92"/>
      <c r="Z76"/>
      <c r="AA76"/>
      <c r="AB76"/>
    </row>
    <row r="77" spans="1:28" ht="16.5" customHeight="1" x14ac:dyDescent="0.15">
      <c r="B77" s="91"/>
      <c r="C77" s="1" t="s">
        <v>751</v>
      </c>
      <c r="U77" s="91"/>
      <c r="V77" s="12" t="s">
        <v>548</v>
      </c>
      <c r="W77" s="12" t="s">
        <v>653</v>
      </c>
      <c r="X77" s="12" t="s">
        <v>548</v>
      </c>
      <c r="Y77" s="373"/>
      <c r="Z77"/>
      <c r="AA77"/>
      <c r="AB77"/>
    </row>
    <row r="78" spans="1:28" ht="5.25" customHeight="1" x14ac:dyDescent="0.15">
      <c r="B78" s="93"/>
      <c r="C78" s="8"/>
      <c r="D78" s="8"/>
      <c r="E78" s="8"/>
      <c r="F78" s="8"/>
      <c r="G78" s="8"/>
      <c r="H78" s="8"/>
      <c r="I78" s="8"/>
      <c r="J78" s="8"/>
      <c r="K78" s="8"/>
      <c r="L78" s="8"/>
      <c r="M78" s="8"/>
      <c r="N78" s="8"/>
      <c r="O78" s="8"/>
      <c r="P78" s="8"/>
      <c r="Q78" s="8"/>
      <c r="R78" s="8"/>
      <c r="S78" s="8"/>
      <c r="T78" s="8"/>
      <c r="U78" s="93"/>
      <c r="V78" s="8"/>
      <c r="W78" s="8"/>
      <c r="X78" s="8"/>
      <c r="Y78" s="94"/>
      <c r="Z78"/>
      <c r="AA78"/>
      <c r="AB78"/>
    </row>
    <row r="80" spans="1:28" x14ac:dyDescent="0.15">
      <c r="B80" s="1" t="s">
        <v>752</v>
      </c>
    </row>
    <row r="81" spans="2:28" x14ac:dyDescent="0.15">
      <c r="B81" s="1" t="s">
        <v>753</v>
      </c>
      <c r="K81"/>
      <c r="L81"/>
      <c r="M81"/>
      <c r="N81"/>
      <c r="O81"/>
      <c r="P81"/>
      <c r="Q81"/>
      <c r="R81"/>
      <c r="S81"/>
      <c r="T81"/>
      <c r="U81"/>
      <c r="V81"/>
      <c r="W81"/>
      <c r="X81"/>
      <c r="Y81"/>
      <c r="Z81"/>
      <c r="AA81"/>
      <c r="AB81"/>
    </row>
    <row r="82" spans="2:28" ht="13.5" customHeight="1" x14ac:dyDescent="0.15">
      <c r="B82" s="1" t="s">
        <v>754</v>
      </c>
      <c r="K82"/>
      <c r="L82"/>
      <c r="M82"/>
      <c r="N82"/>
      <c r="O82"/>
      <c r="P82"/>
      <c r="Q82"/>
      <c r="R82"/>
      <c r="S82"/>
      <c r="T82"/>
      <c r="U82"/>
      <c r="V82"/>
      <c r="W82"/>
      <c r="X82"/>
      <c r="Y82"/>
      <c r="Z82"/>
      <c r="AA82"/>
      <c r="AB82"/>
    </row>
    <row r="84" spans="2:28" x14ac:dyDescent="0.15">
      <c r="B84" s="1" t="s">
        <v>706</v>
      </c>
      <c r="C84"/>
      <c r="D84"/>
      <c r="E84"/>
      <c r="F84"/>
      <c r="G84"/>
      <c r="H84"/>
      <c r="I84"/>
      <c r="J84"/>
      <c r="K84"/>
      <c r="L84"/>
      <c r="M84"/>
      <c r="N84"/>
      <c r="O84"/>
      <c r="P84"/>
      <c r="Q84"/>
      <c r="R84"/>
      <c r="S84"/>
      <c r="T84"/>
      <c r="U84"/>
      <c r="V84"/>
      <c r="W84"/>
      <c r="X84"/>
      <c r="Y84"/>
    </row>
    <row r="86" spans="2:28" x14ac:dyDescent="0.15">
      <c r="B86" s="749" t="s">
        <v>149</v>
      </c>
      <c r="C86" s="749"/>
      <c r="D86" s="749"/>
      <c r="E86" s="749"/>
      <c r="F86" s="749"/>
      <c r="G86" s="749"/>
      <c r="H86" s="749"/>
      <c r="I86" s="749"/>
      <c r="J86" s="749"/>
      <c r="K86" s="749"/>
      <c r="L86" s="749"/>
      <c r="M86" s="749"/>
      <c r="N86" s="749"/>
      <c r="O86" s="749"/>
      <c r="P86" s="749"/>
      <c r="Q86" s="749"/>
      <c r="R86" s="749"/>
      <c r="S86" s="749"/>
      <c r="T86" s="749"/>
      <c r="U86" s="749"/>
      <c r="V86" s="749"/>
      <c r="W86" s="749"/>
      <c r="X86" s="749"/>
      <c r="Y86" s="749"/>
    </row>
    <row r="88" spans="2:28" ht="23.25" customHeight="1" x14ac:dyDescent="0.15">
      <c r="B88" s="982" t="s">
        <v>150</v>
      </c>
      <c r="C88" s="982"/>
      <c r="D88" s="982"/>
      <c r="E88" s="982"/>
      <c r="F88" s="982"/>
      <c r="G88" s="669"/>
      <c r="H88" s="988"/>
      <c r="I88" s="988"/>
      <c r="J88" s="988"/>
      <c r="K88" s="988"/>
      <c r="L88" s="988"/>
      <c r="M88" s="988"/>
      <c r="N88" s="988"/>
      <c r="O88" s="988"/>
      <c r="P88" s="988"/>
      <c r="Q88" s="988"/>
      <c r="R88" s="988"/>
      <c r="S88" s="988"/>
      <c r="T88" s="988"/>
      <c r="U88" s="988"/>
      <c r="V88" s="988"/>
      <c r="W88" s="988"/>
      <c r="X88" s="988"/>
      <c r="Y88" s="989"/>
    </row>
    <row r="89" spans="2:28" ht="23.25" customHeight="1" x14ac:dyDescent="0.15">
      <c r="B89" s="982" t="s">
        <v>643</v>
      </c>
      <c r="C89" s="982"/>
      <c r="D89" s="982"/>
      <c r="E89" s="982"/>
      <c r="F89" s="982"/>
      <c r="G89" s="369" t="s">
        <v>548</v>
      </c>
      <c r="H89" s="469" t="s">
        <v>644</v>
      </c>
      <c r="I89" s="469"/>
      <c r="J89" s="469"/>
      <c r="K89" s="469"/>
      <c r="L89" s="12" t="s">
        <v>548</v>
      </c>
      <c r="M89" s="469" t="s">
        <v>645</v>
      </c>
      <c r="N89" s="469"/>
      <c r="O89" s="469"/>
      <c r="P89" s="469"/>
      <c r="Q89" s="12" t="s">
        <v>548</v>
      </c>
      <c r="R89" s="469" t="s">
        <v>646</v>
      </c>
      <c r="S89" s="469"/>
      <c r="T89" s="469"/>
      <c r="U89" s="469"/>
      <c r="V89" s="469"/>
      <c r="W89" s="10"/>
      <c r="X89" s="10"/>
      <c r="Y89" s="11"/>
    </row>
    <row r="90" spans="2:28" ht="20.100000000000001" customHeight="1" x14ac:dyDescent="0.15">
      <c r="B90" s="983" t="s">
        <v>708</v>
      </c>
      <c r="C90" s="984"/>
      <c r="D90" s="984"/>
      <c r="E90" s="984"/>
      <c r="F90" s="985"/>
      <c r="G90" s="374" t="s">
        <v>548</v>
      </c>
      <c r="H90" s="7" t="s">
        <v>709</v>
      </c>
      <c r="I90" s="379"/>
      <c r="J90" s="379"/>
      <c r="K90" s="379"/>
      <c r="L90" s="379"/>
      <c r="M90" s="379"/>
      <c r="N90" s="379"/>
      <c r="O90" s="379"/>
      <c r="P90" s="379"/>
      <c r="Q90" s="379"/>
      <c r="R90" s="379"/>
      <c r="S90" s="379"/>
      <c r="T90" s="379"/>
      <c r="U90" s="379"/>
      <c r="V90" s="379"/>
      <c r="W90" s="379"/>
      <c r="X90" s="379"/>
      <c r="Y90" s="380"/>
    </row>
    <row r="91" spans="2:28" ht="20.100000000000001" customHeight="1" x14ac:dyDescent="0.15">
      <c r="B91" s="990"/>
      <c r="C91" s="749"/>
      <c r="D91" s="749"/>
      <c r="E91" s="749"/>
      <c r="F91" s="991"/>
      <c r="G91" s="12" t="s">
        <v>548</v>
      </c>
      <c r="H91" s="1" t="s">
        <v>710</v>
      </c>
      <c r="I91" s="21"/>
      <c r="J91" s="21"/>
      <c r="K91" s="21"/>
      <c r="L91" s="21"/>
      <c r="M91" s="21"/>
      <c r="N91" s="21"/>
      <c r="O91" s="21"/>
      <c r="P91" s="21"/>
      <c r="Q91" s="21"/>
      <c r="R91" s="21"/>
      <c r="S91" s="21"/>
      <c r="T91" s="21"/>
      <c r="U91" s="21"/>
      <c r="V91" s="21"/>
      <c r="W91" s="21"/>
      <c r="X91" s="21"/>
      <c r="Y91" s="381"/>
    </row>
    <row r="92" spans="2:28" ht="20.100000000000001" customHeight="1" x14ac:dyDescent="0.15">
      <c r="B92" s="702"/>
      <c r="C92" s="703"/>
      <c r="D92" s="703"/>
      <c r="E92" s="703"/>
      <c r="F92" s="704"/>
      <c r="G92" s="376" t="s">
        <v>548</v>
      </c>
      <c r="H92" s="8" t="s">
        <v>711</v>
      </c>
      <c r="I92" s="382"/>
      <c r="J92" s="382"/>
      <c r="K92" s="382"/>
      <c r="L92" s="382"/>
      <c r="M92" s="382"/>
      <c r="N92" s="382"/>
      <c r="O92" s="382"/>
      <c r="P92" s="382"/>
      <c r="Q92" s="382"/>
      <c r="R92" s="382"/>
      <c r="S92" s="382"/>
      <c r="T92" s="382"/>
      <c r="U92" s="382"/>
      <c r="V92" s="382"/>
      <c r="W92" s="382"/>
      <c r="X92" s="382"/>
      <c r="Y92" s="383"/>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91" t="s">
        <v>755</v>
      </c>
      <c r="T95" s="92"/>
      <c r="V95" s="502" t="s">
        <v>652</v>
      </c>
      <c r="W95" s="502" t="s">
        <v>653</v>
      </c>
      <c r="X95" s="502" t="s">
        <v>654</v>
      </c>
      <c r="Y95" s="92"/>
      <c r="Z95"/>
      <c r="AA95"/>
      <c r="AB95"/>
    </row>
    <row r="96" spans="2:28" x14ac:dyDescent="0.15">
      <c r="B96" s="91"/>
      <c r="T96" s="92"/>
      <c r="Y96" s="92"/>
      <c r="Z96"/>
      <c r="AA96"/>
      <c r="AB96"/>
    </row>
    <row r="97" spans="2:28" ht="17.25" customHeight="1" x14ac:dyDescent="0.15">
      <c r="B97" s="91"/>
      <c r="C97" s="1" t="s">
        <v>756</v>
      </c>
      <c r="T97" s="92"/>
      <c r="V97" s="12" t="s">
        <v>548</v>
      </c>
      <c r="W97" s="12" t="s">
        <v>653</v>
      </c>
      <c r="X97" s="12" t="s">
        <v>548</v>
      </c>
      <c r="Y97" s="373"/>
    </row>
    <row r="98" spans="2:28" x14ac:dyDescent="0.15">
      <c r="B98" s="91"/>
      <c r="T98" s="92"/>
      <c r="V98" s="12"/>
      <c r="W98" s="12"/>
      <c r="X98" s="12"/>
      <c r="Y98" s="86"/>
    </row>
    <row r="99" spans="2:28" ht="17.25" customHeight="1" x14ac:dyDescent="0.15">
      <c r="B99" s="91"/>
      <c r="C99" s="1" t="s">
        <v>757</v>
      </c>
      <c r="T99" s="92"/>
      <c r="V99" s="12" t="s">
        <v>548</v>
      </c>
      <c r="W99" s="12" t="s">
        <v>653</v>
      </c>
      <c r="X99" s="12" t="s">
        <v>548</v>
      </c>
      <c r="Y99" s="373"/>
    </row>
    <row r="100" spans="2:28" x14ac:dyDescent="0.15">
      <c r="B100" s="91"/>
      <c r="T100" s="92"/>
      <c r="V100" s="12"/>
      <c r="W100" s="12"/>
      <c r="X100" s="12"/>
      <c r="Y100" s="86"/>
    </row>
    <row r="101" spans="2:28" ht="17.25" customHeight="1" x14ac:dyDescent="0.15">
      <c r="B101" s="91"/>
      <c r="C101" s="1" t="s">
        <v>758</v>
      </c>
      <c r="T101" s="92"/>
      <c r="V101" s="12" t="s">
        <v>548</v>
      </c>
      <c r="W101" s="12" t="s">
        <v>653</v>
      </c>
      <c r="X101" s="12" t="s">
        <v>548</v>
      </c>
      <c r="Y101" s="373"/>
    </row>
    <row r="102" spans="2:28" ht="7.5" customHeight="1" x14ac:dyDescent="0.15">
      <c r="B102" s="91"/>
      <c r="T102" s="92"/>
      <c r="V102" s="2"/>
      <c r="W102" s="2"/>
      <c r="X102" s="2"/>
      <c r="Y102" s="373"/>
    </row>
    <row r="103" spans="2:28" x14ac:dyDescent="0.15">
      <c r="B103" s="91"/>
      <c r="C103" s="1" t="s">
        <v>759</v>
      </c>
      <c r="T103" s="92"/>
      <c r="V103" s="2"/>
      <c r="W103" s="2"/>
      <c r="X103" s="2"/>
      <c r="Y103" s="373"/>
    </row>
    <row r="104" spans="2:28" x14ac:dyDescent="0.15">
      <c r="B104" s="93"/>
      <c r="C104" s="8"/>
      <c r="D104" s="8"/>
      <c r="E104" s="8"/>
      <c r="F104" s="8"/>
      <c r="G104" s="8"/>
      <c r="H104" s="8"/>
      <c r="I104" s="8"/>
      <c r="J104" s="8"/>
      <c r="K104" s="8"/>
      <c r="L104" s="8"/>
      <c r="M104" s="8"/>
      <c r="N104" s="8"/>
      <c r="O104" s="8"/>
      <c r="P104" s="8"/>
      <c r="Q104" s="8"/>
      <c r="R104" s="8"/>
      <c r="S104" s="8"/>
      <c r="T104" s="94"/>
      <c r="U104" s="8"/>
      <c r="V104" s="8"/>
      <c r="W104" s="8"/>
      <c r="X104" s="8"/>
      <c r="Y104" s="9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91" t="s">
        <v>760</v>
      </c>
      <c r="T107" s="92"/>
      <c r="V107" s="502" t="s">
        <v>652</v>
      </c>
      <c r="W107" s="502" t="s">
        <v>653</v>
      </c>
      <c r="X107" s="502" t="s">
        <v>654</v>
      </c>
      <c r="Y107" s="92"/>
      <c r="Z107"/>
      <c r="AA107"/>
      <c r="AB107"/>
    </row>
    <row r="108" spans="2:28" x14ac:dyDescent="0.15">
      <c r="B108" s="91"/>
      <c r="T108" s="92"/>
      <c r="Y108" s="92"/>
      <c r="Z108"/>
      <c r="AA108"/>
      <c r="AB108"/>
    </row>
    <row r="109" spans="2:28" ht="17.25" customHeight="1" x14ac:dyDescent="0.15">
      <c r="B109" s="91"/>
      <c r="C109" s="1" t="s">
        <v>756</v>
      </c>
      <c r="T109" s="92"/>
      <c r="V109" s="12" t="s">
        <v>548</v>
      </c>
      <c r="W109" s="12" t="s">
        <v>653</v>
      </c>
      <c r="X109" s="12" t="s">
        <v>548</v>
      </c>
      <c r="Y109" s="373"/>
    </row>
    <row r="110" spans="2:28" x14ac:dyDescent="0.15">
      <c r="B110" s="91"/>
      <c r="T110" s="92"/>
      <c r="V110" s="12"/>
      <c r="W110" s="12"/>
      <c r="X110" s="12"/>
      <c r="Y110" s="86"/>
    </row>
    <row r="111" spans="2:28" ht="13.5" customHeight="1" x14ac:dyDescent="0.15">
      <c r="B111" s="91"/>
      <c r="C111" s="1" t="s">
        <v>157</v>
      </c>
      <c r="T111" s="92"/>
      <c r="V111" s="12" t="s">
        <v>548</v>
      </c>
      <c r="W111" s="12" t="s">
        <v>653</v>
      </c>
      <c r="X111" s="12" t="s">
        <v>548</v>
      </c>
      <c r="Y111" s="373"/>
    </row>
    <row r="112" spans="2:28" ht="7.5" customHeight="1" x14ac:dyDescent="0.15">
      <c r="B112" s="91"/>
      <c r="T112" s="92"/>
      <c r="V112" s="2"/>
      <c r="W112" s="2"/>
      <c r="X112" s="2"/>
      <c r="Y112" s="373"/>
    </row>
    <row r="113" spans="2:28" ht="17.25" customHeight="1" x14ac:dyDescent="0.15">
      <c r="B113" s="91"/>
      <c r="C113" s="1" t="s">
        <v>158</v>
      </c>
      <c r="T113" s="92"/>
      <c r="V113" s="2"/>
      <c r="W113" s="2"/>
      <c r="X113" s="2"/>
      <c r="Y113" s="373"/>
    </row>
    <row r="114" spans="2:28" x14ac:dyDescent="0.15">
      <c r="B114" s="93"/>
      <c r="C114" s="8"/>
      <c r="D114" s="8"/>
      <c r="E114" s="8"/>
      <c r="F114" s="8"/>
      <c r="G114" s="8"/>
      <c r="H114" s="8"/>
      <c r="I114" s="8"/>
      <c r="J114" s="8"/>
      <c r="K114" s="8"/>
      <c r="L114" s="8"/>
      <c r="M114" s="8"/>
      <c r="N114" s="8"/>
      <c r="O114" s="8"/>
      <c r="P114" s="8"/>
      <c r="Q114" s="8"/>
      <c r="R114" s="8"/>
      <c r="S114" s="8"/>
      <c r="T114" s="94"/>
      <c r="U114" s="8"/>
      <c r="V114" s="8"/>
      <c r="W114" s="8"/>
      <c r="X114" s="8"/>
      <c r="Y114" s="94"/>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2">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K39:M39"/>
    <mergeCell ref="O39:P39"/>
    <mergeCell ref="R39:S39"/>
    <mergeCell ref="V39:X39"/>
    <mergeCell ref="D30:H30"/>
    <mergeCell ref="I30:L30"/>
    <mergeCell ref="P30:Q30"/>
    <mergeCell ref="V30:W30"/>
    <mergeCell ref="D31:H31"/>
    <mergeCell ref="I31:L31"/>
    <mergeCell ref="P31:Q31"/>
    <mergeCell ref="V31:W31"/>
    <mergeCell ref="AI2:AJ3"/>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B86:Y86"/>
    <mergeCell ref="B88:F88"/>
    <mergeCell ref="G88:Y88"/>
    <mergeCell ref="B89:F89"/>
    <mergeCell ref="B90:F92"/>
  </mergeCells>
  <phoneticPr fontId="2"/>
  <hyperlinks>
    <hyperlink ref="AI2" location="添付書類一覧!A1" display="添付書類一覧に戻る" xr:uid="{3AEC238A-E819-4E05-96DF-43DC397B5769}"/>
    <hyperlink ref="AI2:AJ3" location="' 添付書類一覧'!A1" display="添付書類一覧に戻る" xr:uid="{FC13F017-7576-4C0F-80AD-EA0E18FDD06D}"/>
  </hyperlink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AFF8E29-E603-4E12-95CA-DF65149A621C}">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85186-C1A4-4754-B115-58B3769CE824}">
  <sheetPr>
    <tabColor rgb="FF00B0F0"/>
    <pageSetUpPr fitToPage="1"/>
  </sheetPr>
  <dimension ref="A1:AE123"/>
  <sheetViews>
    <sheetView view="pageBreakPreview" zoomScaleNormal="120" zoomScaleSheetLayoutView="100" workbookViewId="0">
      <selection activeCell="AD2" sqref="AD2:AE3"/>
    </sheetView>
  </sheetViews>
  <sheetFormatPr defaultColWidth="4" defaultRowHeight="18.7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9" style="220"/>
    <col min="31" max="31" width="18.125" style="220" customWidth="1"/>
    <col min="32" max="256" width="4" style="1"/>
    <col min="257" max="257" width="1.5" style="1" customWidth="1"/>
    <col min="258" max="258" width="2.375" style="1" customWidth="1"/>
    <col min="259" max="259" width="1.125" style="1" customWidth="1"/>
    <col min="260" max="276" width="4" style="1"/>
    <col min="277" max="277" width="2.375" style="1" customWidth="1"/>
    <col min="278" max="278" width="4" style="1"/>
    <col min="279" max="279" width="2.25" style="1" customWidth="1"/>
    <col min="280" max="280" width="4" style="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32" width="4" style="1"/>
    <col min="533" max="533" width="2.375" style="1" customWidth="1"/>
    <col min="534" max="534" width="4" style="1"/>
    <col min="535" max="535" width="2.25" style="1" customWidth="1"/>
    <col min="536" max="536" width="4" style="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8" width="4" style="1"/>
    <col min="789" max="789" width="2.375" style="1" customWidth="1"/>
    <col min="790" max="790" width="4" style="1"/>
    <col min="791" max="791" width="2.25" style="1" customWidth="1"/>
    <col min="792" max="792" width="4" style="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4" width="4" style="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300" width="4" style="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6" width="4" style="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12" width="4" style="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8" width="4" style="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4" width="4" style="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80" width="4" style="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6" width="4" style="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92" width="4" style="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8" width="4" style="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4" width="4" style="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60" width="4" style="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6" width="4" style="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72" width="4" style="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8" width="4" style="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4" width="4" style="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40" width="4" style="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6" width="4" style="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52" width="4" style="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8" width="4" style="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4" width="4" style="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20" width="4" style="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6" width="4" style="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32" width="4" style="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8" width="4" style="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4" width="4" style="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700" width="4" style="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6" width="4" style="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12" width="4" style="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8" width="4" style="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4" width="4" style="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80" width="4" style="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6" width="4" style="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92" width="4" style="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8" width="4" style="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4" width="4" style="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60" width="4" style="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6" width="4" style="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72" width="4" style="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8" width="4" style="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4" width="4" style="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40" width="4" style="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6" width="4" style="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52" width="4" style="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8" width="4" style="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4" width="4" style="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20" width="4" style="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6" width="4" style="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32" width="4" style="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8" width="4" style="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4" width="4" style="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100" width="4" style="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6" width="4" style="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12" width="4" style="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8" width="4" style="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4" width="4" style="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80" width="4" style="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6" width="4" style="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92" width="4" style="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8" width="4" style="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384" width="4" style="1"/>
  </cols>
  <sheetData>
    <row r="1" spans="2:31" ht="14.25" thickBot="1" x14ac:dyDescent="0.2">
      <c r="AD1" s="1"/>
      <c r="AE1" s="291"/>
    </row>
    <row r="2" spans="2:31" ht="14.25" thickTop="1" x14ac:dyDescent="0.15">
      <c r="B2" s="1" t="s">
        <v>762</v>
      </c>
      <c r="C2"/>
      <c r="D2"/>
      <c r="E2"/>
      <c r="F2"/>
      <c r="G2"/>
      <c r="H2"/>
      <c r="I2"/>
      <c r="J2"/>
      <c r="K2"/>
      <c r="L2"/>
      <c r="M2"/>
      <c r="N2"/>
      <c r="O2"/>
      <c r="P2"/>
      <c r="Q2"/>
      <c r="R2"/>
      <c r="S2"/>
      <c r="T2"/>
      <c r="U2"/>
      <c r="V2"/>
      <c r="W2"/>
      <c r="X2"/>
      <c r="Y2"/>
      <c r="AD2" s="755" t="s">
        <v>519</v>
      </c>
      <c r="AE2" s="756"/>
    </row>
    <row r="3" spans="2:31" ht="14.25" thickBot="1" x14ac:dyDescent="0.2">
      <c r="AD3" s="757"/>
      <c r="AE3" s="758"/>
    </row>
    <row r="4" spans="2:31" ht="14.25" thickTop="1" x14ac:dyDescent="0.15">
      <c r="B4" s="749" t="s">
        <v>763</v>
      </c>
      <c r="C4" s="749"/>
      <c r="D4" s="749"/>
      <c r="E4" s="749"/>
      <c r="F4" s="749"/>
      <c r="G4" s="749"/>
      <c r="H4" s="749"/>
      <c r="I4" s="749"/>
      <c r="J4" s="749"/>
      <c r="K4" s="749"/>
      <c r="L4" s="749"/>
      <c r="M4" s="749"/>
      <c r="N4" s="749"/>
      <c r="O4" s="749"/>
      <c r="P4" s="749"/>
      <c r="Q4" s="749"/>
      <c r="R4" s="749"/>
      <c r="S4" s="749"/>
      <c r="T4" s="749"/>
      <c r="U4" s="749"/>
      <c r="V4" s="749"/>
      <c r="W4" s="749"/>
      <c r="X4" s="749"/>
      <c r="Y4" s="749"/>
      <c r="AD4" s="350"/>
      <c r="AE4" s="291"/>
    </row>
    <row r="6" spans="2:31" ht="23.25" customHeight="1" x14ac:dyDescent="0.15">
      <c r="B6" s="982" t="s">
        <v>150</v>
      </c>
      <c r="C6" s="982"/>
      <c r="D6" s="982"/>
      <c r="E6" s="982"/>
      <c r="F6" s="982"/>
      <c r="G6" s="669"/>
      <c r="H6" s="988"/>
      <c r="I6" s="988"/>
      <c r="J6" s="988"/>
      <c r="K6" s="988"/>
      <c r="L6" s="988"/>
      <c r="M6" s="988"/>
      <c r="N6" s="988"/>
      <c r="O6" s="988"/>
      <c r="P6" s="988"/>
      <c r="Q6" s="988"/>
      <c r="R6" s="988"/>
      <c r="S6" s="988"/>
      <c r="T6" s="988"/>
      <c r="U6" s="988"/>
      <c r="V6" s="988"/>
      <c r="W6" s="988"/>
      <c r="X6" s="988"/>
      <c r="Y6" s="989"/>
    </row>
    <row r="7" spans="2:31" ht="23.25" customHeight="1" x14ac:dyDescent="0.15">
      <c r="B7" s="982" t="s">
        <v>643</v>
      </c>
      <c r="C7" s="982"/>
      <c r="D7" s="982"/>
      <c r="E7" s="982"/>
      <c r="F7" s="982"/>
      <c r="G7" s="369" t="s">
        <v>548</v>
      </c>
      <c r="H7" s="469" t="s">
        <v>644</v>
      </c>
      <c r="I7" s="469"/>
      <c r="J7" s="469"/>
      <c r="K7" s="469"/>
      <c r="L7" s="12" t="s">
        <v>548</v>
      </c>
      <c r="M7" s="469" t="s">
        <v>645</v>
      </c>
      <c r="N7" s="469"/>
      <c r="O7" s="469"/>
      <c r="P7" s="469"/>
      <c r="Q7" s="12" t="s">
        <v>548</v>
      </c>
      <c r="R7" s="469" t="s">
        <v>646</v>
      </c>
      <c r="S7" s="469"/>
      <c r="T7" s="469"/>
      <c r="U7" s="469"/>
      <c r="V7" s="469"/>
      <c r="W7" s="10"/>
      <c r="X7" s="10"/>
      <c r="Y7" s="11"/>
    </row>
    <row r="8" spans="2:31" ht="20.100000000000001" customHeight="1" x14ac:dyDescent="0.15">
      <c r="B8" s="983" t="s">
        <v>708</v>
      </c>
      <c r="C8" s="984"/>
      <c r="D8" s="984"/>
      <c r="E8" s="984"/>
      <c r="F8" s="985"/>
      <c r="G8" s="12" t="s">
        <v>548</v>
      </c>
      <c r="H8" s="7" t="s">
        <v>709</v>
      </c>
      <c r="I8" s="379"/>
      <c r="J8" s="379"/>
      <c r="K8" s="379"/>
      <c r="L8" s="379"/>
      <c r="M8" s="379"/>
      <c r="N8" s="379"/>
      <c r="O8" s="379"/>
      <c r="P8" s="379"/>
      <c r="Q8" s="379"/>
      <c r="R8" s="379"/>
      <c r="S8" s="379"/>
      <c r="T8" s="379"/>
      <c r="U8" s="379"/>
      <c r="V8" s="379"/>
      <c r="W8" s="379"/>
      <c r="X8" s="379"/>
      <c r="Y8" s="380"/>
    </row>
    <row r="9" spans="2:31" ht="20.100000000000001" customHeight="1" x14ac:dyDescent="0.15">
      <c r="B9" s="990"/>
      <c r="C9" s="749"/>
      <c r="D9" s="749"/>
      <c r="E9" s="749"/>
      <c r="F9" s="991"/>
      <c r="G9" s="12" t="s">
        <v>548</v>
      </c>
      <c r="H9" s="1" t="s">
        <v>710</v>
      </c>
      <c r="I9" s="21"/>
      <c r="J9" s="21"/>
      <c r="K9" s="21"/>
      <c r="L9" s="21"/>
      <c r="M9" s="21"/>
      <c r="N9" s="21"/>
      <c r="O9" s="21"/>
      <c r="P9" s="21"/>
      <c r="Q9" s="21"/>
      <c r="R9" s="21"/>
      <c r="S9" s="21"/>
      <c r="T9" s="21"/>
      <c r="U9" s="21"/>
      <c r="V9" s="21"/>
      <c r="W9" s="21"/>
      <c r="X9" s="21"/>
      <c r="Y9" s="381"/>
    </row>
    <row r="10" spans="2:31" ht="20.100000000000001" customHeight="1" x14ac:dyDescent="0.15">
      <c r="B10" s="702"/>
      <c r="C10" s="703"/>
      <c r="D10" s="703"/>
      <c r="E10" s="703"/>
      <c r="F10" s="704"/>
      <c r="G10" s="375" t="s">
        <v>548</v>
      </c>
      <c r="H10" s="8" t="s">
        <v>764</v>
      </c>
      <c r="I10" s="382"/>
      <c r="J10" s="382"/>
      <c r="K10" s="382"/>
      <c r="L10" s="382"/>
      <c r="M10" s="382"/>
      <c r="N10" s="382"/>
      <c r="O10" s="382"/>
      <c r="P10" s="382"/>
      <c r="Q10" s="382"/>
      <c r="R10" s="382"/>
      <c r="S10" s="382"/>
      <c r="T10" s="382"/>
      <c r="U10" s="382"/>
      <c r="V10" s="382"/>
      <c r="W10" s="382"/>
      <c r="X10" s="382"/>
      <c r="Y10" s="383"/>
    </row>
    <row r="11" spans="2:31" ht="20.100000000000001" customHeight="1" x14ac:dyDescent="0.15">
      <c r="B11" s="983" t="s">
        <v>765</v>
      </c>
      <c r="C11" s="984"/>
      <c r="D11" s="984"/>
      <c r="E11" s="984"/>
      <c r="F11" s="985"/>
      <c r="G11" s="12" t="s">
        <v>548</v>
      </c>
      <c r="H11" s="7" t="s">
        <v>766</v>
      </c>
      <c r="I11" s="379"/>
      <c r="J11" s="379"/>
      <c r="K11" s="379"/>
      <c r="L11" s="379"/>
      <c r="M11" s="379"/>
      <c r="N11" s="379"/>
      <c r="O11" s="379"/>
      <c r="P11" s="379"/>
      <c r="Q11" s="379"/>
      <c r="R11" s="379"/>
      <c r="S11" s="379"/>
      <c r="T11" s="379"/>
      <c r="U11" s="379"/>
      <c r="V11" s="379"/>
      <c r="W11" s="379"/>
      <c r="X11" s="379"/>
      <c r="Y11" s="380"/>
    </row>
    <row r="12" spans="2:31" ht="20.100000000000001" customHeight="1" x14ac:dyDescent="0.15">
      <c r="B12" s="990"/>
      <c r="C12" s="749"/>
      <c r="D12" s="749"/>
      <c r="E12" s="749"/>
      <c r="F12" s="991"/>
      <c r="G12" s="12" t="s">
        <v>548</v>
      </c>
      <c r="H12" s="1" t="s">
        <v>767</v>
      </c>
      <c r="I12" s="21"/>
      <c r="J12" s="21"/>
      <c r="K12" s="21"/>
      <c r="L12" s="21"/>
      <c r="M12" s="21"/>
      <c r="N12" s="21"/>
      <c r="O12" s="21"/>
      <c r="P12" s="21"/>
      <c r="Q12" s="21"/>
      <c r="R12" s="21"/>
      <c r="S12" s="21"/>
      <c r="T12" s="21"/>
      <c r="U12" s="21"/>
      <c r="V12" s="21"/>
      <c r="W12" s="21"/>
      <c r="X12" s="21"/>
      <c r="Y12" s="381"/>
    </row>
    <row r="13" spans="2:31" ht="20.100000000000001" customHeight="1" x14ac:dyDescent="0.15">
      <c r="B13" s="990"/>
      <c r="C13" s="749"/>
      <c r="D13" s="749"/>
      <c r="E13" s="749"/>
      <c r="F13" s="991"/>
      <c r="G13" s="12" t="s">
        <v>548</v>
      </c>
      <c r="H13" s="1" t="s">
        <v>768</v>
      </c>
      <c r="I13" s="21"/>
      <c r="J13" s="21"/>
      <c r="K13" s="21"/>
      <c r="L13" s="21"/>
      <c r="M13" s="21"/>
      <c r="N13" s="21"/>
      <c r="O13" s="21"/>
      <c r="P13" s="21"/>
      <c r="Q13" s="21"/>
      <c r="R13" s="21"/>
      <c r="S13" s="21"/>
      <c r="T13" s="21"/>
      <c r="U13" s="21"/>
      <c r="V13" s="21"/>
      <c r="W13" s="21"/>
      <c r="X13" s="21"/>
      <c r="Y13" s="381"/>
    </row>
    <row r="14" spans="2:31" ht="20.100000000000001" customHeight="1" x14ac:dyDescent="0.15">
      <c r="B14" s="702"/>
      <c r="C14" s="703"/>
      <c r="D14" s="703"/>
      <c r="E14" s="703"/>
      <c r="F14" s="704"/>
      <c r="G14" s="375" t="s">
        <v>548</v>
      </c>
      <c r="H14" s="8" t="s">
        <v>769</v>
      </c>
      <c r="I14" s="382"/>
      <c r="J14" s="382"/>
      <c r="K14" s="382"/>
      <c r="L14" s="382"/>
      <c r="M14" s="382"/>
      <c r="N14" s="382"/>
      <c r="O14" s="382"/>
      <c r="P14" s="382"/>
      <c r="Q14" s="382"/>
      <c r="R14" s="382"/>
      <c r="S14" s="382"/>
      <c r="T14" s="382"/>
      <c r="U14" s="382"/>
      <c r="V14" s="382"/>
      <c r="W14" s="382"/>
      <c r="X14" s="382"/>
      <c r="Y14" s="383"/>
    </row>
    <row r="16" spans="2:31"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91" t="s">
        <v>770</v>
      </c>
      <c r="Y17" s="92"/>
    </row>
    <row r="18" spans="2:28" x14ac:dyDescent="0.15">
      <c r="B18" s="91"/>
      <c r="Y18" s="92"/>
    </row>
    <row r="19" spans="2:28" x14ac:dyDescent="0.15">
      <c r="B19" s="91"/>
      <c r="C19" s="1" t="s">
        <v>771</v>
      </c>
      <c r="K19" s="749"/>
      <c r="L19" s="749"/>
      <c r="Y19" s="92"/>
    </row>
    <row r="20" spans="2:28" ht="6.75" customHeight="1" x14ac:dyDescent="0.15">
      <c r="B20" s="91"/>
      <c r="Y20" s="92"/>
    </row>
    <row r="21" spans="2:28" ht="17.25" customHeight="1" x14ac:dyDescent="0.15">
      <c r="B21" s="91"/>
      <c r="D21" s="699" t="s">
        <v>772</v>
      </c>
      <c r="E21" s="700"/>
      <c r="F21" s="700"/>
      <c r="G21" s="700"/>
      <c r="H21" s="700"/>
      <c r="I21" s="700"/>
      <c r="J21" s="700"/>
      <c r="K21" s="700"/>
      <c r="L21" s="700"/>
      <c r="M21" s="701"/>
      <c r="N21" s="699" t="s">
        <v>772</v>
      </c>
      <c r="O21" s="700"/>
      <c r="P21" s="700"/>
      <c r="Q21" s="700"/>
      <c r="R21" s="700"/>
      <c r="S21" s="700"/>
      <c r="T21" s="700"/>
      <c r="U21" s="700"/>
      <c r="V21" s="700"/>
      <c r="W21" s="700"/>
      <c r="X21" s="701"/>
      <c r="Y21" s="92"/>
    </row>
    <row r="22" spans="2:28" ht="26.25" customHeight="1" x14ac:dyDescent="0.15">
      <c r="B22" s="91"/>
      <c r="D22" s="699"/>
      <c r="E22" s="700"/>
      <c r="F22" s="700"/>
      <c r="G22" s="700"/>
      <c r="H22" s="700"/>
      <c r="I22" s="700"/>
      <c r="J22" s="700"/>
      <c r="K22" s="700"/>
      <c r="L22" s="700"/>
      <c r="M22" s="701"/>
      <c r="N22" s="699"/>
      <c r="O22" s="700"/>
      <c r="P22" s="700"/>
      <c r="Q22" s="700"/>
      <c r="R22" s="700"/>
      <c r="S22" s="700"/>
      <c r="T22" s="700"/>
      <c r="U22" s="700"/>
      <c r="V22" s="700"/>
      <c r="W22" s="700"/>
      <c r="X22" s="701"/>
      <c r="Y22" s="92"/>
    </row>
    <row r="23" spans="2:28" x14ac:dyDescent="0.15">
      <c r="B23" s="91"/>
      <c r="M23" s="12"/>
      <c r="R23" s="12"/>
      <c r="X23" s="12"/>
      <c r="Y23" s="92"/>
      <c r="Z23"/>
      <c r="AA23"/>
      <c r="AB23"/>
    </row>
    <row r="24" spans="2:28" x14ac:dyDescent="0.15">
      <c r="B24" s="91"/>
      <c r="C24" s="1" t="s">
        <v>773</v>
      </c>
      <c r="K24" s="749"/>
      <c r="L24" s="749"/>
      <c r="Y24" s="92"/>
    </row>
    <row r="25" spans="2:28" ht="6.75" customHeight="1" x14ac:dyDescent="0.15">
      <c r="B25" s="91"/>
      <c r="Y25" s="92"/>
    </row>
    <row r="26" spans="2:28" ht="17.25" customHeight="1" x14ac:dyDescent="0.15">
      <c r="B26" s="91"/>
      <c r="D26" s="699" t="s">
        <v>772</v>
      </c>
      <c r="E26" s="700"/>
      <c r="F26" s="700"/>
      <c r="G26" s="700"/>
      <c r="H26" s="700"/>
      <c r="I26" s="700"/>
      <c r="J26" s="700"/>
      <c r="K26" s="700"/>
      <c r="L26" s="700"/>
      <c r="M26" s="701"/>
      <c r="N26" s="699" t="s">
        <v>772</v>
      </c>
      <c r="O26" s="700"/>
      <c r="P26" s="700"/>
      <c r="Q26" s="700"/>
      <c r="R26" s="700"/>
      <c r="S26" s="700"/>
      <c r="T26" s="700"/>
      <c r="U26" s="700"/>
      <c r="V26" s="700"/>
      <c r="W26" s="700"/>
      <c r="X26" s="701"/>
      <c r="Y26" s="92"/>
    </row>
    <row r="27" spans="2:28" ht="26.25" customHeight="1" x14ac:dyDescent="0.15">
      <c r="B27" s="91"/>
      <c r="D27" s="699"/>
      <c r="E27" s="700"/>
      <c r="F27" s="700"/>
      <c r="G27" s="700"/>
      <c r="H27" s="700"/>
      <c r="I27" s="700"/>
      <c r="J27" s="700"/>
      <c r="K27" s="700"/>
      <c r="L27" s="700"/>
      <c r="M27" s="701"/>
      <c r="N27" s="699"/>
      <c r="O27" s="700"/>
      <c r="P27" s="700"/>
      <c r="Q27" s="700"/>
      <c r="R27" s="700"/>
      <c r="S27" s="700"/>
      <c r="T27" s="700"/>
      <c r="U27" s="700"/>
      <c r="V27" s="700"/>
      <c r="W27" s="700"/>
      <c r="X27" s="701"/>
      <c r="Y27" s="92"/>
    </row>
    <row r="28" spans="2:28" x14ac:dyDescent="0.15">
      <c r="B28" s="91"/>
      <c r="Y28" s="92"/>
      <c r="Z28"/>
      <c r="AA28"/>
      <c r="AB28"/>
    </row>
    <row r="29" spans="2:28" x14ac:dyDescent="0.15">
      <c r="B29" s="91"/>
      <c r="C29" s="1" t="s">
        <v>774</v>
      </c>
      <c r="K29" s="2"/>
      <c r="L29" s="2"/>
      <c r="Y29" s="92"/>
    </row>
    <row r="30" spans="2:28" ht="6.75" customHeight="1" x14ac:dyDescent="0.15">
      <c r="B30" s="91"/>
      <c r="Y30" s="92"/>
    </row>
    <row r="31" spans="2:28" ht="17.25" customHeight="1" x14ac:dyDescent="0.15">
      <c r="B31" s="91"/>
      <c r="D31" s="699" t="s">
        <v>772</v>
      </c>
      <c r="E31" s="700"/>
      <c r="F31" s="700"/>
      <c r="G31" s="700"/>
      <c r="H31" s="700"/>
      <c r="I31" s="700"/>
      <c r="J31" s="700"/>
      <c r="K31" s="700"/>
      <c r="L31" s="700"/>
      <c r="M31" s="701"/>
      <c r="N31" s="699" t="s">
        <v>772</v>
      </c>
      <c r="O31" s="700"/>
      <c r="P31" s="700"/>
      <c r="Q31" s="700"/>
      <c r="R31" s="700"/>
      <c r="S31" s="700"/>
      <c r="T31" s="700"/>
      <c r="U31" s="700"/>
      <c r="V31" s="700"/>
      <c r="W31" s="700"/>
      <c r="X31" s="701"/>
      <c r="Y31" s="92"/>
    </row>
    <row r="32" spans="2:28" ht="26.25" customHeight="1" x14ac:dyDescent="0.15">
      <c r="B32" s="91"/>
      <c r="D32" s="699"/>
      <c r="E32" s="700"/>
      <c r="F32" s="700"/>
      <c r="G32" s="700"/>
      <c r="H32" s="700"/>
      <c r="I32" s="700"/>
      <c r="J32" s="700"/>
      <c r="K32" s="700"/>
      <c r="L32" s="700"/>
      <c r="M32" s="701"/>
      <c r="N32" s="699"/>
      <c r="O32" s="700"/>
      <c r="P32" s="700"/>
      <c r="Q32" s="700"/>
      <c r="R32" s="700"/>
      <c r="S32" s="700"/>
      <c r="T32" s="700"/>
      <c r="U32" s="700"/>
      <c r="V32" s="700"/>
      <c r="W32" s="700"/>
      <c r="X32" s="701"/>
      <c r="Y32" s="92"/>
    </row>
    <row r="33" spans="1:28" ht="7.5" customHeight="1" x14ac:dyDescent="0.15">
      <c r="B33" s="91"/>
      <c r="Y33" s="92"/>
      <c r="Z33"/>
      <c r="AA33"/>
      <c r="AB33"/>
    </row>
    <row r="34" spans="1:28" x14ac:dyDescent="0.15">
      <c r="B34" s="91"/>
      <c r="C34" s="1" t="s">
        <v>775</v>
      </c>
      <c r="K34" s="749"/>
      <c r="L34" s="749"/>
      <c r="Y34" s="92"/>
    </row>
    <row r="35" spans="1:28" ht="6.75" customHeight="1" x14ac:dyDescent="0.15">
      <c r="B35" s="91"/>
      <c r="Y35" s="92"/>
    </row>
    <row r="36" spans="1:28" ht="17.25" customHeight="1" x14ac:dyDescent="0.15">
      <c r="B36" s="91"/>
      <c r="D36" s="699" t="s">
        <v>772</v>
      </c>
      <c r="E36" s="700"/>
      <c r="F36" s="700"/>
      <c r="G36" s="700"/>
      <c r="H36" s="700"/>
      <c r="I36" s="700"/>
      <c r="J36" s="700"/>
      <c r="K36" s="700"/>
      <c r="L36" s="700"/>
      <c r="M36" s="701"/>
      <c r="N36" s="699" t="s">
        <v>772</v>
      </c>
      <c r="O36" s="700"/>
      <c r="P36" s="700"/>
      <c r="Q36" s="700"/>
      <c r="R36" s="700"/>
      <c r="S36" s="700"/>
      <c r="T36" s="700"/>
      <c r="U36" s="700"/>
      <c r="V36" s="700"/>
      <c r="W36" s="700"/>
      <c r="X36" s="701"/>
      <c r="Y36" s="92"/>
    </row>
    <row r="37" spans="1:28" ht="27.75" customHeight="1" x14ac:dyDescent="0.15">
      <c r="B37" s="91"/>
      <c r="D37" s="699"/>
      <c r="E37" s="700"/>
      <c r="F37" s="700"/>
      <c r="G37" s="700"/>
      <c r="H37" s="700"/>
      <c r="I37" s="700"/>
      <c r="J37" s="700"/>
      <c r="K37" s="700"/>
      <c r="L37" s="700"/>
      <c r="M37" s="701"/>
      <c r="N37" s="699"/>
      <c r="O37" s="700"/>
      <c r="P37" s="700"/>
      <c r="Q37" s="700"/>
      <c r="R37" s="700"/>
      <c r="S37" s="700"/>
      <c r="T37" s="700"/>
      <c r="U37" s="700"/>
      <c r="V37" s="700"/>
      <c r="W37" s="700"/>
      <c r="X37" s="701"/>
      <c r="Y37" s="92"/>
    </row>
    <row r="38" spans="1:28" x14ac:dyDescent="0.15">
      <c r="A38" s="92"/>
      <c r="Y38" s="92"/>
      <c r="Z38"/>
      <c r="AA38"/>
      <c r="AB38"/>
    </row>
    <row r="39" spans="1:28" x14ac:dyDescent="0.15">
      <c r="B39" s="93"/>
      <c r="C39" s="8"/>
      <c r="D39" s="8"/>
      <c r="E39" s="8"/>
      <c r="F39" s="8"/>
      <c r="G39" s="8"/>
      <c r="H39" s="8"/>
      <c r="I39" s="8"/>
      <c r="J39" s="8"/>
      <c r="K39" s="8"/>
      <c r="L39" s="8"/>
      <c r="M39" s="8"/>
      <c r="N39" s="8"/>
      <c r="O39" s="8"/>
      <c r="P39" s="8"/>
      <c r="Q39" s="8"/>
      <c r="R39" s="8"/>
      <c r="S39" s="8"/>
      <c r="T39" s="8"/>
      <c r="U39" s="8"/>
      <c r="V39" s="8"/>
      <c r="W39" s="8"/>
      <c r="X39" s="8"/>
      <c r="Y39" s="8"/>
      <c r="Z39" s="501"/>
      <c r="AA39"/>
      <c r="AB39"/>
    </row>
    <row r="42" spans="1:28" x14ac:dyDescent="0.15">
      <c r="B42" s="1" t="s">
        <v>776</v>
      </c>
    </row>
    <row r="43" spans="1:28" x14ac:dyDescent="0.15">
      <c r="B43" s="1" t="s">
        <v>777</v>
      </c>
      <c r="D43" s="1" t="s">
        <v>778</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6">
    <mergeCell ref="B8:F10"/>
    <mergeCell ref="B11:F14"/>
    <mergeCell ref="D37:M37"/>
    <mergeCell ref="N37:X37"/>
    <mergeCell ref="D26:M26"/>
    <mergeCell ref="N26:X26"/>
    <mergeCell ref="D27:M27"/>
    <mergeCell ref="N27:X27"/>
    <mergeCell ref="D31:M31"/>
    <mergeCell ref="N31:X31"/>
    <mergeCell ref="AD2:AE3"/>
    <mergeCell ref="D32:M32"/>
    <mergeCell ref="N32:X32"/>
    <mergeCell ref="K34:L34"/>
    <mergeCell ref="D36:M36"/>
    <mergeCell ref="N36:X36"/>
    <mergeCell ref="K19:L19"/>
    <mergeCell ref="D21:M21"/>
    <mergeCell ref="N21:X21"/>
    <mergeCell ref="D22:M22"/>
    <mergeCell ref="N22:X22"/>
    <mergeCell ref="K24:L24"/>
    <mergeCell ref="B4:Y4"/>
    <mergeCell ref="B6:F6"/>
    <mergeCell ref="G6:Y6"/>
    <mergeCell ref="B7:F7"/>
  </mergeCells>
  <phoneticPr fontId="2"/>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WLS983047:WLS983054 WVO983047:WVO983054" xr:uid="{DCDA9F24-00EC-477F-B9F1-5548165A2D3B}">
      <formula1>"□,■"</formula1>
    </dataValidation>
  </dataValidations>
  <hyperlinks>
    <hyperlink ref="AD2" location="添付書類一覧!A1" display="添付書類一覧に戻る" xr:uid="{D83AFB74-9112-4325-A1FC-C64F0FB8FBE3}"/>
    <hyperlink ref="AD2:AE3" location="' 添付書類一覧'!A1" display="添付書類一覧に戻る" xr:uid="{694CFB79-76CC-4214-AF04-8F0399DBB704}"/>
  </hyperlink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2A23-7FBD-487B-A94C-148216F8C170}">
  <sheetPr>
    <tabColor rgb="FF00B0F0"/>
    <pageSetUpPr fitToPage="1"/>
  </sheetPr>
  <dimension ref="B1:AF123"/>
  <sheetViews>
    <sheetView view="pageBreakPreview" zoomScaleNormal="120" zoomScaleSheetLayoutView="100" workbookViewId="0"/>
  </sheetViews>
  <sheetFormatPr defaultColWidth="4" defaultRowHeight="18.7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9" style="220"/>
    <col min="31" max="31" width="18.125" style="220" customWidth="1"/>
    <col min="32" max="256" width="4" style="1"/>
    <col min="257" max="257" width="1.5" style="1" customWidth="1"/>
    <col min="258" max="258" width="2.375" style="1" customWidth="1"/>
    <col min="259" max="259" width="1.125" style="1" customWidth="1"/>
    <col min="260" max="276" width="4" style="1"/>
    <col min="277" max="277" width="2.375" style="1" customWidth="1"/>
    <col min="278" max="278" width="4" style="1"/>
    <col min="279" max="279" width="2.25" style="1" customWidth="1"/>
    <col min="280" max="280" width="4" style="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32" width="4" style="1"/>
    <col min="533" max="533" width="2.375" style="1" customWidth="1"/>
    <col min="534" max="534" width="4" style="1"/>
    <col min="535" max="535" width="2.25" style="1" customWidth="1"/>
    <col min="536" max="536" width="4" style="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8" width="4" style="1"/>
    <col min="789" max="789" width="2.375" style="1" customWidth="1"/>
    <col min="790" max="790" width="4" style="1"/>
    <col min="791" max="791" width="2.25" style="1" customWidth="1"/>
    <col min="792" max="792" width="4" style="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4" width="4" style="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300" width="4" style="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6" width="4" style="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12" width="4" style="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8" width="4" style="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4" width="4" style="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80" width="4" style="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6" width="4" style="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92" width="4" style="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8" width="4" style="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4" width="4" style="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60" width="4" style="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6" width="4" style="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72" width="4" style="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8" width="4" style="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4" width="4" style="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40" width="4" style="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6" width="4" style="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52" width="4" style="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8" width="4" style="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4" width="4" style="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20" width="4" style="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6" width="4" style="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32" width="4" style="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8" width="4" style="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4" width="4" style="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700" width="4" style="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6" width="4" style="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12" width="4" style="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8" width="4" style="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4" width="4" style="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80" width="4" style="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6" width="4" style="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92" width="4" style="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8" width="4" style="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4" width="4" style="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60" width="4" style="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6" width="4" style="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72" width="4" style="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8" width="4" style="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4" width="4" style="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40" width="4" style="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6" width="4" style="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52" width="4" style="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8" width="4" style="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4" width="4" style="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20" width="4" style="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6" width="4" style="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32" width="4" style="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8" width="4" style="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4" width="4" style="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100" width="4" style="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6" width="4" style="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12" width="4" style="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8" width="4" style="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4" width="4" style="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80" width="4" style="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6" width="4" style="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92" width="4" style="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8" width="4" style="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384" width="4" style="1"/>
  </cols>
  <sheetData>
    <row r="1" spans="2:31" ht="14.25" thickBot="1" x14ac:dyDescent="0.2">
      <c r="AD1" s="1"/>
      <c r="AE1" s="291"/>
    </row>
    <row r="2" spans="2:31" ht="14.25" thickTop="1" x14ac:dyDescent="0.15">
      <c r="B2" s="1" t="s">
        <v>780</v>
      </c>
      <c r="C2"/>
      <c r="D2"/>
      <c r="E2"/>
      <c r="F2"/>
      <c r="G2"/>
      <c r="H2"/>
      <c r="I2"/>
      <c r="J2"/>
      <c r="K2"/>
      <c r="L2"/>
      <c r="M2"/>
      <c r="N2"/>
      <c r="O2"/>
      <c r="P2"/>
      <c r="Q2"/>
      <c r="R2"/>
      <c r="S2"/>
      <c r="T2"/>
      <c r="U2"/>
      <c r="V2"/>
      <c r="W2"/>
      <c r="X2"/>
      <c r="Y2"/>
      <c r="AD2" s="755" t="s">
        <v>519</v>
      </c>
      <c r="AE2" s="756"/>
    </row>
    <row r="3" spans="2:31" ht="14.25" thickBot="1" x14ac:dyDescent="0.2">
      <c r="AD3" s="757"/>
      <c r="AE3" s="758"/>
    </row>
    <row r="4" spans="2:31" ht="14.25" thickTop="1" x14ac:dyDescent="0.15">
      <c r="B4" s="749" t="s">
        <v>781</v>
      </c>
      <c r="C4" s="749"/>
      <c r="D4" s="749"/>
      <c r="E4" s="749"/>
      <c r="F4" s="749"/>
      <c r="G4" s="749"/>
      <c r="H4" s="749"/>
      <c r="I4" s="749"/>
      <c r="J4" s="749"/>
      <c r="K4" s="749"/>
      <c r="L4" s="749"/>
      <c r="M4" s="749"/>
      <c r="N4" s="749"/>
      <c r="O4" s="749"/>
      <c r="P4" s="749"/>
      <c r="Q4" s="749"/>
      <c r="R4" s="749"/>
      <c r="S4" s="749"/>
      <c r="T4" s="749"/>
      <c r="U4" s="749"/>
      <c r="V4" s="749"/>
      <c r="W4" s="749"/>
      <c r="X4" s="749"/>
      <c r="Y4" s="749"/>
      <c r="AD4" s="350"/>
      <c r="AE4" s="291"/>
    </row>
    <row r="6" spans="2:31" ht="23.25" customHeight="1" x14ac:dyDescent="0.15">
      <c r="B6" s="982" t="s">
        <v>150</v>
      </c>
      <c r="C6" s="982"/>
      <c r="D6" s="982"/>
      <c r="E6" s="982"/>
      <c r="F6" s="982"/>
      <c r="G6" s="669"/>
      <c r="H6" s="988"/>
      <c r="I6" s="988"/>
      <c r="J6" s="988"/>
      <c r="K6" s="988"/>
      <c r="L6" s="988"/>
      <c r="M6" s="988"/>
      <c r="N6" s="988"/>
      <c r="O6" s="988"/>
      <c r="P6" s="988"/>
      <c r="Q6" s="988"/>
      <c r="R6" s="988"/>
      <c r="S6" s="988"/>
      <c r="T6" s="988"/>
      <c r="U6" s="988"/>
      <c r="V6" s="988"/>
      <c r="W6" s="988"/>
      <c r="X6" s="988"/>
      <c r="Y6" s="989"/>
    </row>
    <row r="7" spans="2:31" ht="23.25" customHeight="1" x14ac:dyDescent="0.15">
      <c r="B7" s="982" t="s">
        <v>643</v>
      </c>
      <c r="C7" s="982"/>
      <c r="D7" s="982"/>
      <c r="E7" s="982"/>
      <c r="F7" s="982"/>
      <c r="G7" s="369" t="s">
        <v>548</v>
      </c>
      <c r="H7" s="469" t="s">
        <v>644</v>
      </c>
      <c r="I7" s="469"/>
      <c r="J7" s="469"/>
      <c r="K7" s="469"/>
      <c r="L7" s="12" t="s">
        <v>548</v>
      </c>
      <c r="M7" s="469" t="s">
        <v>645</v>
      </c>
      <c r="N7" s="469"/>
      <c r="O7" s="469"/>
      <c r="P7" s="469"/>
      <c r="Q7" s="12" t="s">
        <v>548</v>
      </c>
      <c r="R7" s="469" t="s">
        <v>646</v>
      </c>
      <c r="S7" s="469"/>
      <c r="T7" s="469"/>
      <c r="U7" s="469"/>
      <c r="V7" s="469"/>
      <c r="W7" s="10"/>
      <c r="X7" s="10"/>
      <c r="Y7" s="11"/>
    </row>
    <row r="8" spans="2:31" ht="20.100000000000001" customHeight="1" x14ac:dyDescent="0.15">
      <c r="B8" s="983" t="s">
        <v>708</v>
      </c>
      <c r="C8" s="984"/>
      <c r="D8" s="984"/>
      <c r="E8" s="984"/>
      <c r="F8" s="985"/>
      <c r="G8" s="12" t="s">
        <v>548</v>
      </c>
      <c r="H8" s="7" t="s">
        <v>709</v>
      </c>
      <c r="I8" s="379"/>
      <c r="J8" s="379"/>
      <c r="K8" s="379"/>
      <c r="L8" s="379"/>
      <c r="M8" s="379"/>
      <c r="N8" s="379"/>
      <c r="O8" s="379"/>
      <c r="P8" s="379"/>
      <c r="Q8" s="379"/>
      <c r="R8" s="379"/>
      <c r="S8" s="379"/>
      <c r="T8" s="379"/>
      <c r="U8" s="379"/>
      <c r="V8" s="379"/>
      <c r="W8" s="379"/>
      <c r="X8" s="379"/>
      <c r="Y8" s="380"/>
    </row>
    <row r="9" spans="2:31" ht="20.100000000000001" customHeight="1" x14ac:dyDescent="0.15">
      <c r="B9" s="990"/>
      <c r="C9" s="749"/>
      <c r="D9" s="749"/>
      <c r="E9" s="749"/>
      <c r="F9" s="991"/>
      <c r="G9" s="12" t="s">
        <v>548</v>
      </c>
      <c r="H9" s="1" t="s">
        <v>710</v>
      </c>
      <c r="I9" s="21"/>
      <c r="J9" s="21"/>
      <c r="K9" s="21"/>
      <c r="L9" s="21"/>
      <c r="M9" s="21"/>
      <c r="N9" s="21"/>
      <c r="O9" s="21"/>
      <c r="P9" s="21"/>
      <c r="Q9" s="21"/>
      <c r="R9" s="21"/>
      <c r="S9" s="21"/>
      <c r="T9" s="21"/>
      <c r="U9" s="21"/>
      <c r="V9" s="21"/>
      <c r="W9" s="21"/>
      <c r="X9" s="21"/>
      <c r="Y9" s="381"/>
    </row>
    <row r="10" spans="2:31" ht="20.100000000000001" customHeight="1" x14ac:dyDescent="0.15">
      <c r="B10" s="702"/>
      <c r="C10" s="703"/>
      <c r="D10" s="703"/>
      <c r="E10" s="703"/>
      <c r="F10" s="704"/>
      <c r="G10" s="375" t="s">
        <v>548</v>
      </c>
      <c r="H10" s="8" t="s">
        <v>764</v>
      </c>
      <c r="I10" s="382"/>
      <c r="J10" s="382"/>
      <c r="K10" s="382"/>
      <c r="L10" s="382"/>
      <c r="M10" s="382"/>
      <c r="N10" s="382"/>
      <c r="O10" s="382"/>
      <c r="P10" s="382"/>
      <c r="Q10" s="382"/>
      <c r="R10" s="382"/>
      <c r="S10" s="382"/>
      <c r="T10" s="382"/>
      <c r="U10" s="382"/>
      <c r="V10" s="382"/>
      <c r="W10" s="382"/>
      <c r="X10" s="382"/>
      <c r="Y10" s="383"/>
    </row>
    <row r="11" spans="2:31" ht="23.25" customHeight="1" x14ac:dyDescent="0.15">
      <c r="B11" s="982" t="s">
        <v>782</v>
      </c>
      <c r="C11" s="982"/>
      <c r="D11" s="982"/>
      <c r="E11" s="982"/>
      <c r="F11" s="982"/>
      <c r="G11" s="669" t="s">
        <v>783</v>
      </c>
      <c r="H11" s="988"/>
      <c r="I11" s="988"/>
      <c r="J11" s="988"/>
      <c r="K11" s="988"/>
      <c r="L11" s="988"/>
      <c r="M11" s="988"/>
      <c r="N11" s="988"/>
      <c r="O11" s="988"/>
      <c r="P11" s="988"/>
      <c r="Q11" s="988"/>
      <c r="R11" s="988"/>
      <c r="S11" s="988"/>
      <c r="T11" s="988"/>
      <c r="U11" s="988"/>
      <c r="V11" s="988"/>
      <c r="W11" s="988"/>
      <c r="X11" s="988"/>
      <c r="Y11" s="989"/>
    </row>
    <row r="12" spans="2:31"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31" x14ac:dyDescent="0.15">
      <c r="B14" s="6"/>
      <c r="C14" s="7"/>
      <c r="D14" s="7"/>
      <c r="E14" s="7"/>
      <c r="F14" s="7"/>
      <c r="G14" s="7"/>
      <c r="H14" s="7"/>
      <c r="I14" s="7"/>
      <c r="J14" s="7"/>
      <c r="K14" s="7"/>
      <c r="L14" s="7"/>
      <c r="M14" s="7"/>
      <c r="N14" s="7"/>
      <c r="O14" s="7"/>
      <c r="P14" s="7"/>
      <c r="Q14" s="7"/>
      <c r="R14" s="7"/>
      <c r="S14" s="7"/>
      <c r="T14" s="7"/>
      <c r="U14" s="7"/>
      <c r="V14" s="7"/>
      <c r="W14" s="7"/>
      <c r="X14" s="7"/>
      <c r="Y14" s="4"/>
    </row>
    <row r="15" spans="2:31" x14ac:dyDescent="0.15">
      <c r="B15" s="91" t="s">
        <v>784</v>
      </c>
      <c r="Y15" s="92"/>
    </row>
    <row r="16" spans="2:31" x14ac:dyDescent="0.15">
      <c r="B16" s="91"/>
      <c r="Y16" s="92"/>
    </row>
    <row r="17" spans="2:28" x14ac:dyDescent="0.15">
      <c r="B17" s="91"/>
      <c r="C17" s="1" t="s">
        <v>785</v>
      </c>
      <c r="K17" s="2"/>
      <c r="L17" s="2"/>
      <c r="Y17" s="92"/>
    </row>
    <row r="18" spans="2:28" ht="6.75" customHeight="1" x14ac:dyDescent="0.15">
      <c r="B18" s="91"/>
      <c r="Y18" s="92"/>
    </row>
    <row r="19" spans="2:28" ht="17.25" customHeight="1" x14ac:dyDescent="0.15">
      <c r="B19" s="91"/>
      <c r="D19" s="699" t="s">
        <v>772</v>
      </c>
      <c r="E19" s="700"/>
      <c r="F19" s="700"/>
      <c r="G19" s="700"/>
      <c r="H19" s="700"/>
      <c r="I19" s="700"/>
      <c r="J19" s="700"/>
      <c r="K19" s="700"/>
      <c r="L19" s="700"/>
      <c r="M19" s="701"/>
      <c r="N19" s="699" t="s">
        <v>772</v>
      </c>
      <c r="O19" s="700"/>
      <c r="P19" s="700"/>
      <c r="Q19" s="700"/>
      <c r="R19" s="700"/>
      <c r="S19" s="700"/>
      <c r="T19" s="700"/>
      <c r="U19" s="700"/>
      <c r="V19" s="700"/>
      <c r="W19" s="700"/>
      <c r="X19" s="701"/>
      <c r="Y19" s="92"/>
    </row>
    <row r="20" spans="2:28" ht="26.25" customHeight="1" x14ac:dyDescent="0.15">
      <c r="B20" s="91"/>
      <c r="D20" s="699"/>
      <c r="E20" s="700"/>
      <c r="F20" s="700"/>
      <c r="G20" s="700"/>
      <c r="H20" s="700"/>
      <c r="I20" s="700"/>
      <c r="J20" s="700"/>
      <c r="K20" s="700"/>
      <c r="L20" s="700"/>
      <c r="M20" s="701"/>
      <c r="N20" s="699"/>
      <c r="O20" s="700"/>
      <c r="P20" s="700"/>
      <c r="Q20" s="700"/>
      <c r="R20" s="700"/>
      <c r="S20" s="700"/>
      <c r="T20" s="700"/>
      <c r="U20" s="700"/>
      <c r="V20" s="700"/>
      <c r="W20" s="700"/>
      <c r="X20" s="701"/>
      <c r="Y20" s="92"/>
    </row>
    <row r="21" spans="2:28" x14ac:dyDescent="0.15">
      <c r="B21" s="91"/>
      <c r="M21" s="12"/>
      <c r="R21" s="12"/>
      <c r="X21" s="12"/>
      <c r="Y21" s="92"/>
      <c r="Z21"/>
      <c r="AA21"/>
      <c r="AB21"/>
    </row>
    <row r="22" spans="2:28" x14ac:dyDescent="0.15">
      <c r="B22" s="93"/>
      <c r="C22" s="8"/>
      <c r="D22" s="8"/>
      <c r="E22" s="8"/>
      <c r="F22" s="8"/>
      <c r="G22" s="8"/>
      <c r="H22" s="8"/>
      <c r="I22" s="8"/>
      <c r="J22" s="8"/>
      <c r="K22" s="8"/>
      <c r="L22" s="8"/>
      <c r="M22" s="8"/>
      <c r="N22" s="8"/>
      <c r="O22" s="8"/>
      <c r="P22" s="8"/>
      <c r="Q22" s="8"/>
      <c r="R22" s="8"/>
      <c r="S22" s="8"/>
      <c r="T22" s="8"/>
      <c r="U22" s="8"/>
      <c r="V22" s="8"/>
      <c r="W22" s="8"/>
      <c r="X22" s="8"/>
      <c r="Y22" s="94"/>
      <c r="Z22"/>
      <c r="AA22"/>
      <c r="AB22"/>
    </row>
    <row r="23" spans="2:28" x14ac:dyDescent="0.15">
      <c r="Z23"/>
      <c r="AA23"/>
      <c r="AB23"/>
    </row>
    <row r="25" spans="2:28" x14ac:dyDescent="0.15">
      <c r="B25" s="1" t="s">
        <v>786</v>
      </c>
    </row>
    <row r="26" spans="2:28" x14ac:dyDescent="0.15">
      <c r="B26" s="1" t="s">
        <v>777</v>
      </c>
      <c r="D26" s="1" t="s">
        <v>787</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F38" s="8"/>
    </row>
    <row r="39" spans="3:32" x14ac:dyDescent="0.15">
      <c r="C39" s="7"/>
    </row>
    <row r="122" spans="3:7" x14ac:dyDescent="0.15">
      <c r="C122" s="8"/>
      <c r="D122" s="8"/>
      <c r="E122" s="8"/>
      <c r="F122" s="8"/>
      <c r="G122" s="8"/>
    </row>
    <row r="123" spans="3:7" x14ac:dyDescent="0.15">
      <c r="C123" s="7"/>
    </row>
  </sheetData>
  <mergeCells count="12">
    <mergeCell ref="D19:M19"/>
    <mergeCell ref="N19:X19"/>
    <mergeCell ref="D20:M20"/>
    <mergeCell ref="N20:X20"/>
    <mergeCell ref="AD2:AE3"/>
    <mergeCell ref="B4:Y4"/>
    <mergeCell ref="B6:F6"/>
    <mergeCell ref="G6:Y6"/>
    <mergeCell ref="B7:F7"/>
    <mergeCell ref="B8:F10"/>
    <mergeCell ref="B11:F11"/>
    <mergeCell ref="G11:Y11"/>
  </mergeCells>
  <phoneticPr fontId="2"/>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xr:uid="{4B92AE14-48B4-42C9-8E67-DE9F6E46CD7B}">
      <formula1>"□,■"</formula1>
    </dataValidation>
  </dataValidations>
  <hyperlinks>
    <hyperlink ref="AD2" location="添付書類一覧!A1" display="添付書類一覧に戻る" xr:uid="{02DB5684-2BE9-4A7B-BA25-1B5156C5B566}"/>
    <hyperlink ref="AD2:AE3" location="' 添付書類一覧'!A1" display="添付書類一覧に戻る" xr:uid="{51D66A95-A4FC-42B1-A03B-4B3DD2C8A6E1}"/>
  </hyperlink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854F-1162-4FD0-B3C8-AF4604108C0E}">
  <sheetPr>
    <tabColor rgb="FFFF0000"/>
    <pageSetUpPr fitToPage="1"/>
  </sheetPr>
  <dimension ref="B1:AI123"/>
  <sheetViews>
    <sheetView view="pageBreakPreview" zoomScale="70" zoomScaleNormal="100" zoomScaleSheetLayoutView="70" workbookViewId="0">
      <selection activeCell="AH2" sqref="AH2:AI3"/>
    </sheetView>
  </sheetViews>
  <sheetFormatPr defaultColWidth="4" defaultRowHeight="18.7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33" width="4" style="1"/>
    <col min="34" max="34" width="9" style="220"/>
    <col min="35" max="35" width="18.125" style="220" customWidth="1"/>
    <col min="36" max="256" width="4" style="1"/>
    <col min="257" max="257" width="1.5" style="1" customWidth="1"/>
    <col min="258" max="258" width="2.375" style="1" customWidth="1"/>
    <col min="259" max="259" width="2.75" style="1" customWidth="1"/>
    <col min="260" max="263" width="4" style="1"/>
    <col min="264" max="264" width="2.875" style="1" customWidth="1"/>
    <col min="265" max="272" width="4" style="1"/>
    <col min="273" max="273" width="5.375" style="1" customWidth="1"/>
    <col min="274" max="274" width="5" style="1" customWidth="1"/>
    <col min="275" max="275" width="4.625" style="1" customWidth="1"/>
    <col min="276" max="280" width="4" style="1"/>
    <col min="281" max="281" width="2.375" style="1" customWidth="1"/>
    <col min="282" max="282" width="4" style="1"/>
    <col min="283" max="283" width="2.25" style="1" customWidth="1"/>
    <col min="284" max="284" width="4" style="1"/>
    <col min="285" max="285" width="2.375" style="1" customWidth="1"/>
    <col min="286" max="286" width="1.5" style="1" customWidth="1"/>
    <col min="287" max="512" width="4" style="1"/>
    <col min="513" max="513" width="1.5" style="1" customWidth="1"/>
    <col min="514" max="514" width="2.375" style="1" customWidth="1"/>
    <col min="515" max="515" width="2.75" style="1" customWidth="1"/>
    <col min="516" max="519" width="4" style="1"/>
    <col min="520" max="520" width="2.875" style="1" customWidth="1"/>
    <col min="521" max="528" width="4" style="1"/>
    <col min="529" max="529" width="5.375" style="1" customWidth="1"/>
    <col min="530" max="530" width="5" style="1" customWidth="1"/>
    <col min="531" max="531" width="4.625" style="1" customWidth="1"/>
    <col min="532" max="536" width="4" style="1"/>
    <col min="537" max="537" width="2.375" style="1" customWidth="1"/>
    <col min="538" max="538" width="4" style="1"/>
    <col min="539" max="539" width="2.25" style="1" customWidth="1"/>
    <col min="540" max="540" width="4" style="1"/>
    <col min="541" max="541" width="2.375" style="1" customWidth="1"/>
    <col min="542" max="542" width="1.5" style="1" customWidth="1"/>
    <col min="543" max="768" width="4" style="1"/>
    <col min="769" max="769" width="1.5" style="1" customWidth="1"/>
    <col min="770" max="770" width="2.375" style="1" customWidth="1"/>
    <col min="771" max="771" width="2.75" style="1" customWidth="1"/>
    <col min="772" max="775" width="4" style="1"/>
    <col min="776" max="776" width="2.875" style="1" customWidth="1"/>
    <col min="777" max="784" width="4" style="1"/>
    <col min="785" max="785" width="5.375" style="1" customWidth="1"/>
    <col min="786" max="786" width="5" style="1" customWidth="1"/>
    <col min="787" max="787" width="4.625" style="1" customWidth="1"/>
    <col min="788" max="792" width="4" style="1"/>
    <col min="793" max="793" width="2.375" style="1" customWidth="1"/>
    <col min="794" max="794" width="4" style="1"/>
    <col min="795" max="795" width="2.25" style="1" customWidth="1"/>
    <col min="796" max="796" width="4" style="1"/>
    <col min="797" max="797" width="2.375" style="1" customWidth="1"/>
    <col min="798" max="798" width="1.5" style="1" customWidth="1"/>
    <col min="799" max="1024" width="4" style="1"/>
    <col min="1025" max="1025" width="1.5" style="1" customWidth="1"/>
    <col min="1026" max="1026" width="2.375" style="1" customWidth="1"/>
    <col min="1027" max="1027" width="2.75" style="1" customWidth="1"/>
    <col min="1028" max="1031" width="4" style="1"/>
    <col min="1032" max="1032" width="2.875" style="1" customWidth="1"/>
    <col min="1033" max="1040" width="4" style="1"/>
    <col min="1041" max="1041" width="5.375" style="1" customWidth="1"/>
    <col min="1042" max="1042" width="5" style="1" customWidth="1"/>
    <col min="1043" max="1043" width="4.625" style="1" customWidth="1"/>
    <col min="1044" max="1048" width="4" style="1"/>
    <col min="1049" max="1049" width="2.375" style="1" customWidth="1"/>
    <col min="1050" max="1050" width="4" style="1"/>
    <col min="1051" max="1051" width="2.25" style="1" customWidth="1"/>
    <col min="1052" max="1052" width="4" style="1"/>
    <col min="1053" max="1053" width="2.375" style="1" customWidth="1"/>
    <col min="1054" max="1054" width="1.5" style="1" customWidth="1"/>
    <col min="1055" max="1280" width="4" style="1"/>
    <col min="1281" max="1281" width="1.5" style="1" customWidth="1"/>
    <col min="1282" max="1282" width="2.375" style="1" customWidth="1"/>
    <col min="1283" max="1283" width="2.75" style="1" customWidth="1"/>
    <col min="1284" max="1287" width="4" style="1"/>
    <col min="1288" max="1288" width="2.875" style="1" customWidth="1"/>
    <col min="1289" max="1296" width="4" style="1"/>
    <col min="1297" max="1297" width="5.375" style="1" customWidth="1"/>
    <col min="1298" max="1298" width="5" style="1" customWidth="1"/>
    <col min="1299" max="1299" width="4.625" style="1" customWidth="1"/>
    <col min="1300" max="1304" width="4" style="1"/>
    <col min="1305" max="1305" width="2.375" style="1" customWidth="1"/>
    <col min="1306" max="1306" width="4" style="1"/>
    <col min="1307" max="1307" width="2.25" style="1" customWidth="1"/>
    <col min="1308" max="1308" width="4" style="1"/>
    <col min="1309" max="1309" width="2.375" style="1" customWidth="1"/>
    <col min="1310" max="1310" width="1.5" style="1" customWidth="1"/>
    <col min="1311" max="1536" width="4" style="1"/>
    <col min="1537" max="1537" width="1.5" style="1" customWidth="1"/>
    <col min="1538" max="1538" width="2.375" style="1" customWidth="1"/>
    <col min="1539" max="1539" width="2.75" style="1" customWidth="1"/>
    <col min="1540" max="1543" width="4" style="1"/>
    <col min="1544" max="1544" width="2.875" style="1" customWidth="1"/>
    <col min="1545" max="1552" width="4" style="1"/>
    <col min="1553" max="1553" width="5.375" style="1" customWidth="1"/>
    <col min="1554" max="1554" width="5" style="1" customWidth="1"/>
    <col min="1555" max="1555" width="4.625" style="1" customWidth="1"/>
    <col min="1556" max="1560" width="4" style="1"/>
    <col min="1561" max="1561" width="2.375" style="1" customWidth="1"/>
    <col min="1562" max="1562" width="4" style="1"/>
    <col min="1563" max="1563" width="2.25" style="1" customWidth="1"/>
    <col min="1564" max="1564" width="4" style="1"/>
    <col min="1565" max="1565" width="2.375" style="1" customWidth="1"/>
    <col min="1566" max="1566" width="1.5" style="1" customWidth="1"/>
    <col min="1567" max="1792" width="4" style="1"/>
    <col min="1793" max="1793" width="1.5" style="1" customWidth="1"/>
    <col min="1794" max="1794" width="2.375" style="1" customWidth="1"/>
    <col min="1795" max="1795" width="2.75" style="1" customWidth="1"/>
    <col min="1796" max="1799" width="4" style="1"/>
    <col min="1800" max="1800" width="2.875" style="1" customWidth="1"/>
    <col min="1801" max="1808" width="4" style="1"/>
    <col min="1809" max="1809" width="5.375" style="1" customWidth="1"/>
    <col min="1810" max="1810" width="5" style="1" customWidth="1"/>
    <col min="1811" max="1811" width="4.625" style="1" customWidth="1"/>
    <col min="1812" max="1816" width="4" style="1"/>
    <col min="1817" max="1817" width="2.375" style="1" customWidth="1"/>
    <col min="1818" max="1818" width="4" style="1"/>
    <col min="1819" max="1819" width="2.25" style="1" customWidth="1"/>
    <col min="1820" max="1820" width="4" style="1"/>
    <col min="1821" max="1821" width="2.375" style="1" customWidth="1"/>
    <col min="1822" max="1822" width="1.5" style="1" customWidth="1"/>
    <col min="1823" max="2048" width="4" style="1"/>
    <col min="2049" max="2049" width="1.5" style="1" customWidth="1"/>
    <col min="2050" max="2050" width="2.375" style="1" customWidth="1"/>
    <col min="2051" max="2051" width="2.75" style="1" customWidth="1"/>
    <col min="2052" max="2055" width="4" style="1"/>
    <col min="2056" max="2056" width="2.875" style="1" customWidth="1"/>
    <col min="2057" max="2064" width="4" style="1"/>
    <col min="2065" max="2065" width="5.375" style="1" customWidth="1"/>
    <col min="2066" max="2066" width="5" style="1" customWidth="1"/>
    <col min="2067" max="2067" width="4.625" style="1" customWidth="1"/>
    <col min="2068" max="2072" width="4" style="1"/>
    <col min="2073" max="2073" width="2.375" style="1" customWidth="1"/>
    <col min="2074" max="2074" width="4" style="1"/>
    <col min="2075" max="2075" width="2.25" style="1" customWidth="1"/>
    <col min="2076" max="2076" width="4" style="1"/>
    <col min="2077" max="2077" width="2.375" style="1" customWidth="1"/>
    <col min="2078" max="2078" width="1.5" style="1" customWidth="1"/>
    <col min="2079" max="2304" width="4" style="1"/>
    <col min="2305" max="2305" width="1.5" style="1" customWidth="1"/>
    <col min="2306" max="2306" width="2.375" style="1" customWidth="1"/>
    <col min="2307" max="2307" width="2.75" style="1" customWidth="1"/>
    <col min="2308" max="2311" width="4" style="1"/>
    <col min="2312" max="2312" width="2.875" style="1" customWidth="1"/>
    <col min="2313" max="2320" width="4" style="1"/>
    <col min="2321" max="2321" width="5.375" style="1" customWidth="1"/>
    <col min="2322" max="2322" width="5" style="1" customWidth="1"/>
    <col min="2323" max="2323" width="4.625" style="1" customWidth="1"/>
    <col min="2324" max="2328" width="4" style="1"/>
    <col min="2329" max="2329" width="2.375" style="1" customWidth="1"/>
    <col min="2330" max="2330" width="4" style="1"/>
    <col min="2331" max="2331" width="2.25" style="1" customWidth="1"/>
    <col min="2332" max="2332" width="4" style="1"/>
    <col min="2333" max="2333" width="2.375" style="1" customWidth="1"/>
    <col min="2334" max="2334" width="1.5" style="1" customWidth="1"/>
    <col min="2335" max="2560" width="4" style="1"/>
    <col min="2561" max="2561" width="1.5" style="1" customWidth="1"/>
    <col min="2562" max="2562" width="2.375" style="1" customWidth="1"/>
    <col min="2563" max="2563" width="2.75" style="1" customWidth="1"/>
    <col min="2564" max="2567" width="4" style="1"/>
    <col min="2568" max="2568" width="2.875" style="1" customWidth="1"/>
    <col min="2569" max="2576" width="4" style="1"/>
    <col min="2577" max="2577" width="5.375" style="1" customWidth="1"/>
    <col min="2578" max="2578" width="5" style="1" customWidth="1"/>
    <col min="2579" max="2579" width="4.625" style="1" customWidth="1"/>
    <col min="2580" max="2584" width="4" style="1"/>
    <col min="2585" max="2585" width="2.375" style="1" customWidth="1"/>
    <col min="2586" max="2586" width="4" style="1"/>
    <col min="2587" max="2587" width="2.25" style="1" customWidth="1"/>
    <col min="2588" max="2588" width="4" style="1"/>
    <col min="2589" max="2589" width="2.375" style="1" customWidth="1"/>
    <col min="2590" max="2590" width="1.5" style="1" customWidth="1"/>
    <col min="2591" max="2816" width="4" style="1"/>
    <col min="2817" max="2817" width="1.5" style="1" customWidth="1"/>
    <col min="2818" max="2818" width="2.375" style="1" customWidth="1"/>
    <col min="2819" max="2819" width="2.75" style="1" customWidth="1"/>
    <col min="2820" max="2823" width="4" style="1"/>
    <col min="2824" max="2824" width="2.875" style="1" customWidth="1"/>
    <col min="2825" max="2832" width="4" style="1"/>
    <col min="2833" max="2833" width="5.375" style="1" customWidth="1"/>
    <col min="2834" max="2834" width="5" style="1" customWidth="1"/>
    <col min="2835" max="2835" width="4.625" style="1" customWidth="1"/>
    <col min="2836" max="2840" width="4" style="1"/>
    <col min="2841" max="2841" width="2.375" style="1" customWidth="1"/>
    <col min="2842" max="2842" width="4" style="1"/>
    <col min="2843" max="2843" width="2.25" style="1" customWidth="1"/>
    <col min="2844" max="2844" width="4" style="1"/>
    <col min="2845" max="2845" width="2.375" style="1" customWidth="1"/>
    <col min="2846" max="2846" width="1.5" style="1" customWidth="1"/>
    <col min="2847" max="3072" width="4" style="1"/>
    <col min="3073" max="3073" width="1.5" style="1" customWidth="1"/>
    <col min="3074" max="3074" width="2.375" style="1" customWidth="1"/>
    <col min="3075" max="3075" width="2.75" style="1" customWidth="1"/>
    <col min="3076" max="3079" width="4" style="1"/>
    <col min="3080" max="3080" width="2.875" style="1" customWidth="1"/>
    <col min="3081" max="3088" width="4" style="1"/>
    <col min="3089" max="3089" width="5.375" style="1" customWidth="1"/>
    <col min="3090" max="3090" width="5" style="1" customWidth="1"/>
    <col min="3091" max="3091" width="4.625" style="1" customWidth="1"/>
    <col min="3092" max="3096" width="4" style="1"/>
    <col min="3097" max="3097" width="2.375" style="1" customWidth="1"/>
    <col min="3098" max="3098" width="4" style="1"/>
    <col min="3099" max="3099" width="2.25" style="1" customWidth="1"/>
    <col min="3100" max="3100" width="4" style="1"/>
    <col min="3101" max="3101" width="2.375" style="1" customWidth="1"/>
    <col min="3102" max="3102" width="1.5" style="1" customWidth="1"/>
    <col min="3103" max="3328" width="4" style="1"/>
    <col min="3329" max="3329" width="1.5" style="1" customWidth="1"/>
    <col min="3330" max="3330" width="2.375" style="1" customWidth="1"/>
    <col min="3331" max="3331" width="2.75" style="1" customWidth="1"/>
    <col min="3332" max="3335" width="4" style="1"/>
    <col min="3336" max="3336" width="2.875" style="1" customWidth="1"/>
    <col min="3337" max="3344" width="4" style="1"/>
    <col min="3345" max="3345" width="5.375" style="1" customWidth="1"/>
    <col min="3346" max="3346" width="5" style="1" customWidth="1"/>
    <col min="3347" max="3347" width="4.625" style="1" customWidth="1"/>
    <col min="3348" max="3352" width="4" style="1"/>
    <col min="3353" max="3353" width="2.375" style="1" customWidth="1"/>
    <col min="3354" max="3354" width="4" style="1"/>
    <col min="3355" max="3355" width="2.25" style="1" customWidth="1"/>
    <col min="3356" max="3356" width="4" style="1"/>
    <col min="3357" max="3357" width="2.375" style="1" customWidth="1"/>
    <col min="3358" max="3358" width="1.5" style="1" customWidth="1"/>
    <col min="3359" max="3584" width="4" style="1"/>
    <col min="3585" max="3585" width="1.5" style="1" customWidth="1"/>
    <col min="3586" max="3586" width="2.375" style="1" customWidth="1"/>
    <col min="3587" max="3587" width="2.75" style="1" customWidth="1"/>
    <col min="3588" max="3591" width="4" style="1"/>
    <col min="3592" max="3592" width="2.875" style="1" customWidth="1"/>
    <col min="3593" max="3600" width="4" style="1"/>
    <col min="3601" max="3601" width="5.375" style="1" customWidth="1"/>
    <col min="3602" max="3602" width="5" style="1" customWidth="1"/>
    <col min="3603" max="3603" width="4.625" style="1" customWidth="1"/>
    <col min="3604" max="3608" width="4" style="1"/>
    <col min="3609" max="3609" width="2.375" style="1" customWidth="1"/>
    <col min="3610" max="3610" width="4" style="1"/>
    <col min="3611" max="3611" width="2.25" style="1" customWidth="1"/>
    <col min="3612" max="3612" width="4" style="1"/>
    <col min="3613" max="3613" width="2.375" style="1" customWidth="1"/>
    <col min="3614" max="3614" width="1.5" style="1" customWidth="1"/>
    <col min="3615" max="3840" width="4" style="1"/>
    <col min="3841" max="3841" width="1.5" style="1" customWidth="1"/>
    <col min="3842" max="3842" width="2.375" style="1" customWidth="1"/>
    <col min="3843" max="3843" width="2.75" style="1" customWidth="1"/>
    <col min="3844" max="3847" width="4" style="1"/>
    <col min="3848" max="3848" width="2.875" style="1" customWidth="1"/>
    <col min="3849" max="3856" width="4" style="1"/>
    <col min="3857" max="3857" width="5.375" style="1" customWidth="1"/>
    <col min="3858" max="3858" width="5" style="1" customWidth="1"/>
    <col min="3859" max="3859" width="4.625" style="1" customWidth="1"/>
    <col min="3860" max="3864" width="4" style="1"/>
    <col min="3865" max="3865" width="2.375" style="1" customWidth="1"/>
    <col min="3866" max="3866" width="4" style="1"/>
    <col min="3867" max="3867" width="2.25" style="1" customWidth="1"/>
    <col min="3868" max="3868" width="4" style="1"/>
    <col min="3869" max="3869" width="2.375" style="1" customWidth="1"/>
    <col min="3870" max="3870" width="1.5" style="1" customWidth="1"/>
    <col min="3871" max="4096" width="4" style="1"/>
    <col min="4097" max="4097" width="1.5" style="1" customWidth="1"/>
    <col min="4098" max="4098" width="2.375" style="1" customWidth="1"/>
    <col min="4099" max="4099" width="2.75" style="1" customWidth="1"/>
    <col min="4100" max="4103" width="4" style="1"/>
    <col min="4104" max="4104" width="2.875" style="1" customWidth="1"/>
    <col min="4105" max="4112" width="4" style="1"/>
    <col min="4113" max="4113" width="5.375" style="1" customWidth="1"/>
    <col min="4114" max="4114" width="5" style="1" customWidth="1"/>
    <col min="4115" max="4115" width="4.625" style="1" customWidth="1"/>
    <col min="4116" max="4120" width="4" style="1"/>
    <col min="4121" max="4121" width="2.375" style="1" customWidth="1"/>
    <col min="4122" max="4122" width="4" style="1"/>
    <col min="4123" max="4123" width="2.25" style="1" customWidth="1"/>
    <col min="4124" max="4124" width="4" style="1"/>
    <col min="4125" max="4125" width="2.375" style="1" customWidth="1"/>
    <col min="4126" max="4126" width="1.5" style="1" customWidth="1"/>
    <col min="4127" max="4352" width="4" style="1"/>
    <col min="4353" max="4353" width="1.5" style="1" customWidth="1"/>
    <col min="4354" max="4354" width="2.375" style="1" customWidth="1"/>
    <col min="4355" max="4355" width="2.75" style="1" customWidth="1"/>
    <col min="4356" max="4359" width="4" style="1"/>
    <col min="4360" max="4360" width="2.875" style="1" customWidth="1"/>
    <col min="4361" max="4368" width="4" style="1"/>
    <col min="4369" max="4369" width="5.375" style="1" customWidth="1"/>
    <col min="4370" max="4370" width="5" style="1" customWidth="1"/>
    <col min="4371" max="4371" width="4.625" style="1" customWidth="1"/>
    <col min="4372" max="4376" width="4" style="1"/>
    <col min="4377" max="4377" width="2.375" style="1" customWidth="1"/>
    <col min="4378" max="4378" width="4" style="1"/>
    <col min="4379" max="4379" width="2.25" style="1" customWidth="1"/>
    <col min="4380" max="4380" width="4" style="1"/>
    <col min="4381" max="4381" width="2.375" style="1" customWidth="1"/>
    <col min="4382" max="4382" width="1.5" style="1" customWidth="1"/>
    <col min="4383" max="4608" width="4" style="1"/>
    <col min="4609" max="4609" width="1.5" style="1" customWidth="1"/>
    <col min="4610" max="4610" width="2.375" style="1" customWidth="1"/>
    <col min="4611" max="4611" width="2.75" style="1" customWidth="1"/>
    <col min="4612" max="4615" width="4" style="1"/>
    <col min="4616" max="4616" width="2.875" style="1" customWidth="1"/>
    <col min="4617" max="4624" width="4" style="1"/>
    <col min="4625" max="4625" width="5.375" style="1" customWidth="1"/>
    <col min="4626" max="4626" width="5" style="1" customWidth="1"/>
    <col min="4627" max="4627" width="4.625" style="1" customWidth="1"/>
    <col min="4628" max="4632" width="4" style="1"/>
    <col min="4633" max="4633" width="2.375" style="1" customWidth="1"/>
    <col min="4634" max="4634" width="4" style="1"/>
    <col min="4635" max="4635" width="2.25" style="1" customWidth="1"/>
    <col min="4636" max="4636" width="4" style="1"/>
    <col min="4637" max="4637" width="2.375" style="1" customWidth="1"/>
    <col min="4638" max="4638" width="1.5" style="1" customWidth="1"/>
    <col min="4639" max="4864" width="4" style="1"/>
    <col min="4865" max="4865" width="1.5" style="1" customWidth="1"/>
    <col min="4866" max="4866" width="2.375" style="1" customWidth="1"/>
    <col min="4867" max="4867" width="2.75" style="1" customWidth="1"/>
    <col min="4868" max="4871" width="4" style="1"/>
    <col min="4872" max="4872" width="2.875" style="1" customWidth="1"/>
    <col min="4873" max="4880" width="4" style="1"/>
    <col min="4881" max="4881" width="5.375" style="1" customWidth="1"/>
    <col min="4882" max="4882" width="5" style="1" customWidth="1"/>
    <col min="4883" max="4883" width="4.625" style="1" customWidth="1"/>
    <col min="4884" max="4888" width="4" style="1"/>
    <col min="4889" max="4889" width="2.375" style="1" customWidth="1"/>
    <col min="4890" max="4890" width="4" style="1"/>
    <col min="4891" max="4891" width="2.25" style="1" customWidth="1"/>
    <col min="4892" max="4892" width="4" style="1"/>
    <col min="4893" max="4893" width="2.375" style="1" customWidth="1"/>
    <col min="4894" max="4894" width="1.5" style="1" customWidth="1"/>
    <col min="4895" max="5120" width="4" style="1"/>
    <col min="5121" max="5121" width="1.5" style="1" customWidth="1"/>
    <col min="5122" max="5122" width="2.375" style="1" customWidth="1"/>
    <col min="5123" max="5123" width="2.75" style="1" customWidth="1"/>
    <col min="5124" max="5127" width="4" style="1"/>
    <col min="5128" max="5128" width="2.875" style="1" customWidth="1"/>
    <col min="5129" max="5136" width="4" style="1"/>
    <col min="5137" max="5137" width="5.375" style="1" customWidth="1"/>
    <col min="5138" max="5138" width="5" style="1" customWidth="1"/>
    <col min="5139" max="5139" width="4.625" style="1" customWidth="1"/>
    <col min="5140" max="5144" width="4" style="1"/>
    <col min="5145" max="5145" width="2.375" style="1" customWidth="1"/>
    <col min="5146" max="5146" width="4" style="1"/>
    <col min="5147" max="5147" width="2.25" style="1" customWidth="1"/>
    <col min="5148" max="5148" width="4" style="1"/>
    <col min="5149" max="5149" width="2.375" style="1" customWidth="1"/>
    <col min="5150" max="5150" width="1.5" style="1" customWidth="1"/>
    <col min="5151" max="5376" width="4" style="1"/>
    <col min="5377" max="5377" width="1.5" style="1" customWidth="1"/>
    <col min="5378" max="5378" width="2.375" style="1" customWidth="1"/>
    <col min="5379" max="5379" width="2.75" style="1" customWidth="1"/>
    <col min="5380" max="5383" width="4" style="1"/>
    <col min="5384" max="5384" width="2.875" style="1" customWidth="1"/>
    <col min="5385" max="5392" width="4" style="1"/>
    <col min="5393" max="5393" width="5.375" style="1" customWidth="1"/>
    <col min="5394" max="5394" width="5" style="1" customWidth="1"/>
    <col min="5395" max="5395" width="4.625" style="1" customWidth="1"/>
    <col min="5396" max="5400" width="4" style="1"/>
    <col min="5401" max="5401" width="2.375" style="1" customWidth="1"/>
    <col min="5402" max="5402" width="4" style="1"/>
    <col min="5403" max="5403" width="2.25" style="1" customWidth="1"/>
    <col min="5404" max="5404" width="4" style="1"/>
    <col min="5405" max="5405" width="2.375" style="1" customWidth="1"/>
    <col min="5406" max="5406" width="1.5" style="1" customWidth="1"/>
    <col min="5407" max="5632" width="4" style="1"/>
    <col min="5633" max="5633" width="1.5" style="1" customWidth="1"/>
    <col min="5634" max="5634" width="2.375" style="1" customWidth="1"/>
    <col min="5635" max="5635" width="2.75" style="1" customWidth="1"/>
    <col min="5636" max="5639" width="4" style="1"/>
    <col min="5640" max="5640" width="2.875" style="1" customWidth="1"/>
    <col min="5641" max="5648" width="4" style="1"/>
    <col min="5649" max="5649" width="5.375" style="1" customWidth="1"/>
    <col min="5650" max="5650" width="5" style="1" customWidth="1"/>
    <col min="5651" max="5651" width="4.625" style="1" customWidth="1"/>
    <col min="5652" max="5656" width="4" style="1"/>
    <col min="5657" max="5657" width="2.375" style="1" customWidth="1"/>
    <col min="5658" max="5658" width="4" style="1"/>
    <col min="5659" max="5659" width="2.25" style="1" customWidth="1"/>
    <col min="5660" max="5660" width="4" style="1"/>
    <col min="5661" max="5661" width="2.375" style="1" customWidth="1"/>
    <col min="5662" max="5662" width="1.5" style="1" customWidth="1"/>
    <col min="5663" max="5888" width="4" style="1"/>
    <col min="5889" max="5889" width="1.5" style="1" customWidth="1"/>
    <col min="5890" max="5890" width="2.375" style="1" customWidth="1"/>
    <col min="5891" max="5891" width="2.75" style="1" customWidth="1"/>
    <col min="5892" max="5895" width="4" style="1"/>
    <col min="5896" max="5896" width="2.875" style="1" customWidth="1"/>
    <col min="5897" max="5904" width="4" style="1"/>
    <col min="5905" max="5905" width="5.375" style="1" customWidth="1"/>
    <col min="5906" max="5906" width="5" style="1" customWidth="1"/>
    <col min="5907" max="5907" width="4.625" style="1" customWidth="1"/>
    <col min="5908" max="5912" width="4" style="1"/>
    <col min="5913" max="5913" width="2.375" style="1" customWidth="1"/>
    <col min="5914" max="5914" width="4" style="1"/>
    <col min="5915" max="5915" width="2.25" style="1" customWidth="1"/>
    <col min="5916" max="5916" width="4" style="1"/>
    <col min="5917" max="5917" width="2.375" style="1" customWidth="1"/>
    <col min="5918" max="5918" width="1.5" style="1" customWidth="1"/>
    <col min="5919" max="6144" width="4" style="1"/>
    <col min="6145" max="6145" width="1.5" style="1" customWidth="1"/>
    <col min="6146" max="6146" width="2.375" style="1" customWidth="1"/>
    <col min="6147" max="6147" width="2.75" style="1" customWidth="1"/>
    <col min="6148" max="6151" width="4" style="1"/>
    <col min="6152" max="6152" width="2.875" style="1" customWidth="1"/>
    <col min="6153" max="6160" width="4" style="1"/>
    <col min="6161" max="6161" width="5.375" style="1" customWidth="1"/>
    <col min="6162" max="6162" width="5" style="1" customWidth="1"/>
    <col min="6163" max="6163" width="4.625" style="1" customWidth="1"/>
    <col min="6164" max="6168" width="4" style="1"/>
    <col min="6169" max="6169" width="2.375" style="1" customWidth="1"/>
    <col min="6170" max="6170" width="4" style="1"/>
    <col min="6171" max="6171" width="2.25" style="1" customWidth="1"/>
    <col min="6172" max="6172" width="4" style="1"/>
    <col min="6173" max="6173" width="2.375" style="1" customWidth="1"/>
    <col min="6174" max="6174" width="1.5" style="1" customWidth="1"/>
    <col min="6175" max="6400" width="4" style="1"/>
    <col min="6401" max="6401" width="1.5" style="1" customWidth="1"/>
    <col min="6402" max="6402" width="2.375" style="1" customWidth="1"/>
    <col min="6403" max="6403" width="2.75" style="1" customWidth="1"/>
    <col min="6404" max="6407" width="4" style="1"/>
    <col min="6408" max="6408" width="2.875" style="1" customWidth="1"/>
    <col min="6409" max="6416" width="4" style="1"/>
    <col min="6417" max="6417" width="5.375" style="1" customWidth="1"/>
    <col min="6418" max="6418" width="5" style="1" customWidth="1"/>
    <col min="6419" max="6419" width="4.625" style="1" customWidth="1"/>
    <col min="6420" max="6424" width="4" style="1"/>
    <col min="6425" max="6425" width="2.375" style="1" customWidth="1"/>
    <col min="6426" max="6426" width="4" style="1"/>
    <col min="6427" max="6427" width="2.25" style="1" customWidth="1"/>
    <col min="6428" max="6428" width="4" style="1"/>
    <col min="6429" max="6429" width="2.375" style="1" customWidth="1"/>
    <col min="6430" max="6430" width="1.5" style="1" customWidth="1"/>
    <col min="6431" max="6656" width="4" style="1"/>
    <col min="6657" max="6657" width="1.5" style="1" customWidth="1"/>
    <col min="6658" max="6658" width="2.375" style="1" customWidth="1"/>
    <col min="6659" max="6659" width="2.75" style="1" customWidth="1"/>
    <col min="6660" max="6663" width="4" style="1"/>
    <col min="6664" max="6664" width="2.875" style="1" customWidth="1"/>
    <col min="6665" max="6672" width="4" style="1"/>
    <col min="6673" max="6673" width="5.375" style="1" customWidth="1"/>
    <col min="6674" max="6674" width="5" style="1" customWidth="1"/>
    <col min="6675" max="6675" width="4.625" style="1" customWidth="1"/>
    <col min="6676" max="6680" width="4" style="1"/>
    <col min="6681" max="6681" width="2.375" style="1" customWidth="1"/>
    <col min="6682" max="6682" width="4" style="1"/>
    <col min="6683" max="6683" width="2.25" style="1" customWidth="1"/>
    <col min="6684" max="6684" width="4" style="1"/>
    <col min="6685" max="6685" width="2.375" style="1" customWidth="1"/>
    <col min="6686" max="6686" width="1.5" style="1" customWidth="1"/>
    <col min="6687" max="6912" width="4" style="1"/>
    <col min="6913" max="6913" width="1.5" style="1" customWidth="1"/>
    <col min="6914" max="6914" width="2.375" style="1" customWidth="1"/>
    <col min="6915" max="6915" width="2.75" style="1" customWidth="1"/>
    <col min="6916" max="6919" width="4" style="1"/>
    <col min="6920" max="6920" width="2.875" style="1" customWidth="1"/>
    <col min="6921" max="6928" width="4" style="1"/>
    <col min="6929" max="6929" width="5.375" style="1" customWidth="1"/>
    <col min="6930" max="6930" width="5" style="1" customWidth="1"/>
    <col min="6931" max="6931" width="4.625" style="1" customWidth="1"/>
    <col min="6932" max="6936" width="4" style="1"/>
    <col min="6937" max="6937" width="2.375" style="1" customWidth="1"/>
    <col min="6938" max="6938" width="4" style="1"/>
    <col min="6939" max="6939" width="2.25" style="1" customWidth="1"/>
    <col min="6940" max="6940" width="4" style="1"/>
    <col min="6941" max="6941" width="2.375" style="1" customWidth="1"/>
    <col min="6942" max="6942" width="1.5" style="1" customWidth="1"/>
    <col min="6943" max="7168" width="4" style="1"/>
    <col min="7169" max="7169" width="1.5" style="1" customWidth="1"/>
    <col min="7170" max="7170" width="2.375" style="1" customWidth="1"/>
    <col min="7171" max="7171" width="2.75" style="1" customWidth="1"/>
    <col min="7172" max="7175" width="4" style="1"/>
    <col min="7176" max="7176" width="2.875" style="1" customWidth="1"/>
    <col min="7177" max="7184" width="4" style="1"/>
    <col min="7185" max="7185" width="5.375" style="1" customWidth="1"/>
    <col min="7186" max="7186" width="5" style="1" customWidth="1"/>
    <col min="7187" max="7187" width="4.625" style="1" customWidth="1"/>
    <col min="7188" max="7192" width="4" style="1"/>
    <col min="7193" max="7193" width="2.375" style="1" customWidth="1"/>
    <col min="7194" max="7194" width="4" style="1"/>
    <col min="7195" max="7195" width="2.25" style="1" customWidth="1"/>
    <col min="7196" max="7196" width="4" style="1"/>
    <col min="7197" max="7197" width="2.375" style="1" customWidth="1"/>
    <col min="7198" max="7198" width="1.5" style="1" customWidth="1"/>
    <col min="7199" max="7424" width="4" style="1"/>
    <col min="7425" max="7425" width="1.5" style="1" customWidth="1"/>
    <col min="7426" max="7426" width="2.375" style="1" customWidth="1"/>
    <col min="7427" max="7427" width="2.75" style="1" customWidth="1"/>
    <col min="7428" max="7431" width="4" style="1"/>
    <col min="7432" max="7432" width="2.875" style="1" customWidth="1"/>
    <col min="7433" max="7440" width="4" style="1"/>
    <col min="7441" max="7441" width="5.375" style="1" customWidth="1"/>
    <col min="7442" max="7442" width="5" style="1" customWidth="1"/>
    <col min="7443" max="7443" width="4.625" style="1" customWidth="1"/>
    <col min="7444" max="7448" width="4" style="1"/>
    <col min="7449" max="7449" width="2.375" style="1" customWidth="1"/>
    <col min="7450" max="7450" width="4" style="1"/>
    <col min="7451" max="7451" width="2.25" style="1" customWidth="1"/>
    <col min="7452" max="7452" width="4" style="1"/>
    <col min="7453" max="7453" width="2.375" style="1" customWidth="1"/>
    <col min="7454" max="7454" width="1.5" style="1" customWidth="1"/>
    <col min="7455" max="7680" width="4" style="1"/>
    <col min="7681" max="7681" width="1.5" style="1" customWidth="1"/>
    <col min="7682" max="7682" width="2.375" style="1" customWidth="1"/>
    <col min="7683" max="7683" width="2.75" style="1" customWidth="1"/>
    <col min="7684" max="7687" width="4" style="1"/>
    <col min="7688" max="7688" width="2.875" style="1" customWidth="1"/>
    <col min="7689" max="7696" width="4" style="1"/>
    <col min="7697" max="7697" width="5.375" style="1" customWidth="1"/>
    <col min="7698" max="7698" width="5" style="1" customWidth="1"/>
    <col min="7699" max="7699" width="4.625" style="1" customWidth="1"/>
    <col min="7700" max="7704" width="4" style="1"/>
    <col min="7705" max="7705" width="2.375" style="1" customWidth="1"/>
    <col min="7706" max="7706" width="4" style="1"/>
    <col min="7707" max="7707" width="2.25" style="1" customWidth="1"/>
    <col min="7708" max="7708" width="4" style="1"/>
    <col min="7709" max="7709" width="2.375" style="1" customWidth="1"/>
    <col min="7710" max="7710" width="1.5" style="1" customWidth="1"/>
    <col min="7711" max="7936" width="4" style="1"/>
    <col min="7937" max="7937" width="1.5" style="1" customWidth="1"/>
    <col min="7938" max="7938" width="2.375" style="1" customWidth="1"/>
    <col min="7939" max="7939" width="2.75" style="1" customWidth="1"/>
    <col min="7940" max="7943" width="4" style="1"/>
    <col min="7944" max="7944" width="2.875" style="1" customWidth="1"/>
    <col min="7945" max="7952" width="4" style="1"/>
    <col min="7953" max="7953" width="5.375" style="1" customWidth="1"/>
    <col min="7954" max="7954" width="5" style="1" customWidth="1"/>
    <col min="7955" max="7955" width="4.625" style="1" customWidth="1"/>
    <col min="7956" max="7960" width="4" style="1"/>
    <col min="7961" max="7961" width="2.375" style="1" customWidth="1"/>
    <col min="7962" max="7962" width="4" style="1"/>
    <col min="7963" max="7963" width="2.25" style="1" customWidth="1"/>
    <col min="7964" max="7964" width="4" style="1"/>
    <col min="7965" max="7965" width="2.375" style="1" customWidth="1"/>
    <col min="7966" max="7966" width="1.5" style="1" customWidth="1"/>
    <col min="7967" max="8192" width="4" style="1"/>
    <col min="8193" max="8193" width="1.5" style="1" customWidth="1"/>
    <col min="8194" max="8194" width="2.375" style="1" customWidth="1"/>
    <col min="8195" max="8195" width="2.75" style="1" customWidth="1"/>
    <col min="8196" max="8199" width="4" style="1"/>
    <col min="8200" max="8200" width="2.875" style="1" customWidth="1"/>
    <col min="8201" max="8208" width="4" style="1"/>
    <col min="8209" max="8209" width="5.375" style="1" customWidth="1"/>
    <col min="8210" max="8210" width="5" style="1" customWidth="1"/>
    <col min="8211" max="8211" width="4.625" style="1" customWidth="1"/>
    <col min="8212" max="8216" width="4" style="1"/>
    <col min="8217" max="8217" width="2.375" style="1" customWidth="1"/>
    <col min="8218" max="8218" width="4" style="1"/>
    <col min="8219" max="8219" width="2.25" style="1" customWidth="1"/>
    <col min="8220" max="8220" width="4" style="1"/>
    <col min="8221" max="8221" width="2.375" style="1" customWidth="1"/>
    <col min="8222" max="8222" width="1.5" style="1" customWidth="1"/>
    <col min="8223" max="8448" width="4" style="1"/>
    <col min="8449" max="8449" width="1.5" style="1" customWidth="1"/>
    <col min="8450" max="8450" width="2.375" style="1" customWidth="1"/>
    <col min="8451" max="8451" width="2.75" style="1" customWidth="1"/>
    <col min="8452" max="8455" width="4" style="1"/>
    <col min="8456" max="8456" width="2.875" style="1" customWidth="1"/>
    <col min="8457" max="8464" width="4" style="1"/>
    <col min="8465" max="8465" width="5.375" style="1" customWidth="1"/>
    <col min="8466" max="8466" width="5" style="1" customWidth="1"/>
    <col min="8467" max="8467" width="4.625" style="1" customWidth="1"/>
    <col min="8468" max="8472" width="4" style="1"/>
    <col min="8473" max="8473" width="2.375" style="1" customWidth="1"/>
    <col min="8474" max="8474" width="4" style="1"/>
    <col min="8475" max="8475" width="2.25" style="1" customWidth="1"/>
    <col min="8476" max="8476" width="4" style="1"/>
    <col min="8477" max="8477" width="2.375" style="1" customWidth="1"/>
    <col min="8478" max="8478" width="1.5" style="1" customWidth="1"/>
    <col min="8479" max="8704" width="4" style="1"/>
    <col min="8705" max="8705" width="1.5" style="1" customWidth="1"/>
    <col min="8706" max="8706" width="2.375" style="1" customWidth="1"/>
    <col min="8707" max="8707" width="2.75" style="1" customWidth="1"/>
    <col min="8708" max="8711" width="4" style="1"/>
    <col min="8712" max="8712" width="2.875" style="1" customWidth="1"/>
    <col min="8713" max="8720" width="4" style="1"/>
    <col min="8721" max="8721" width="5.375" style="1" customWidth="1"/>
    <col min="8722" max="8722" width="5" style="1" customWidth="1"/>
    <col min="8723" max="8723" width="4.625" style="1" customWidth="1"/>
    <col min="8724" max="8728" width="4" style="1"/>
    <col min="8729" max="8729" width="2.375" style="1" customWidth="1"/>
    <col min="8730" max="8730" width="4" style="1"/>
    <col min="8731" max="8731" width="2.25" style="1" customWidth="1"/>
    <col min="8732" max="8732" width="4" style="1"/>
    <col min="8733" max="8733" width="2.375" style="1" customWidth="1"/>
    <col min="8734" max="8734" width="1.5" style="1" customWidth="1"/>
    <col min="8735" max="8960" width="4" style="1"/>
    <col min="8961" max="8961" width="1.5" style="1" customWidth="1"/>
    <col min="8962" max="8962" width="2.375" style="1" customWidth="1"/>
    <col min="8963" max="8963" width="2.75" style="1" customWidth="1"/>
    <col min="8964" max="8967" width="4" style="1"/>
    <col min="8968" max="8968" width="2.875" style="1" customWidth="1"/>
    <col min="8969" max="8976" width="4" style="1"/>
    <col min="8977" max="8977" width="5.375" style="1" customWidth="1"/>
    <col min="8978" max="8978" width="5" style="1" customWidth="1"/>
    <col min="8979" max="8979" width="4.625" style="1" customWidth="1"/>
    <col min="8980" max="8984" width="4" style="1"/>
    <col min="8985" max="8985" width="2.375" style="1" customWidth="1"/>
    <col min="8986" max="8986" width="4" style="1"/>
    <col min="8987" max="8987" width="2.25" style="1" customWidth="1"/>
    <col min="8988" max="8988" width="4" style="1"/>
    <col min="8989" max="8989" width="2.375" style="1" customWidth="1"/>
    <col min="8990" max="8990" width="1.5" style="1" customWidth="1"/>
    <col min="8991" max="9216" width="4" style="1"/>
    <col min="9217" max="9217" width="1.5" style="1" customWidth="1"/>
    <col min="9218" max="9218" width="2.375" style="1" customWidth="1"/>
    <col min="9219" max="9219" width="2.75" style="1" customWidth="1"/>
    <col min="9220" max="9223" width="4" style="1"/>
    <col min="9224" max="9224" width="2.875" style="1" customWidth="1"/>
    <col min="9225" max="9232" width="4" style="1"/>
    <col min="9233" max="9233" width="5.375" style="1" customWidth="1"/>
    <col min="9234" max="9234" width="5" style="1" customWidth="1"/>
    <col min="9235" max="9235" width="4.625" style="1" customWidth="1"/>
    <col min="9236" max="9240" width="4" style="1"/>
    <col min="9241" max="9241" width="2.375" style="1" customWidth="1"/>
    <col min="9242" max="9242" width="4" style="1"/>
    <col min="9243" max="9243" width="2.25" style="1" customWidth="1"/>
    <col min="9244" max="9244" width="4" style="1"/>
    <col min="9245" max="9245" width="2.375" style="1" customWidth="1"/>
    <col min="9246" max="9246" width="1.5" style="1" customWidth="1"/>
    <col min="9247" max="9472" width="4" style="1"/>
    <col min="9473" max="9473" width="1.5" style="1" customWidth="1"/>
    <col min="9474" max="9474" width="2.375" style="1" customWidth="1"/>
    <col min="9475" max="9475" width="2.75" style="1" customWidth="1"/>
    <col min="9476" max="9479" width="4" style="1"/>
    <col min="9480" max="9480" width="2.875" style="1" customWidth="1"/>
    <col min="9481" max="9488" width="4" style="1"/>
    <col min="9489" max="9489" width="5.375" style="1" customWidth="1"/>
    <col min="9490" max="9490" width="5" style="1" customWidth="1"/>
    <col min="9491" max="9491" width="4.625" style="1" customWidth="1"/>
    <col min="9492" max="9496" width="4" style="1"/>
    <col min="9497" max="9497" width="2.375" style="1" customWidth="1"/>
    <col min="9498" max="9498" width="4" style="1"/>
    <col min="9499" max="9499" width="2.25" style="1" customWidth="1"/>
    <col min="9500" max="9500" width="4" style="1"/>
    <col min="9501" max="9501" width="2.375" style="1" customWidth="1"/>
    <col min="9502" max="9502" width="1.5" style="1" customWidth="1"/>
    <col min="9503" max="9728" width="4" style="1"/>
    <col min="9729" max="9729" width="1.5" style="1" customWidth="1"/>
    <col min="9730" max="9730" width="2.375" style="1" customWidth="1"/>
    <col min="9731" max="9731" width="2.75" style="1" customWidth="1"/>
    <col min="9732" max="9735" width="4" style="1"/>
    <col min="9736" max="9736" width="2.875" style="1" customWidth="1"/>
    <col min="9737" max="9744" width="4" style="1"/>
    <col min="9745" max="9745" width="5.375" style="1" customWidth="1"/>
    <col min="9746" max="9746" width="5" style="1" customWidth="1"/>
    <col min="9747" max="9747" width="4.625" style="1" customWidth="1"/>
    <col min="9748" max="9752" width="4" style="1"/>
    <col min="9753" max="9753" width="2.375" style="1" customWidth="1"/>
    <col min="9754" max="9754" width="4" style="1"/>
    <col min="9755" max="9755" width="2.25" style="1" customWidth="1"/>
    <col min="9756" max="9756" width="4" style="1"/>
    <col min="9757" max="9757" width="2.375" style="1" customWidth="1"/>
    <col min="9758" max="9758" width="1.5" style="1" customWidth="1"/>
    <col min="9759" max="9984" width="4" style="1"/>
    <col min="9985" max="9985" width="1.5" style="1" customWidth="1"/>
    <col min="9986" max="9986" width="2.375" style="1" customWidth="1"/>
    <col min="9987" max="9987" width="2.75" style="1" customWidth="1"/>
    <col min="9988" max="9991" width="4" style="1"/>
    <col min="9992" max="9992" width="2.875" style="1" customWidth="1"/>
    <col min="9993" max="10000" width="4" style="1"/>
    <col min="10001" max="10001" width="5.375" style="1" customWidth="1"/>
    <col min="10002" max="10002" width="5" style="1" customWidth="1"/>
    <col min="10003" max="10003" width="4.625" style="1" customWidth="1"/>
    <col min="10004" max="10008" width="4" style="1"/>
    <col min="10009" max="10009" width="2.375" style="1" customWidth="1"/>
    <col min="10010" max="10010" width="4" style="1"/>
    <col min="10011" max="10011" width="2.25" style="1" customWidth="1"/>
    <col min="10012" max="10012" width="4" style="1"/>
    <col min="10013" max="10013" width="2.375" style="1" customWidth="1"/>
    <col min="10014" max="10014" width="1.5" style="1" customWidth="1"/>
    <col min="10015" max="10240" width="4" style="1"/>
    <col min="10241" max="10241" width="1.5" style="1" customWidth="1"/>
    <col min="10242" max="10242" width="2.375" style="1" customWidth="1"/>
    <col min="10243" max="10243" width="2.75" style="1" customWidth="1"/>
    <col min="10244" max="10247" width="4" style="1"/>
    <col min="10248" max="10248" width="2.875" style="1" customWidth="1"/>
    <col min="10249" max="10256" width="4" style="1"/>
    <col min="10257" max="10257" width="5.375" style="1" customWidth="1"/>
    <col min="10258" max="10258" width="5" style="1" customWidth="1"/>
    <col min="10259" max="10259" width="4.625" style="1" customWidth="1"/>
    <col min="10260" max="10264" width="4" style="1"/>
    <col min="10265" max="10265" width="2.375" style="1" customWidth="1"/>
    <col min="10266" max="10266" width="4" style="1"/>
    <col min="10267" max="10267" width="2.25" style="1" customWidth="1"/>
    <col min="10268" max="10268" width="4" style="1"/>
    <col min="10269" max="10269" width="2.375" style="1" customWidth="1"/>
    <col min="10270" max="10270" width="1.5" style="1" customWidth="1"/>
    <col min="10271" max="10496" width="4" style="1"/>
    <col min="10497" max="10497" width="1.5" style="1" customWidth="1"/>
    <col min="10498" max="10498" width="2.375" style="1" customWidth="1"/>
    <col min="10499" max="10499" width="2.75" style="1" customWidth="1"/>
    <col min="10500" max="10503" width="4" style="1"/>
    <col min="10504" max="10504" width="2.875" style="1" customWidth="1"/>
    <col min="10505" max="10512" width="4" style="1"/>
    <col min="10513" max="10513" width="5.375" style="1" customWidth="1"/>
    <col min="10514" max="10514" width="5" style="1" customWidth="1"/>
    <col min="10515" max="10515" width="4.625" style="1" customWidth="1"/>
    <col min="10516" max="10520" width="4" style="1"/>
    <col min="10521" max="10521" width="2.375" style="1" customWidth="1"/>
    <col min="10522" max="10522" width="4" style="1"/>
    <col min="10523" max="10523" width="2.25" style="1" customWidth="1"/>
    <col min="10524" max="10524" width="4" style="1"/>
    <col min="10525" max="10525" width="2.375" style="1" customWidth="1"/>
    <col min="10526" max="10526" width="1.5" style="1" customWidth="1"/>
    <col min="10527" max="10752" width="4" style="1"/>
    <col min="10753" max="10753" width="1.5" style="1" customWidth="1"/>
    <col min="10754" max="10754" width="2.375" style="1" customWidth="1"/>
    <col min="10755" max="10755" width="2.75" style="1" customWidth="1"/>
    <col min="10756" max="10759" width="4" style="1"/>
    <col min="10760" max="10760" width="2.875" style="1" customWidth="1"/>
    <col min="10761" max="10768" width="4" style="1"/>
    <col min="10769" max="10769" width="5.375" style="1" customWidth="1"/>
    <col min="10770" max="10770" width="5" style="1" customWidth="1"/>
    <col min="10771" max="10771" width="4.625" style="1" customWidth="1"/>
    <col min="10772" max="10776" width="4" style="1"/>
    <col min="10777" max="10777" width="2.375" style="1" customWidth="1"/>
    <col min="10778" max="10778" width="4" style="1"/>
    <col min="10779" max="10779" width="2.25" style="1" customWidth="1"/>
    <col min="10780" max="10780" width="4" style="1"/>
    <col min="10781" max="10781" width="2.375" style="1" customWidth="1"/>
    <col min="10782" max="10782" width="1.5" style="1" customWidth="1"/>
    <col min="10783" max="11008" width="4" style="1"/>
    <col min="11009" max="11009" width="1.5" style="1" customWidth="1"/>
    <col min="11010" max="11010" width="2.375" style="1" customWidth="1"/>
    <col min="11011" max="11011" width="2.75" style="1" customWidth="1"/>
    <col min="11012" max="11015" width="4" style="1"/>
    <col min="11016" max="11016" width="2.875" style="1" customWidth="1"/>
    <col min="11017" max="11024" width="4" style="1"/>
    <col min="11025" max="11025" width="5.375" style="1" customWidth="1"/>
    <col min="11026" max="11026" width="5" style="1" customWidth="1"/>
    <col min="11027" max="11027" width="4.625" style="1" customWidth="1"/>
    <col min="11028" max="11032" width="4" style="1"/>
    <col min="11033" max="11033" width="2.375" style="1" customWidth="1"/>
    <col min="11034" max="11034" width="4" style="1"/>
    <col min="11035" max="11035" width="2.25" style="1" customWidth="1"/>
    <col min="11036" max="11036" width="4" style="1"/>
    <col min="11037" max="11037" width="2.375" style="1" customWidth="1"/>
    <col min="11038" max="11038" width="1.5" style="1" customWidth="1"/>
    <col min="11039" max="11264" width="4" style="1"/>
    <col min="11265" max="11265" width="1.5" style="1" customWidth="1"/>
    <col min="11266" max="11266" width="2.375" style="1" customWidth="1"/>
    <col min="11267" max="11267" width="2.75" style="1" customWidth="1"/>
    <col min="11268" max="11271" width="4" style="1"/>
    <col min="11272" max="11272" width="2.875" style="1" customWidth="1"/>
    <col min="11273" max="11280" width="4" style="1"/>
    <col min="11281" max="11281" width="5.375" style="1" customWidth="1"/>
    <col min="11282" max="11282" width="5" style="1" customWidth="1"/>
    <col min="11283" max="11283" width="4.625" style="1" customWidth="1"/>
    <col min="11284" max="11288" width="4" style="1"/>
    <col min="11289" max="11289" width="2.375" style="1" customWidth="1"/>
    <col min="11290" max="11290" width="4" style="1"/>
    <col min="11291" max="11291" width="2.25" style="1" customWidth="1"/>
    <col min="11292" max="11292" width="4" style="1"/>
    <col min="11293" max="11293" width="2.375" style="1" customWidth="1"/>
    <col min="11294" max="11294" width="1.5" style="1" customWidth="1"/>
    <col min="11295" max="11520" width="4" style="1"/>
    <col min="11521" max="11521" width="1.5" style="1" customWidth="1"/>
    <col min="11522" max="11522" width="2.375" style="1" customWidth="1"/>
    <col min="11523" max="11523" width="2.75" style="1" customWidth="1"/>
    <col min="11524" max="11527" width="4" style="1"/>
    <col min="11528" max="11528" width="2.875" style="1" customWidth="1"/>
    <col min="11529" max="11536" width="4" style="1"/>
    <col min="11537" max="11537" width="5.375" style="1" customWidth="1"/>
    <col min="11538" max="11538" width="5" style="1" customWidth="1"/>
    <col min="11539" max="11539" width="4.625" style="1" customWidth="1"/>
    <col min="11540" max="11544" width="4" style="1"/>
    <col min="11545" max="11545" width="2.375" style="1" customWidth="1"/>
    <col min="11546" max="11546" width="4" style="1"/>
    <col min="11547" max="11547" width="2.25" style="1" customWidth="1"/>
    <col min="11548" max="11548" width="4" style="1"/>
    <col min="11549" max="11549" width="2.375" style="1" customWidth="1"/>
    <col min="11550" max="11550" width="1.5" style="1" customWidth="1"/>
    <col min="11551" max="11776" width="4" style="1"/>
    <col min="11777" max="11777" width="1.5" style="1" customWidth="1"/>
    <col min="11778" max="11778" width="2.375" style="1" customWidth="1"/>
    <col min="11779" max="11779" width="2.75" style="1" customWidth="1"/>
    <col min="11780" max="11783" width="4" style="1"/>
    <col min="11784" max="11784" width="2.875" style="1" customWidth="1"/>
    <col min="11785" max="11792" width="4" style="1"/>
    <col min="11793" max="11793" width="5.375" style="1" customWidth="1"/>
    <col min="11794" max="11794" width="5" style="1" customWidth="1"/>
    <col min="11795" max="11795" width="4.625" style="1" customWidth="1"/>
    <col min="11796" max="11800" width="4" style="1"/>
    <col min="11801" max="11801" width="2.375" style="1" customWidth="1"/>
    <col min="11802" max="11802" width="4" style="1"/>
    <col min="11803" max="11803" width="2.25" style="1" customWidth="1"/>
    <col min="11804" max="11804" width="4" style="1"/>
    <col min="11805" max="11805" width="2.375" style="1" customWidth="1"/>
    <col min="11806" max="11806" width="1.5" style="1" customWidth="1"/>
    <col min="11807" max="12032" width="4" style="1"/>
    <col min="12033" max="12033" width="1.5" style="1" customWidth="1"/>
    <col min="12034" max="12034" width="2.375" style="1" customWidth="1"/>
    <col min="12035" max="12035" width="2.75" style="1" customWidth="1"/>
    <col min="12036" max="12039" width="4" style="1"/>
    <col min="12040" max="12040" width="2.875" style="1" customWidth="1"/>
    <col min="12041" max="12048" width="4" style="1"/>
    <col min="12049" max="12049" width="5.375" style="1" customWidth="1"/>
    <col min="12050" max="12050" width="5" style="1" customWidth="1"/>
    <col min="12051" max="12051" width="4.625" style="1" customWidth="1"/>
    <col min="12052" max="12056" width="4" style="1"/>
    <col min="12057" max="12057" width="2.375" style="1" customWidth="1"/>
    <col min="12058" max="12058" width="4" style="1"/>
    <col min="12059" max="12059" width="2.25" style="1" customWidth="1"/>
    <col min="12060" max="12060" width="4" style="1"/>
    <col min="12061" max="12061" width="2.375" style="1" customWidth="1"/>
    <col min="12062" max="12062" width="1.5" style="1" customWidth="1"/>
    <col min="12063" max="12288" width="4" style="1"/>
    <col min="12289" max="12289" width="1.5" style="1" customWidth="1"/>
    <col min="12290" max="12290" width="2.375" style="1" customWidth="1"/>
    <col min="12291" max="12291" width="2.75" style="1" customWidth="1"/>
    <col min="12292" max="12295" width="4" style="1"/>
    <col min="12296" max="12296" width="2.875" style="1" customWidth="1"/>
    <col min="12297" max="12304" width="4" style="1"/>
    <col min="12305" max="12305" width="5.375" style="1" customWidth="1"/>
    <col min="12306" max="12306" width="5" style="1" customWidth="1"/>
    <col min="12307" max="12307" width="4.625" style="1" customWidth="1"/>
    <col min="12308" max="12312" width="4" style="1"/>
    <col min="12313" max="12313" width="2.375" style="1" customWidth="1"/>
    <col min="12314" max="12314" width="4" style="1"/>
    <col min="12315" max="12315" width="2.25" style="1" customWidth="1"/>
    <col min="12316" max="12316" width="4" style="1"/>
    <col min="12317" max="12317" width="2.375" style="1" customWidth="1"/>
    <col min="12318" max="12318" width="1.5" style="1" customWidth="1"/>
    <col min="12319" max="12544" width="4" style="1"/>
    <col min="12545" max="12545" width="1.5" style="1" customWidth="1"/>
    <col min="12546" max="12546" width="2.375" style="1" customWidth="1"/>
    <col min="12547" max="12547" width="2.75" style="1" customWidth="1"/>
    <col min="12548" max="12551" width="4" style="1"/>
    <col min="12552" max="12552" width="2.875" style="1" customWidth="1"/>
    <col min="12553" max="12560" width="4" style="1"/>
    <col min="12561" max="12561" width="5.375" style="1" customWidth="1"/>
    <col min="12562" max="12562" width="5" style="1" customWidth="1"/>
    <col min="12563" max="12563" width="4.625" style="1" customWidth="1"/>
    <col min="12564" max="12568" width="4" style="1"/>
    <col min="12569" max="12569" width="2.375" style="1" customWidth="1"/>
    <col min="12570" max="12570" width="4" style="1"/>
    <col min="12571" max="12571" width="2.25" style="1" customWidth="1"/>
    <col min="12572" max="12572" width="4" style="1"/>
    <col min="12573" max="12573" width="2.375" style="1" customWidth="1"/>
    <col min="12574" max="12574" width="1.5" style="1" customWidth="1"/>
    <col min="12575" max="12800" width="4" style="1"/>
    <col min="12801" max="12801" width="1.5" style="1" customWidth="1"/>
    <col min="12802" max="12802" width="2.375" style="1" customWidth="1"/>
    <col min="12803" max="12803" width="2.75" style="1" customWidth="1"/>
    <col min="12804" max="12807" width="4" style="1"/>
    <col min="12808" max="12808" width="2.875" style="1" customWidth="1"/>
    <col min="12809" max="12816" width="4" style="1"/>
    <col min="12817" max="12817" width="5.375" style="1" customWidth="1"/>
    <col min="12818" max="12818" width="5" style="1" customWidth="1"/>
    <col min="12819" max="12819" width="4.625" style="1" customWidth="1"/>
    <col min="12820" max="12824" width="4" style="1"/>
    <col min="12825" max="12825" width="2.375" style="1" customWidth="1"/>
    <col min="12826" max="12826" width="4" style="1"/>
    <col min="12827" max="12827" width="2.25" style="1" customWidth="1"/>
    <col min="12828" max="12828" width="4" style="1"/>
    <col min="12829" max="12829" width="2.375" style="1" customWidth="1"/>
    <col min="12830" max="12830" width="1.5" style="1" customWidth="1"/>
    <col min="12831" max="13056" width="4" style="1"/>
    <col min="13057" max="13057" width="1.5" style="1" customWidth="1"/>
    <col min="13058" max="13058" width="2.375" style="1" customWidth="1"/>
    <col min="13059" max="13059" width="2.75" style="1" customWidth="1"/>
    <col min="13060" max="13063" width="4" style="1"/>
    <col min="13064" max="13064" width="2.875" style="1" customWidth="1"/>
    <col min="13065" max="13072" width="4" style="1"/>
    <col min="13073" max="13073" width="5.375" style="1" customWidth="1"/>
    <col min="13074" max="13074" width="5" style="1" customWidth="1"/>
    <col min="13075" max="13075" width="4.625" style="1" customWidth="1"/>
    <col min="13076" max="13080" width="4" style="1"/>
    <col min="13081" max="13081" width="2.375" style="1" customWidth="1"/>
    <col min="13082" max="13082" width="4" style="1"/>
    <col min="13083" max="13083" width="2.25" style="1" customWidth="1"/>
    <col min="13084" max="13084" width="4" style="1"/>
    <col min="13085" max="13085" width="2.375" style="1" customWidth="1"/>
    <col min="13086" max="13086" width="1.5" style="1" customWidth="1"/>
    <col min="13087" max="13312" width="4" style="1"/>
    <col min="13313" max="13313" width="1.5" style="1" customWidth="1"/>
    <col min="13314" max="13314" width="2.375" style="1" customWidth="1"/>
    <col min="13315" max="13315" width="2.75" style="1" customWidth="1"/>
    <col min="13316" max="13319" width="4" style="1"/>
    <col min="13320" max="13320" width="2.875" style="1" customWidth="1"/>
    <col min="13321" max="13328" width="4" style="1"/>
    <col min="13329" max="13329" width="5.375" style="1" customWidth="1"/>
    <col min="13330" max="13330" width="5" style="1" customWidth="1"/>
    <col min="13331" max="13331" width="4.625" style="1" customWidth="1"/>
    <col min="13332" max="13336" width="4" style="1"/>
    <col min="13337" max="13337" width="2.375" style="1" customWidth="1"/>
    <col min="13338" max="13338" width="4" style="1"/>
    <col min="13339" max="13339" width="2.25" style="1" customWidth="1"/>
    <col min="13340" max="13340" width="4" style="1"/>
    <col min="13341" max="13341" width="2.375" style="1" customWidth="1"/>
    <col min="13342" max="13342" width="1.5" style="1" customWidth="1"/>
    <col min="13343" max="13568" width="4" style="1"/>
    <col min="13569" max="13569" width="1.5" style="1" customWidth="1"/>
    <col min="13570" max="13570" width="2.375" style="1" customWidth="1"/>
    <col min="13571" max="13571" width="2.75" style="1" customWidth="1"/>
    <col min="13572" max="13575" width="4" style="1"/>
    <col min="13576" max="13576" width="2.875" style="1" customWidth="1"/>
    <col min="13577" max="13584" width="4" style="1"/>
    <col min="13585" max="13585" width="5.375" style="1" customWidth="1"/>
    <col min="13586" max="13586" width="5" style="1" customWidth="1"/>
    <col min="13587" max="13587" width="4.625" style="1" customWidth="1"/>
    <col min="13588" max="13592" width="4" style="1"/>
    <col min="13593" max="13593" width="2.375" style="1" customWidth="1"/>
    <col min="13594" max="13594" width="4" style="1"/>
    <col min="13595" max="13595" width="2.25" style="1" customWidth="1"/>
    <col min="13596" max="13596" width="4" style="1"/>
    <col min="13597" max="13597" width="2.375" style="1" customWidth="1"/>
    <col min="13598" max="13598" width="1.5" style="1" customWidth="1"/>
    <col min="13599" max="13824" width="4" style="1"/>
    <col min="13825" max="13825" width="1.5" style="1" customWidth="1"/>
    <col min="13826" max="13826" width="2.375" style="1" customWidth="1"/>
    <col min="13827" max="13827" width="2.75" style="1" customWidth="1"/>
    <col min="13828" max="13831" width="4" style="1"/>
    <col min="13832" max="13832" width="2.875" style="1" customWidth="1"/>
    <col min="13833" max="13840" width="4" style="1"/>
    <col min="13841" max="13841" width="5.375" style="1" customWidth="1"/>
    <col min="13842" max="13842" width="5" style="1" customWidth="1"/>
    <col min="13843" max="13843" width="4.625" style="1" customWidth="1"/>
    <col min="13844" max="13848" width="4" style="1"/>
    <col min="13849" max="13849" width="2.375" style="1" customWidth="1"/>
    <col min="13850" max="13850" width="4" style="1"/>
    <col min="13851" max="13851" width="2.25" style="1" customWidth="1"/>
    <col min="13852" max="13852" width="4" style="1"/>
    <col min="13853" max="13853" width="2.375" style="1" customWidth="1"/>
    <col min="13854" max="13854" width="1.5" style="1" customWidth="1"/>
    <col min="13855" max="14080" width="4" style="1"/>
    <col min="14081" max="14081" width="1.5" style="1" customWidth="1"/>
    <col min="14082" max="14082" width="2.375" style="1" customWidth="1"/>
    <col min="14083" max="14083" width="2.75" style="1" customWidth="1"/>
    <col min="14084" max="14087" width="4" style="1"/>
    <col min="14088" max="14088" width="2.875" style="1" customWidth="1"/>
    <col min="14089" max="14096" width="4" style="1"/>
    <col min="14097" max="14097" width="5.375" style="1" customWidth="1"/>
    <col min="14098" max="14098" width="5" style="1" customWidth="1"/>
    <col min="14099" max="14099" width="4.625" style="1" customWidth="1"/>
    <col min="14100" max="14104" width="4" style="1"/>
    <col min="14105" max="14105" width="2.375" style="1" customWidth="1"/>
    <col min="14106" max="14106" width="4" style="1"/>
    <col min="14107" max="14107" width="2.25" style="1" customWidth="1"/>
    <col min="14108" max="14108" width="4" style="1"/>
    <col min="14109" max="14109" width="2.375" style="1" customWidth="1"/>
    <col min="14110" max="14110" width="1.5" style="1" customWidth="1"/>
    <col min="14111" max="14336" width="4" style="1"/>
    <col min="14337" max="14337" width="1.5" style="1" customWidth="1"/>
    <col min="14338" max="14338" width="2.375" style="1" customWidth="1"/>
    <col min="14339" max="14339" width="2.75" style="1" customWidth="1"/>
    <col min="14340" max="14343" width="4" style="1"/>
    <col min="14344" max="14344" width="2.875" style="1" customWidth="1"/>
    <col min="14345" max="14352" width="4" style="1"/>
    <col min="14353" max="14353" width="5.375" style="1" customWidth="1"/>
    <col min="14354" max="14354" width="5" style="1" customWidth="1"/>
    <col min="14355" max="14355" width="4.625" style="1" customWidth="1"/>
    <col min="14356" max="14360" width="4" style="1"/>
    <col min="14361" max="14361" width="2.375" style="1" customWidth="1"/>
    <col min="14362" max="14362" width="4" style="1"/>
    <col min="14363" max="14363" width="2.25" style="1" customWidth="1"/>
    <col min="14364" max="14364" width="4" style="1"/>
    <col min="14365" max="14365" width="2.375" style="1" customWidth="1"/>
    <col min="14366" max="14366" width="1.5" style="1" customWidth="1"/>
    <col min="14367" max="14592" width="4" style="1"/>
    <col min="14593" max="14593" width="1.5" style="1" customWidth="1"/>
    <col min="14594" max="14594" width="2.375" style="1" customWidth="1"/>
    <col min="14595" max="14595" width="2.75" style="1" customWidth="1"/>
    <col min="14596" max="14599" width="4" style="1"/>
    <col min="14600" max="14600" width="2.875" style="1" customWidth="1"/>
    <col min="14601" max="14608" width="4" style="1"/>
    <col min="14609" max="14609" width="5.375" style="1" customWidth="1"/>
    <col min="14610" max="14610" width="5" style="1" customWidth="1"/>
    <col min="14611" max="14611" width="4.625" style="1" customWidth="1"/>
    <col min="14612" max="14616" width="4" style="1"/>
    <col min="14617" max="14617" width="2.375" style="1" customWidth="1"/>
    <col min="14618" max="14618" width="4" style="1"/>
    <col min="14619" max="14619" width="2.25" style="1" customWidth="1"/>
    <col min="14620" max="14620" width="4" style="1"/>
    <col min="14621" max="14621" width="2.375" style="1" customWidth="1"/>
    <col min="14622" max="14622" width="1.5" style="1" customWidth="1"/>
    <col min="14623" max="14848" width="4" style="1"/>
    <col min="14849" max="14849" width="1.5" style="1" customWidth="1"/>
    <col min="14850" max="14850" width="2.375" style="1" customWidth="1"/>
    <col min="14851" max="14851" width="2.75" style="1" customWidth="1"/>
    <col min="14852" max="14855" width="4" style="1"/>
    <col min="14856" max="14856" width="2.875" style="1" customWidth="1"/>
    <col min="14857" max="14864" width="4" style="1"/>
    <col min="14865" max="14865" width="5.375" style="1" customWidth="1"/>
    <col min="14866" max="14866" width="5" style="1" customWidth="1"/>
    <col min="14867" max="14867" width="4.625" style="1" customWidth="1"/>
    <col min="14868" max="14872" width="4" style="1"/>
    <col min="14873" max="14873" width="2.375" style="1" customWidth="1"/>
    <col min="14874" max="14874" width="4" style="1"/>
    <col min="14875" max="14875" width="2.25" style="1" customWidth="1"/>
    <col min="14876" max="14876" width="4" style="1"/>
    <col min="14877" max="14877" width="2.375" style="1" customWidth="1"/>
    <col min="14878" max="14878" width="1.5" style="1" customWidth="1"/>
    <col min="14879" max="15104" width="4" style="1"/>
    <col min="15105" max="15105" width="1.5" style="1" customWidth="1"/>
    <col min="15106" max="15106" width="2.375" style="1" customWidth="1"/>
    <col min="15107" max="15107" width="2.75" style="1" customWidth="1"/>
    <col min="15108" max="15111" width="4" style="1"/>
    <col min="15112" max="15112" width="2.875" style="1" customWidth="1"/>
    <col min="15113" max="15120" width="4" style="1"/>
    <col min="15121" max="15121" width="5.375" style="1" customWidth="1"/>
    <col min="15122" max="15122" width="5" style="1" customWidth="1"/>
    <col min="15123" max="15123" width="4.625" style="1" customWidth="1"/>
    <col min="15124" max="15128" width="4" style="1"/>
    <col min="15129" max="15129" width="2.375" style="1" customWidth="1"/>
    <col min="15130" max="15130" width="4" style="1"/>
    <col min="15131" max="15131" width="2.25" style="1" customWidth="1"/>
    <col min="15132" max="15132" width="4" style="1"/>
    <col min="15133" max="15133" width="2.375" style="1" customWidth="1"/>
    <col min="15134" max="15134" width="1.5" style="1" customWidth="1"/>
    <col min="15135" max="15360" width="4" style="1"/>
    <col min="15361" max="15361" width="1.5" style="1" customWidth="1"/>
    <col min="15362" max="15362" width="2.375" style="1" customWidth="1"/>
    <col min="15363" max="15363" width="2.75" style="1" customWidth="1"/>
    <col min="15364" max="15367" width="4" style="1"/>
    <col min="15368" max="15368" width="2.875" style="1" customWidth="1"/>
    <col min="15369" max="15376" width="4" style="1"/>
    <col min="15377" max="15377" width="5.375" style="1" customWidth="1"/>
    <col min="15378" max="15378" width="5" style="1" customWidth="1"/>
    <col min="15379" max="15379" width="4.625" style="1" customWidth="1"/>
    <col min="15380" max="15384" width="4" style="1"/>
    <col min="15385" max="15385" width="2.375" style="1" customWidth="1"/>
    <col min="15386" max="15386" width="4" style="1"/>
    <col min="15387" max="15387" width="2.25" style="1" customWidth="1"/>
    <col min="15388" max="15388" width="4" style="1"/>
    <col min="15389" max="15389" width="2.375" style="1" customWidth="1"/>
    <col min="15390" max="15390" width="1.5" style="1" customWidth="1"/>
    <col min="15391" max="15616" width="4" style="1"/>
    <col min="15617" max="15617" width="1.5" style="1" customWidth="1"/>
    <col min="15618" max="15618" width="2.375" style="1" customWidth="1"/>
    <col min="15619" max="15619" width="2.75" style="1" customWidth="1"/>
    <col min="15620" max="15623" width="4" style="1"/>
    <col min="15624" max="15624" width="2.875" style="1" customWidth="1"/>
    <col min="15625" max="15632" width="4" style="1"/>
    <col min="15633" max="15633" width="5.375" style="1" customWidth="1"/>
    <col min="15634" max="15634" width="5" style="1" customWidth="1"/>
    <col min="15635" max="15635" width="4.625" style="1" customWidth="1"/>
    <col min="15636" max="15640" width="4" style="1"/>
    <col min="15641" max="15641" width="2.375" style="1" customWidth="1"/>
    <col min="15642" max="15642" width="4" style="1"/>
    <col min="15643" max="15643" width="2.25" style="1" customWidth="1"/>
    <col min="15644" max="15644" width="4" style="1"/>
    <col min="15645" max="15645" width="2.375" style="1" customWidth="1"/>
    <col min="15646" max="15646" width="1.5" style="1" customWidth="1"/>
    <col min="15647" max="15872" width="4" style="1"/>
    <col min="15873" max="15873" width="1.5" style="1" customWidth="1"/>
    <col min="15874" max="15874" width="2.375" style="1" customWidth="1"/>
    <col min="15875" max="15875" width="2.75" style="1" customWidth="1"/>
    <col min="15876" max="15879" width="4" style="1"/>
    <col min="15880" max="15880" width="2.875" style="1" customWidth="1"/>
    <col min="15881" max="15888" width="4" style="1"/>
    <col min="15889" max="15889" width="5.375" style="1" customWidth="1"/>
    <col min="15890" max="15890" width="5" style="1" customWidth="1"/>
    <col min="15891" max="15891" width="4.625" style="1" customWidth="1"/>
    <col min="15892" max="15896" width="4" style="1"/>
    <col min="15897" max="15897" width="2.375" style="1" customWidth="1"/>
    <col min="15898" max="15898" width="4" style="1"/>
    <col min="15899" max="15899" width="2.25" style="1" customWidth="1"/>
    <col min="15900" max="15900" width="4" style="1"/>
    <col min="15901" max="15901" width="2.375" style="1" customWidth="1"/>
    <col min="15902" max="15902" width="1.5" style="1" customWidth="1"/>
    <col min="15903" max="16128" width="4" style="1"/>
    <col min="16129" max="16129" width="1.5" style="1" customWidth="1"/>
    <col min="16130" max="16130" width="2.375" style="1" customWidth="1"/>
    <col min="16131" max="16131" width="2.75" style="1" customWidth="1"/>
    <col min="16132" max="16135" width="4" style="1"/>
    <col min="16136" max="16136" width="2.875" style="1" customWidth="1"/>
    <col min="16137" max="16144" width="4" style="1"/>
    <col min="16145" max="16145" width="5.375" style="1" customWidth="1"/>
    <col min="16146" max="16146" width="5" style="1" customWidth="1"/>
    <col min="16147" max="16147" width="4.625" style="1" customWidth="1"/>
    <col min="16148" max="16152" width="4" style="1"/>
    <col min="16153" max="16153" width="2.375" style="1" customWidth="1"/>
    <col min="16154" max="16154" width="4" style="1"/>
    <col min="16155" max="16155" width="2.25" style="1" customWidth="1"/>
    <col min="16156" max="16156" width="4" style="1"/>
    <col min="16157" max="16157" width="2.375" style="1" customWidth="1"/>
    <col min="16158" max="16158" width="1.5" style="1" customWidth="1"/>
    <col min="16159" max="16384" width="4" style="1"/>
  </cols>
  <sheetData>
    <row r="1" spans="2:35" ht="14.25" thickBot="1" x14ac:dyDescent="0.2">
      <c r="AH1" s="1"/>
      <c r="AI1" s="291"/>
    </row>
    <row r="2" spans="2:35" ht="14.25" thickTop="1" x14ac:dyDescent="0.15">
      <c r="B2" s="1" t="s">
        <v>789</v>
      </c>
      <c r="C2"/>
      <c r="D2"/>
      <c r="E2"/>
      <c r="F2"/>
      <c r="G2"/>
      <c r="H2"/>
      <c r="I2"/>
      <c r="J2"/>
      <c r="K2"/>
      <c r="L2"/>
      <c r="M2"/>
      <c r="N2"/>
      <c r="O2"/>
      <c r="P2"/>
      <c r="Q2"/>
      <c r="R2"/>
      <c r="S2"/>
      <c r="T2"/>
      <c r="U2"/>
      <c r="V2"/>
      <c r="W2"/>
      <c r="X2"/>
      <c r="Y2"/>
      <c r="Z2"/>
      <c r="AA2"/>
      <c r="AB2"/>
      <c r="AC2"/>
      <c r="AH2" s="755" t="s">
        <v>519</v>
      </c>
      <c r="AI2" s="756"/>
    </row>
    <row r="3" spans="2:35" ht="14.25" thickBot="1" x14ac:dyDescent="0.2">
      <c r="AH3" s="757"/>
      <c r="AI3" s="758"/>
    </row>
    <row r="4" spans="2:35" ht="14.25" thickTop="1" x14ac:dyDescent="0.15">
      <c r="B4" s="749" t="s">
        <v>790</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H4" s="350"/>
      <c r="AI4" s="291"/>
    </row>
    <row r="6" spans="2:35" ht="23.25" customHeight="1" x14ac:dyDescent="0.15">
      <c r="B6" s="982" t="s">
        <v>150</v>
      </c>
      <c r="C6" s="982"/>
      <c r="D6" s="982"/>
      <c r="E6" s="982"/>
      <c r="F6" s="982"/>
      <c r="G6" s="669"/>
      <c r="H6" s="988"/>
      <c r="I6" s="988"/>
      <c r="J6" s="988"/>
      <c r="K6" s="988"/>
      <c r="L6" s="988"/>
      <c r="M6" s="988"/>
      <c r="N6" s="988"/>
      <c r="O6" s="988"/>
      <c r="P6" s="988"/>
      <c r="Q6" s="988"/>
      <c r="R6" s="988"/>
      <c r="S6" s="988"/>
      <c r="T6" s="988"/>
      <c r="U6" s="988"/>
      <c r="V6" s="988"/>
      <c r="W6" s="988"/>
      <c r="X6" s="988"/>
      <c r="Y6" s="988"/>
      <c r="Z6" s="988"/>
      <c r="AA6" s="988"/>
      <c r="AB6" s="988"/>
      <c r="AC6" s="989"/>
    </row>
    <row r="7" spans="2:35" ht="23.25" customHeight="1" x14ac:dyDescent="0.15">
      <c r="B7" s="1000" t="s">
        <v>643</v>
      </c>
      <c r="C7" s="1000"/>
      <c r="D7" s="1000"/>
      <c r="E7" s="1000"/>
      <c r="F7" s="1000"/>
      <c r="G7" s="370" t="s">
        <v>548</v>
      </c>
      <c r="H7" s="22" t="s">
        <v>644</v>
      </c>
      <c r="I7" s="22"/>
      <c r="J7" s="22"/>
      <c r="K7" s="22"/>
      <c r="L7" s="370" t="s">
        <v>548</v>
      </c>
      <c r="M7" s="22" t="s">
        <v>645</v>
      </c>
      <c r="N7" s="22"/>
      <c r="O7" s="22"/>
      <c r="P7" s="22"/>
      <c r="Q7" s="370" t="s">
        <v>548</v>
      </c>
      <c r="R7" s="22" t="s">
        <v>646</v>
      </c>
      <c r="S7" s="22"/>
      <c r="T7" s="22"/>
      <c r="U7" s="22"/>
      <c r="V7" s="22"/>
      <c r="W7" s="22"/>
      <c r="X7" s="22"/>
      <c r="Y7" s="22"/>
      <c r="Z7" s="22"/>
      <c r="AA7" s="7"/>
      <c r="AB7" s="7"/>
      <c r="AC7" s="4"/>
    </row>
    <row r="8" spans="2:35" ht="20.100000000000001" customHeight="1" x14ac:dyDescent="0.15">
      <c r="B8" s="699" t="s">
        <v>708</v>
      </c>
      <c r="C8" s="700"/>
      <c r="D8" s="700"/>
      <c r="E8" s="700"/>
      <c r="F8" s="701"/>
      <c r="G8" s="370" t="s">
        <v>548</v>
      </c>
      <c r="H8" s="988" t="s">
        <v>670</v>
      </c>
      <c r="I8" s="988"/>
      <c r="J8" s="988"/>
      <c r="K8" s="988"/>
      <c r="L8" s="988"/>
      <c r="M8" s="988"/>
      <c r="N8" s="988"/>
      <c r="O8" s="988"/>
      <c r="P8" s="988"/>
      <c r="Q8" s="10"/>
      <c r="R8" s="370" t="s">
        <v>548</v>
      </c>
      <c r="S8" s="988" t="s">
        <v>791</v>
      </c>
      <c r="T8" s="988"/>
      <c r="U8" s="988"/>
      <c r="V8" s="988"/>
      <c r="W8" s="988"/>
      <c r="X8" s="988"/>
      <c r="Y8" s="988"/>
      <c r="Z8" s="988"/>
      <c r="AA8" s="988"/>
      <c r="AB8" s="988"/>
      <c r="AC8" s="989"/>
    </row>
    <row r="10" spans="2:35"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5" x14ac:dyDescent="0.15">
      <c r="B11" s="91" t="s">
        <v>792</v>
      </c>
      <c r="X11" s="92"/>
      <c r="Z11" s="502" t="s">
        <v>652</v>
      </c>
      <c r="AA11" s="502" t="s">
        <v>653</v>
      </c>
      <c r="AB11" s="502" t="s">
        <v>654</v>
      </c>
      <c r="AC11" s="92"/>
      <c r="AD11"/>
      <c r="AE11"/>
      <c r="AF11"/>
    </row>
    <row r="12" spans="2:35" x14ac:dyDescent="0.15">
      <c r="B12" s="91"/>
      <c r="X12" s="92"/>
      <c r="AC12" s="92"/>
      <c r="AD12"/>
      <c r="AE12"/>
      <c r="AF12"/>
    </row>
    <row r="13" spans="2:35" ht="53.25" customHeight="1" x14ac:dyDescent="0.15">
      <c r="B13" s="91"/>
      <c r="C13" s="369">
        <v>1</v>
      </c>
      <c r="D13" s="634" t="s">
        <v>793</v>
      </c>
      <c r="E13" s="634"/>
      <c r="F13" s="635"/>
      <c r="G13" s="641" t="s">
        <v>794</v>
      </c>
      <c r="H13" s="641"/>
      <c r="I13" s="641"/>
      <c r="J13" s="641"/>
      <c r="K13" s="641"/>
      <c r="L13" s="641"/>
      <c r="M13" s="641"/>
      <c r="N13" s="641"/>
      <c r="O13" s="641"/>
      <c r="P13" s="641"/>
      <c r="Q13" s="641"/>
      <c r="R13" s="641"/>
      <c r="S13" s="641"/>
      <c r="T13" s="641"/>
      <c r="U13" s="641"/>
      <c r="V13" s="641"/>
      <c r="W13" s="642"/>
      <c r="X13" s="92"/>
      <c r="Z13" s="12" t="s">
        <v>548</v>
      </c>
      <c r="AA13" s="12" t="s">
        <v>653</v>
      </c>
      <c r="AB13" s="12" t="s">
        <v>548</v>
      </c>
      <c r="AC13" s="373"/>
    </row>
    <row r="14" spans="2:35" x14ac:dyDescent="0.15">
      <c r="B14" s="91"/>
      <c r="X14" s="92"/>
      <c r="Z14" s="12"/>
      <c r="AA14" s="12"/>
      <c r="AB14" s="12"/>
      <c r="AC14" s="86"/>
    </row>
    <row r="15" spans="2:35" ht="47.25" customHeight="1" x14ac:dyDescent="0.15">
      <c r="B15" s="91"/>
      <c r="C15" s="369">
        <v>2</v>
      </c>
      <c r="D15" s="634" t="s">
        <v>795</v>
      </c>
      <c r="E15" s="634"/>
      <c r="F15" s="635"/>
      <c r="G15" s="640" t="s">
        <v>796</v>
      </c>
      <c r="H15" s="641"/>
      <c r="I15" s="641"/>
      <c r="J15" s="641"/>
      <c r="K15" s="641"/>
      <c r="L15" s="641"/>
      <c r="M15" s="641"/>
      <c r="N15" s="641"/>
      <c r="O15" s="641"/>
      <c r="P15" s="641"/>
      <c r="Q15" s="641"/>
      <c r="R15" s="641"/>
      <c r="S15" s="641"/>
      <c r="T15" s="641"/>
      <c r="U15" s="641"/>
      <c r="V15" s="641"/>
      <c r="W15" s="642"/>
      <c r="X15" s="92"/>
      <c r="Z15" s="12" t="s">
        <v>548</v>
      </c>
      <c r="AA15" s="12" t="s">
        <v>653</v>
      </c>
      <c r="AB15" s="12" t="s">
        <v>548</v>
      </c>
      <c r="AC15" s="373"/>
    </row>
    <row r="16" spans="2:35" x14ac:dyDescent="0.15">
      <c r="B16" s="91"/>
      <c r="X16" s="92"/>
      <c r="Z16" s="12"/>
      <c r="AA16" s="12"/>
      <c r="AB16" s="12"/>
      <c r="AC16" s="86"/>
    </row>
    <row r="17" spans="2:32" ht="28.15" customHeight="1" x14ac:dyDescent="0.15">
      <c r="B17" s="91"/>
      <c r="C17" s="729">
        <v>3</v>
      </c>
      <c r="D17" s="722" t="s">
        <v>797</v>
      </c>
      <c r="E17" s="722"/>
      <c r="F17" s="724"/>
      <c r="G17" s="1006" t="s">
        <v>798</v>
      </c>
      <c r="H17" s="1007"/>
      <c r="I17" s="1007"/>
      <c r="J17" s="1007"/>
      <c r="K17" s="1007"/>
      <c r="L17" s="1007"/>
      <c r="M17" s="1007"/>
      <c r="N17" s="1007"/>
      <c r="O17" s="1007"/>
      <c r="P17" s="1007"/>
      <c r="Q17" s="1007"/>
      <c r="R17" s="1007"/>
      <c r="S17" s="1007"/>
      <c r="T17" s="1007"/>
      <c r="U17" s="1007"/>
      <c r="V17" s="1007"/>
      <c r="W17" s="1008"/>
      <c r="X17" s="92"/>
      <c r="Z17" s="496"/>
      <c r="AA17" s="12"/>
      <c r="AB17" s="496"/>
      <c r="AC17" s="373"/>
    </row>
    <row r="18" spans="2:32" ht="17.25" customHeight="1" x14ac:dyDescent="0.15">
      <c r="B18" s="91"/>
      <c r="C18" s="1001"/>
      <c r="D18" s="981"/>
      <c r="E18" s="981"/>
      <c r="F18" s="1003"/>
      <c r="G18" s="504" t="s">
        <v>799</v>
      </c>
      <c r="H18" s="2"/>
      <c r="I18" s="2"/>
      <c r="J18" s="2"/>
      <c r="K18" s="2"/>
      <c r="L18" s="2"/>
      <c r="M18" s="2"/>
      <c r="N18" s="2"/>
      <c r="O18" s="2"/>
      <c r="P18" s="2"/>
      <c r="Q18" s="2"/>
      <c r="R18" s="2"/>
      <c r="S18" s="2"/>
      <c r="T18" s="2"/>
      <c r="U18" s="2"/>
      <c r="V18" s="2"/>
      <c r="W18" s="373"/>
      <c r="X18" s="92"/>
      <c r="Z18" s="12" t="s">
        <v>548</v>
      </c>
      <c r="AA18" s="12" t="s">
        <v>653</v>
      </c>
      <c r="AB18" s="12" t="s">
        <v>548</v>
      </c>
      <c r="AC18" s="373"/>
    </row>
    <row r="19" spans="2:32" ht="17.25" customHeight="1" x14ac:dyDescent="0.15">
      <c r="B19" s="91"/>
      <c r="C19" s="1001"/>
      <c r="D19" s="981"/>
      <c r="E19" s="981"/>
      <c r="F19" s="1003"/>
      <c r="G19" s="91"/>
      <c r="W19" s="92"/>
      <c r="X19" s="92"/>
      <c r="Z19" s="496"/>
      <c r="AA19" s="12"/>
      <c r="AB19" s="496"/>
      <c r="AC19" s="373"/>
    </row>
    <row r="20" spans="2:32" ht="17.25" customHeight="1" x14ac:dyDescent="0.15">
      <c r="B20" s="91"/>
      <c r="C20" s="1001"/>
      <c r="D20" s="981"/>
      <c r="E20" s="981"/>
      <c r="F20" s="1003"/>
      <c r="G20" s="1009" t="s">
        <v>800</v>
      </c>
      <c r="H20" s="1010"/>
      <c r="I20" s="1010"/>
      <c r="J20" s="1010"/>
      <c r="K20" s="1010"/>
      <c r="L20" s="1010"/>
      <c r="M20" s="1010"/>
      <c r="N20" s="1010"/>
      <c r="O20" s="1010"/>
      <c r="P20" s="1010"/>
      <c r="Q20" s="1010"/>
      <c r="R20" s="1010"/>
      <c r="S20" s="1010"/>
      <c r="T20" s="1010"/>
      <c r="U20" s="1010"/>
      <c r="V20" s="1010"/>
      <c r="W20" s="1011"/>
      <c r="X20" s="92"/>
      <c r="Z20" s="496"/>
      <c r="AA20" s="12"/>
      <c r="AB20" s="496"/>
      <c r="AC20" s="373"/>
    </row>
    <row r="21" spans="2:32" ht="17.25" customHeight="1" x14ac:dyDescent="0.15">
      <c r="B21" s="91"/>
      <c r="C21" s="1001"/>
      <c r="D21" s="981"/>
      <c r="E21" s="981"/>
      <c r="F21" s="1003"/>
      <c r="G21" s="504" t="s">
        <v>801</v>
      </c>
      <c r="H21" s="2"/>
      <c r="I21" s="2"/>
      <c r="J21" s="2"/>
      <c r="K21" s="2"/>
      <c r="L21" s="2"/>
      <c r="M21" s="2"/>
      <c r="N21" s="2"/>
      <c r="O21" s="2"/>
      <c r="P21" s="2"/>
      <c r="Q21" s="2"/>
      <c r="R21" s="2"/>
      <c r="S21" s="2"/>
      <c r="T21" s="2"/>
      <c r="U21" s="2"/>
      <c r="V21" s="2"/>
      <c r="W21" s="373"/>
      <c r="X21" s="92"/>
      <c r="Z21" s="12" t="s">
        <v>548</v>
      </c>
      <c r="AA21" s="12" t="s">
        <v>653</v>
      </c>
      <c r="AB21" s="12" t="s">
        <v>548</v>
      </c>
      <c r="AC21" s="373"/>
    </row>
    <row r="22" spans="2:32" ht="17.25" customHeight="1" x14ac:dyDescent="0.15">
      <c r="B22" s="91"/>
      <c r="C22" s="1001"/>
      <c r="D22" s="981"/>
      <c r="E22" s="981"/>
      <c r="F22" s="1003"/>
      <c r="G22" s="91"/>
      <c r="H22" s="9" t="s">
        <v>163</v>
      </c>
      <c r="I22" s="988" t="s">
        <v>802</v>
      </c>
      <c r="J22" s="988"/>
      <c r="K22" s="988"/>
      <c r="L22" s="988"/>
      <c r="M22" s="988"/>
      <c r="N22" s="988"/>
      <c r="O22" s="988"/>
      <c r="P22" s="988"/>
      <c r="Q22" s="988"/>
      <c r="R22" s="988"/>
      <c r="S22" s="988"/>
      <c r="T22" s="699"/>
      <c r="U22" s="701"/>
      <c r="V22" s="11" t="s">
        <v>165</v>
      </c>
      <c r="X22" s="484"/>
      <c r="Z22" s="496"/>
      <c r="AA22" s="12"/>
      <c r="AB22" s="496"/>
      <c r="AC22" s="373"/>
    </row>
    <row r="23" spans="2:32" ht="31.5" customHeight="1" x14ac:dyDescent="0.15">
      <c r="B23" s="91"/>
      <c r="C23" s="1001"/>
      <c r="D23" s="981"/>
      <c r="E23" s="981"/>
      <c r="F23" s="1003"/>
      <c r="G23" s="484"/>
      <c r="H23" s="9" t="s">
        <v>166</v>
      </c>
      <c r="I23" s="641" t="s">
        <v>803</v>
      </c>
      <c r="J23" s="641"/>
      <c r="K23" s="641"/>
      <c r="L23" s="641"/>
      <c r="M23" s="641"/>
      <c r="N23" s="641"/>
      <c r="O23" s="641"/>
      <c r="P23" s="641"/>
      <c r="Q23" s="641"/>
      <c r="R23" s="641"/>
      <c r="S23" s="642"/>
      <c r="T23" s="699"/>
      <c r="U23" s="701"/>
      <c r="V23" s="11" t="s">
        <v>165</v>
      </c>
      <c r="X23" s="484"/>
      <c r="Z23" s="496"/>
      <c r="AA23" s="12"/>
      <c r="AB23" s="496"/>
      <c r="AC23" s="373"/>
    </row>
    <row r="24" spans="2:32" ht="17.25" customHeight="1" x14ac:dyDescent="0.15">
      <c r="B24" s="91"/>
      <c r="C24" s="1001"/>
      <c r="D24" s="981"/>
      <c r="E24" s="981"/>
      <c r="F24" s="1003"/>
      <c r="G24" s="91"/>
      <c r="W24" s="92"/>
      <c r="X24" s="92"/>
      <c r="Z24" s="2"/>
      <c r="AA24" s="2"/>
      <c r="AB24" s="2"/>
      <c r="AC24" s="373"/>
    </row>
    <row r="25" spans="2:32" ht="17.25" customHeight="1" x14ac:dyDescent="0.15">
      <c r="B25" s="91"/>
      <c r="C25" s="1001"/>
      <c r="D25" s="981"/>
      <c r="E25" s="981"/>
      <c r="F25" s="1003"/>
      <c r="G25" s="504" t="s">
        <v>804</v>
      </c>
      <c r="H25" s="2"/>
      <c r="I25" s="2"/>
      <c r="J25" s="2"/>
      <c r="K25" s="2"/>
      <c r="L25" s="2"/>
      <c r="M25" s="2"/>
      <c r="N25" s="2"/>
      <c r="O25" s="2"/>
      <c r="P25" s="2"/>
      <c r="Q25" s="2"/>
      <c r="R25" s="2"/>
      <c r="S25" s="2"/>
      <c r="T25" s="2"/>
      <c r="U25" s="2"/>
      <c r="V25" s="2"/>
      <c r="W25" s="373"/>
      <c r="X25" s="373"/>
      <c r="Z25" s="12" t="s">
        <v>548</v>
      </c>
      <c r="AA25" s="12" t="s">
        <v>653</v>
      </c>
      <c r="AB25" s="12" t="s">
        <v>548</v>
      </c>
      <c r="AC25" s="373"/>
    </row>
    <row r="26" spans="2:32" ht="17.25" customHeight="1" x14ac:dyDescent="0.15">
      <c r="B26" s="91"/>
      <c r="C26" s="1002"/>
      <c r="D26" s="1004"/>
      <c r="E26" s="1004"/>
      <c r="F26" s="1005"/>
      <c r="G26" s="505"/>
      <c r="H26" s="506"/>
      <c r="I26" s="506"/>
      <c r="J26" s="8"/>
      <c r="K26" s="8"/>
      <c r="L26" s="8"/>
      <c r="M26" s="8"/>
      <c r="N26" s="8"/>
      <c r="O26" s="8"/>
      <c r="P26" s="8"/>
      <c r="Q26" s="8"/>
      <c r="R26" s="8"/>
      <c r="S26" s="8"/>
      <c r="T26" s="8"/>
      <c r="U26" s="8"/>
      <c r="V26" s="8"/>
      <c r="W26" s="94"/>
      <c r="X26" s="92"/>
      <c r="Z26" s="496"/>
      <c r="AA26" s="12"/>
      <c r="AB26" s="496"/>
      <c r="AC26" s="373"/>
    </row>
    <row r="27" spans="2:32" ht="17.25" customHeight="1" x14ac:dyDescent="0.15">
      <c r="B27" s="91"/>
      <c r="D27" s="476"/>
      <c r="E27" s="476"/>
      <c r="F27" s="476"/>
      <c r="X27" s="92"/>
      <c r="Z27" s="496"/>
      <c r="AA27" s="12"/>
      <c r="AB27" s="496"/>
      <c r="AC27" s="373"/>
    </row>
    <row r="28" spans="2:32" x14ac:dyDescent="0.15">
      <c r="B28" s="93"/>
      <c r="C28" s="8"/>
      <c r="D28" s="8"/>
      <c r="E28" s="8"/>
      <c r="F28" s="8"/>
      <c r="G28" s="8"/>
      <c r="H28" s="8"/>
      <c r="I28" s="8"/>
      <c r="J28" s="8"/>
      <c r="K28" s="8"/>
      <c r="L28" s="8"/>
      <c r="M28" s="8"/>
      <c r="N28" s="8"/>
      <c r="O28" s="8"/>
      <c r="P28" s="8"/>
      <c r="Q28" s="8"/>
      <c r="R28" s="8"/>
      <c r="S28" s="8"/>
      <c r="T28" s="8"/>
      <c r="U28" s="8"/>
      <c r="V28" s="8"/>
      <c r="W28" s="8"/>
      <c r="X28" s="94"/>
      <c r="Y28" s="8"/>
      <c r="Z28" s="8"/>
      <c r="AA28" s="8"/>
      <c r="AB28" s="8"/>
      <c r="AC28" s="94"/>
    </row>
    <row r="30" spans="2:32" ht="7.5" customHeight="1" x14ac:dyDescent="0.15">
      <c r="Z30" s="2"/>
      <c r="AA30" s="2"/>
      <c r="AB30" s="2"/>
      <c r="AC30" s="2"/>
    </row>
    <row r="31" spans="2:32" x14ac:dyDescent="0.15">
      <c r="B31" s="1" t="s">
        <v>805</v>
      </c>
    </row>
    <row r="32" spans="2:32" x14ac:dyDescent="0.15">
      <c r="B32" s="1" t="s">
        <v>806</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20">
    <mergeCell ref="C17:C26"/>
    <mergeCell ref="D17:F26"/>
    <mergeCell ref="G17:W17"/>
    <mergeCell ref="G20:W20"/>
    <mergeCell ref="I22:S22"/>
    <mergeCell ref="T22:U22"/>
    <mergeCell ref="I23:S23"/>
    <mergeCell ref="T23:U23"/>
    <mergeCell ref="AH2:AI3"/>
    <mergeCell ref="D13:F13"/>
    <mergeCell ref="G13:W13"/>
    <mergeCell ref="D15:F15"/>
    <mergeCell ref="G15:W15"/>
    <mergeCell ref="B4:AC4"/>
    <mergeCell ref="B6:F6"/>
    <mergeCell ref="G6:AC6"/>
    <mergeCell ref="B7:F7"/>
    <mergeCell ref="B8:F8"/>
    <mergeCell ref="H8:P8"/>
    <mergeCell ref="S8:AC8"/>
  </mergeCells>
  <phoneticPr fontId="2"/>
  <hyperlinks>
    <hyperlink ref="AH2" location="添付書類一覧!A1" display="添付書類一覧に戻る" xr:uid="{8CDE8275-E942-4FC2-8F66-B226E5D95684}"/>
    <hyperlink ref="AH2:AI3" location="' 添付書類一覧'!A1" display="添付書類一覧に戻る" xr:uid="{100DF9ED-57F4-4A7E-8D11-95A3405C30D6}"/>
  </hyperlinks>
  <printOptions horizontalCentered="1"/>
  <pageMargins left="0.70866141732283472" right="0.39370078740157483" top="0.51181102362204722" bottom="0.35433070866141736" header="0.31496062992125984" footer="0.31496062992125984"/>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1B7EF90-D12F-4851-A7FF-C59D463634CF}">
          <x14:formula1>
            <xm:f>"□,■"</xm:f>
          </x14:formula1>
          <xm:sqref>Z13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AB13 JX13 TT13 ADP13 ANL13 AXH13 BHD13 BQZ13 CAV13 CKR13 CUN13 DEJ13 DOF13 DYB13 EHX13 ERT13 FBP13 FLL13 FVH13 GFD13 GOZ13 GYV13 HIR13 HSN13 ICJ13 IMF13 IWB13 JFX13 JPT13 JZP13 KJL13 KTH13 LDD13 LMZ13 LWV13 MGR13 MQN13 NAJ13 NKF13 NUB13 ODX13 ONT13 OXP13 PHL13 PRH13 QBD13 QKZ13 QUV13 RER13 RON13 RYJ13 SIF13 SSB13 TBX13 TLT13 TVP13 UFL13 UPH13 UZD13 VIZ13 VSV13 WCR13 WMN13 WWJ13 AB65549 JX65549 TT65549 ADP65549 ANL65549 AXH65549 BHD65549 BQZ65549 CAV65549 CKR65549 CUN65549 DEJ65549 DOF65549 DYB65549 EHX65549 ERT65549 FBP65549 FLL65549 FVH65549 GFD65549 GOZ65549 GYV65549 HIR65549 HSN65549 ICJ65549 IMF65549 IWB65549 JFX65549 JPT65549 JZP65549 KJL65549 KTH65549 LDD65549 LMZ65549 LWV65549 MGR65549 MQN65549 NAJ65549 NKF65549 NUB65549 ODX65549 ONT65549 OXP65549 PHL65549 PRH65549 QBD65549 QKZ65549 QUV65549 RER65549 RON65549 RYJ65549 SIF65549 SSB65549 TBX65549 TLT65549 TVP65549 UFL65549 UPH65549 UZD65549 VIZ65549 VSV65549 WCR65549 WMN65549 WWJ65549 AB131085 JX131085 TT131085 ADP131085 ANL131085 AXH131085 BHD131085 BQZ131085 CAV131085 CKR131085 CUN131085 DEJ131085 DOF131085 DYB131085 EHX131085 ERT131085 FBP131085 FLL131085 FVH131085 GFD131085 GOZ131085 GYV131085 HIR131085 HSN131085 ICJ131085 IMF131085 IWB131085 JFX131085 JPT131085 JZP131085 KJL131085 KTH131085 LDD131085 LMZ131085 LWV131085 MGR131085 MQN131085 NAJ131085 NKF131085 NUB131085 ODX131085 ONT131085 OXP131085 PHL131085 PRH131085 QBD131085 QKZ131085 QUV131085 RER131085 RON131085 RYJ131085 SIF131085 SSB131085 TBX131085 TLT131085 TVP131085 UFL131085 UPH131085 UZD131085 VIZ131085 VSV131085 WCR131085 WMN131085 WWJ131085 AB196621 JX196621 TT196621 ADP196621 ANL196621 AXH196621 BHD196621 BQZ196621 CAV196621 CKR196621 CUN196621 DEJ196621 DOF196621 DYB196621 EHX196621 ERT196621 FBP196621 FLL196621 FVH196621 GFD196621 GOZ196621 GYV196621 HIR196621 HSN196621 ICJ196621 IMF196621 IWB196621 JFX196621 JPT196621 JZP196621 KJL196621 KTH196621 LDD196621 LMZ196621 LWV196621 MGR196621 MQN196621 NAJ196621 NKF196621 NUB196621 ODX196621 ONT196621 OXP196621 PHL196621 PRH196621 QBD196621 QKZ196621 QUV196621 RER196621 RON196621 RYJ196621 SIF196621 SSB196621 TBX196621 TLT196621 TVP196621 UFL196621 UPH196621 UZD196621 VIZ196621 VSV196621 WCR196621 WMN196621 WWJ196621 AB262157 JX262157 TT262157 ADP262157 ANL262157 AXH262157 BHD262157 BQZ262157 CAV262157 CKR262157 CUN262157 DEJ262157 DOF262157 DYB262157 EHX262157 ERT262157 FBP262157 FLL262157 FVH262157 GFD262157 GOZ262157 GYV262157 HIR262157 HSN262157 ICJ262157 IMF262157 IWB262157 JFX262157 JPT262157 JZP262157 KJL262157 KTH262157 LDD262157 LMZ262157 LWV262157 MGR262157 MQN262157 NAJ262157 NKF262157 NUB262157 ODX262157 ONT262157 OXP262157 PHL262157 PRH262157 QBD262157 QKZ262157 QUV262157 RER262157 RON262157 RYJ262157 SIF262157 SSB262157 TBX262157 TLT262157 TVP262157 UFL262157 UPH262157 UZD262157 VIZ262157 VSV262157 WCR262157 WMN262157 WWJ262157 AB327693 JX327693 TT327693 ADP327693 ANL327693 AXH327693 BHD327693 BQZ327693 CAV327693 CKR327693 CUN327693 DEJ327693 DOF327693 DYB327693 EHX327693 ERT327693 FBP327693 FLL327693 FVH327693 GFD327693 GOZ327693 GYV327693 HIR327693 HSN327693 ICJ327693 IMF327693 IWB327693 JFX327693 JPT327693 JZP327693 KJL327693 KTH327693 LDD327693 LMZ327693 LWV327693 MGR327693 MQN327693 NAJ327693 NKF327693 NUB327693 ODX327693 ONT327693 OXP327693 PHL327693 PRH327693 QBD327693 QKZ327693 QUV327693 RER327693 RON327693 RYJ327693 SIF327693 SSB327693 TBX327693 TLT327693 TVP327693 UFL327693 UPH327693 UZD327693 VIZ327693 VSV327693 WCR327693 WMN327693 WWJ327693 AB393229 JX393229 TT393229 ADP393229 ANL393229 AXH393229 BHD393229 BQZ393229 CAV393229 CKR393229 CUN393229 DEJ393229 DOF393229 DYB393229 EHX393229 ERT393229 FBP393229 FLL393229 FVH393229 GFD393229 GOZ393229 GYV393229 HIR393229 HSN393229 ICJ393229 IMF393229 IWB393229 JFX393229 JPT393229 JZP393229 KJL393229 KTH393229 LDD393229 LMZ393229 LWV393229 MGR393229 MQN393229 NAJ393229 NKF393229 NUB393229 ODX393229 ONT393229 OXP393229 PHL393229 PRH393229 QBD393229 QKZ393229 QUV393229 RER393229 RON393229 RYJ393229 SIF393229 SSB393229 TBX393229 TLT393229 TVP393229 UFL393229 UPH393229 UZD393229 VIZ393229 VSV393229 WCR393229 WMN393229 WWJ393229 AB458765 JX458765 TT458765 ADP458765 ANL458765 AXH458765 BHD458765 BQZ458765 CAV458765 CKR458765 CUN458765 DEJ458765 DOF458765 DYB458765 EHX458765 ERT458765 FBP458765 FLL458765 FVH458765 GFD458765 GOZ458765 GYV458765 HIR458765 HSN458765 ICJ458765 IMF458765 IWB458765 JFX458765 JPT458765 JZP458765 KJL458765 KTH458765 LDD458765 LMZ458765 LWV458765 MGR458765 MQN458765 NAJ458765 NKF458765 NUB458765 ODX458765 ONT458765 OXP458765 PHL458765 PRH458765 QBD458765 QKZ458765 QUV458765 RER458765 RON458765 RYJ458765 SIF458765 SSB458765 TBX458765 TLT458765 TVP458765 UFL458765 UPH458765 UZD458765 VIZ458765 VSV458765 WCR458765 WMN458765 WWJ458765 AB524301 JX524301 TT524301 ADP524301 ANL524301 AXH524301 BHD524301 BQZ524301 CAV524301 CKR524301 CUN524301 DEJ524301 DOF524301 DYB524301 EHX524301 ERT524301 FBP524301 FLL524301 FVH524301 GFD524301 GOZ524301 GYV524301 HIR524301 HSN524301 ICJ524301 IMF524301 IWB524301 JFX524301 JPT524301 JZP524301 KJL524301 KTH524301 LDD524301 LMZ524301 LWV524301 MGR524301 MQN524301 NAJ524301 NKF524301 NUB524301 ODX524301 ONT524301 OXP524301 PHL524301 PRH524301 QBD524301 QKZ524301 QUV524301 RER524301 RON524301 RYJ524301 SIF524301 SSB524301 TBX524301 TLT524301 TVP524301 UFL524301 UPH524301 UZD524301 VIZ524301 VSV524301 WCR524301 WMN524301 WWJ524301 AB589837 JX589837 TT589837 ADP589837 ANL589837 AXH589837 BHD589837 BQZ589837 CAV589837 CKR589837 CUN589837 DEJ589837 DOF589837 DYB589837 EHX589837 ERT589837 FBP589837 FLL589837 FVH589837 GFD589837 GOZ589837 GYV589837 HIR589837 HSN589837 ICJ589837 IMF589837 IWB589837 JFX589837 JPT589837 JZP589837 KJL589837 KTH589837 LDD589837 LMZ589837 LWV589837 MGR589837 MQN589837 NAJ589837 NKF589837 NUB589837 ODX589837 ONT589837 OXP589837 PHL589837 PRH589837 QBD589837 QKZ589837 QUV589837 RER589837 RON589837 RYJ589837 SIF589837 SSB589837 TBX589837 TLT589837 TVP589837 UFL589837 UPH589837 UZD589837 VIZ589837 VSV589837 WCR589837 WMN589837 WWJ589837 AB655373 JX655373 TT655373 ADP655373 ANL655373 AXH655373 BHD655373 BQZ655373 CAV655373 CKR655373 CUN655373 DEJ655373 DOF655373 DYB655373 EHX655373 ERT655373 FBP655373 FLL655373 FVH655373 GFD655373 GOZ655373 GYV655373 HIR655373 HSN655373 ICJ655373 IMF655373 IWB655373 JFX655373 JPT655373 JZP655373 KJL655373 KTH655373 LDD655373 LMZ655373 LWV655373 MGR655373 MQN655373 NAJ655373 NKF655373 NUB655373 ODX655373 ONT655373 OXP655373 PHL655373 PRH655373 QBD655373 QKZ655373 QUV655373 RER655373 RON655373 RYJ655373 SIF655373 SSB655373 TBX655373 TLT655373 TVP655373 UFL655373 UPH655373 UZD655373 VIZ655373 VSV655373 WCR655373 WMN655373 WWJ655373 AB720909 JX720909 TT720909 ADP720909 ANL720909 AXH720909 BHD720909 BQZ720909 CAV720909 CKR720909 CUN720909 DEJ720909 DOF720909 DYB720909 EHX720909 ERT720909 FBP720909 FLL720909 FVH720909 GFD720909 GOZ720909 GYV720909 HIR720909 HSN720909 ICJ720909 IMF720909 IWB720909 JFX720909 JPT720909 JZP720909 KJL720909 KTH720909 LDD720909 LMZ720909 LWV720909 MGR720909 MQN720909 NAJ720909 NKF720909 NUB720909 ODX720909 ONT720909 OXP720909 PHL720909 PRH720909 QBD720909 QKZ720909 QUV720909 RER720909 RON720909 RYJ720909 SIF720909 SSB720909 TBX720909 TLT720909 TVP720909 UFL720909 UPH720909 UZD720909 VIZ720909 VSV720909 WCR720909 WMN720909 WWJ720909 AB786445 JX786445 TT786445 ADP786445 ANL786445 AXH786445 BHD786445 BQZ786445 CAV786445 CKR786445 CUN786445 DEJ786445 DOF786445 DYB786445 EHX786445 ERT786445 FBP786445 FLL786445 FVH786445 GFD786445 GOZ786445 GYV786445 HIR786445 HSN786445 ICJ786445 IMF786445 IWB786445 JFX786445 JPT786445 JZP786445 KJL786445 KTH786445 LDD786445 LMZ786445 LWV786445 MGR786445 MQN786445 NAJ786445 NKF786445 NUB786445 ODX786445 ONT786445 OXP786445 PHL786445 PRH786445 QBD786445 QKZ786445 QUV786445 RER786445 RON786445 RYJ786445 SIF786445 SSB786445 TBX786445 TLT786445 TVP786445 UFL786445 UPH786445 UZD786445 VIZ786445 VSV786445 WCR786445 WMN786445 WWJ786445 AB851981 JX851981 TT851981 ADP851981 ANL851981 AXH851981 BHD851981 BQZ851981 CAV851981 CKR851981 CUN851981 DEJ851981 DOF851981 DYB851981 EHX851981 ERT851981 FBP851981 FLL851981 FVH851981 GFD851981 GOZ851981 GYV851981 HIR851981 HSN851981 ICJ851981 IMF851981 IWB851981 JFX851981 JPT851981 JZP851981 KJL851981 KTH851981 LDD851981 LMZ851981 LWV851981 MGR851981 MQN851981 NAJ851981 NKF851981 NUB851981 ODX851981 ONT851981 OXP851981 PHL851981 PRH851981 QBD851981 QKZ851981 QUV851981 RER851981 RON851981 RYJ851981 SIF851981 SSB851981 TBX851981 TLT851981 TVP851981 UFL851981 UPH851981 UZD851981 VIZ851981 VSV851981 WCR851981 WMN851981 WWJ851981 AB917517 JX917517 TT917517 ADP917517 ANL917517 AXH917517 BHD917517 BQZ917517 CAV917517 CKR917517 CUN917517 DEJ917517 DOF917517 DYB917517 EHX917517 ERT917517 FBP917517 FLL917517 FVH917517 GFD917517 GOZ917517 GYV917517 HIR917517 HSN917517 ICJ917517 IMF917517 IWB917517 JFX917517 JPT917517 JZP917517 KJL917517 KTH917517 LDD917517 LMZ917517 LWV917517 MGR917517 MQN917517 NAJ917517 NKF917517 NUB917517 ODX917517 ONT917517 OXP917517 PHL917517 PRH917517 QBD917517 QKZ917517 QUV917517 RER917517 RON917517 RYJ917517 SIF917517 SSB917517 TBX917517 TLT917517 TVP917517 UFL917517 UPH917517 UZD917517 VIZ917517 VSV917517 WCR917517 WMN917517 WWJ917517 AB983053 JX983053 TT983053 ADP983053 ANL983053 AXH983053 BHD983053 BQZ983053 CAV983053 CKR983053 CUN983053 DEJ983053 DOF983053 DYB983053 EHX983053 ERT983053 FBP983053 FLL983053 FVH983053 GFD983053 GOZ983053 GYV983053 HIR983053 HSN983053 ICJ983053 IMF983053 IWB983053 JFX983053 JPT983053 JZP983053 KJL983053 KTH983053 LDD983053 LMZ983053 LWV983053 MGR983053 MQN983053 NAJ983053 NKF983053 NUB983053 ODX983053 ONT983053 OXP983053 PHL983053 PRH983053 QBD983053 QKZ983053 QUV983053 RER983053 RON983053 RYJ983053 SIF983053 SSB983053 TBX983053 TLT983053 TVP983053 UFL983053 UPH983053 UZD983053 VIZ983053 VSV983053 WCR983053 WMN983053 WWJ983053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Z18 JV18 TR18 ADN18 ANJ18 AXF18 BHB18 BQX18 CAT18 CKP18 CUL18 DEH18 DOD18 DXZ18 EHV18 ERR18 FBN18 FLJ18 FVF18 GFB18 GOX18 GYT18 HIP18 HSL18 ICH18 IMD18 IVZ18 JFV18 JPR18 JZN18 KJJ18 KTF18 LDB18 LMX18 LWT18 MGP18 MQL18 NAH18 NKD18 NTZ18 ODV18 ONR18 OXN18 PHJ18 PRF18 QBB18 QKX18 QUT18 REP18 ROL18 RYH18 SID18 SRZ18 TBV18 TLR18 TVN18 UFJ18 UPF18 UZB18 VIX18 VST18 WCP18 WML18 WWH18 Z65554 JV65554 TR65554 ADN65554 ANJ65554 AXF65554 BHB65554 BQX65554 CAT65554 CKP65554 CUL65554 DEH65554 DOD65554 DXZ65554 EHV65554 ERR65554 FBN65554 FLJ65554 FVF65554 GFB65554 GOX65554 GYT65554 HIP65554 HSL65554 ICH65554 IMD65554 IVZ65554 JFV65554 JPR65554 JZN65554 KJJ65554 KTF65554 LDB65554 LMX65554 LWT65554 MGP65554 MQL65554 NAH65554 NKD65554 NTZ65554 ODV65554 ONR65554 OXN65554 PHJ65554 PRF65554 QBB65554 QKX65554 QUT65554 REP65554 ROL65554 RYH65554 SID65554 SRZ65554 TBV65554 TLR65554 TVN65554 UFJ65554 UPF65554 UZB65554 VIX65554 VST65554 WCP65554 WML65554 WWH65554 Z131090 JV131090 TR131090 ADN131090 ANJ131090 AXF131090 BHB131090 BQX131090 CAT131090 CKP131090 CUL131090 DEH131090 DOD131090 DXZ131090 EHV131090 ERR131090 FBN131090 FLJ131090 FVF131090 GFB131090 GOX131090 GYT131090 HIP131090 HSL131090 ICH131090 IMD131090 IVZ131090 JFV131090 JPR131090 JZN131090 KJJ131090 KTF131090 LDB131090 LMX131090 LWT131090 MGP131090 MQL131090 NAH131090 NKD131090 NTZ131090 ODV131090 ONR131090 OXN131090 PHJ131090 PRF131090 QBB131090 QKX131090 QUT131090 REP131090 ROL131090 RYH131090 SID131090 SRZ131090 TBV131090 TLR131090 TVN131090 UFJ131090 UPF131090 UZB131090 VIX131090 VST131090 WCP131090 WML131090 WWH131090 Z196626 JV196626 TR196626 ADN196626 ANJ196626 AXF196626 BHB196626 BQX196626 CAT196626 CKP196626 CUL196626 DEH196626 DOD196626 DXZ196626 EHV196626 ERR196626 FBN196626 FLJ196626 FVF196626 GFB196626 GOX196626 GYT196626 HIP196626 HSL196626 ICH196626 IMD196626 IVZ196626 JFV196626 JPR196626 JZN196626 KJJ196626 KTF196626 LDB196626 LMX196626 LWT196626 MGP196626 MQL196626 NAH196626 NKD196626 NTZ196626 ODV196626 ONR196626 OXN196626 PHJ196626 PRF196626 QBB196626 QKX196626 QUT196626 REP196626 ROL196626 RYH196626 SID196626 SRZ196626 TBV196626 TLR196626 TVN196626 UFJ196626 UPF196626 UZB196626 VIX196626 VST196626 WCP196626 WML196626 WWH196626 Z262162 JV262162 TR262162 ADN262162 ANJ262162 AXF262162 BHB262162 BQX262162 CAT262162 CKP262162 CUL262162 DEH262162 DOD262162 DXZ262162 EHV262162 ERR262162 FBN262162 FLJ262162 FVF262162 GFB262162 GOX262162 GYT262162 HIP262162 HSL262162 ICH262162 IMD262162 IVZ262162 JFV262162 JPR262162 JZN262162 KJJ262162 KTF262162 LDB262162 LMX262162 LWT262162 MGP262162 MQL262162 NAH262162 NKD262162 NTZ262162 ODV262162 ONR262162 OXN262162 PHJ262162 PRF262162 QBB262162 QKX262162 QUT262162 REP262162 ROL262162 RYH262162 SID262162 SRZ262162 TBV262162 TLR262162 TVN262162 UFJ262162 UPF262162 UZB262162 VIX262162 VST262162 WCP262162 WML262162 WWH262162 Z327698 JV327698 TR327698 ADN327698 ANJ327698 AXF327698 BHB327698 BQX327698 CAT327698 CKP327698 CUL327698 DEH327698 DOD327698 DXZ327698 EHV327698 ERR327698 FBN327698 FLJ327698 FVF327698 GFB327698 GOX327698 GYT327698 HIP327698 HSL327698 ICH327698 IMD327698 IVZ327698 JFV327698 JPR327698 JZN327698 KJJ327698 KTF327698 LDB327698 LMX327698 LWT327698 MGP327698 MQL327698 NAH327698 NKD327698 NTZ327698 ODV327698 ONR327698 OXN327698 PHJ327698 PRF327698 QBB327698 QKX327698 QUT327698 REP327698 ROL327698 RYH327698 SID327698 SRZ327698 TBV327698 TLR327698 TVN327698 UFJ327698 UPF327698 UZB327698 VIX327698 VST327698 WCP327698 WML327698 WWH327698 Z393234 JV393234 TR393234 ADN393234 ANJ393234 AXF393234 BHB393234 BQX393234 CAT393234 CKP393234 CUL393234 DEH393234 DOD393234 DXZ393234 EHV393234 ERR393234 FBN393234 FLJ393234 FVF393234 GFB393234 GOX393234 GYT393234 HIP393234 HSL393234 ICH393234 IMD393234 IVZ393234 JFV393234 JPR393234 JZN393234 KJJ393234 KTF393234 LDB393234 LMX393234 LWT393234 MGP393234 MQL393234 NAH393234 NKD393234 NTZ393234 ODV393234 ONR393234 OXN393234 PHJ393234 PRF393234 QBB393234 QKX393234 QUT393234 REP393234 ROL393234 RYH393234 SID393234 SRZ393234 TBV393234 TLR393234 TVN393234 UFJ393234 UPF393234 UZB393234 VIX393234 VST393234 WCP393234 WML393234 WWH393234 Z458770 JV458770 TR458770 ADN458770 ANJ458770 AXF458770 BHB458770 BQX458770 CAT458770 CKP458770 CUL458770 DEH458770 DOD458770 DXZ458770 EHV458770 ERR458770 FBN458770 FLJ458770 FVF458770 GFB458770 GOX458770 GYT458770 HIP458770 HSL458770 ICH458770 IMD458770 IVZ458770 JFV458770 JPR458770 JZN458770 KJJ458770 KTF458770 LDB458770 LMX458770 LWT458770 MGP458770 MQL458770 NAH458770 NKD458770 NTZ458770 ODV458770 ONR458770 OXN458770 PHJ458770 PRF458770 QBB458770 QKX458770 QUT458770 REP458770 ROL458770 RYH458770 SID458770 SRZ458770 TBV458770 TLR458770 TVN458770 UFJ458770 UPF458770 UZB458770 VIX458770 VST458770 WCP458770 WML458770 WWH458770 Z524306 JV524306 TR524306 ADN524306 ANJ524306 AXF524306 BHB524306 BQX524306 CAT524306 CKP524306 CUL524306 DEH524306 DOD524306 DXZ524306 EHV524306 ERR524306 FBN524306 FLJ524306 FVF524306 GFB524306 GOX524306 GYT524306 HIP524306 HSL524306 ICH524306 IMD524306 IVZ524306 JFV524306 JPR524306 JZN524306 KJJ524306 KTF524306 LDB524306 LMX524306 LWT524306 MGP524306 MQL524306 NAH524306 NKD524306 NTZ524306 ODV524306 ONR524306 OXN524306 PHJ524306 PRF524306 QBB524306 QKX524306 QUT524306 REP524306 ROL524306 RYH524306 SID524306 SRZ524306 TBV524306 TLR524306 TVN524306 UFJ524306 UPF524306 UZB524306 VIX524306 VST524306 WCP524306 WML524306 WWH524306 Z589842 JV589842 TR589842 ADN589842 ANJ589842 AXF589842 BHB589842 BQX589842 CAT589842 CKP589842 CUL589842 DEH589842 DOD589842 DXZ589842 EHV589842 ERR589842 FBN589842 FLJ589842 FVF589842 GFB589842 GOX589842 GYT589842 HIP589842 HSL589842 ICH589842 IMD589842 IVZ589842 JFV589842 JPR589842 JZN589842 KJJ589842 KTF589842 LDB589842 LMX589842 LWT589842 MGP589842 MQL589842 NAH589842 NKD589842 NTZ589842 ODV589842 ONR589842 OXN589842 PHJ589842 PRF589842 QBB589842 QKX589842 QUT589842 REP589842 ROL589842 RYH589842 SID589842 SRZ589842 TBV589842 TLR589842 TVN589842 UFJ589842 UPF589842 UZB589842 VIX589842 VST589842 WCP589842 WML589842 WWH589842 Z655378 JV655378 TR655378 ADN655378 ANJ655378 AXF655378 BHB655378 BQX655378 CAT655378 CKP655378 CUL655378 DEH655378 DOD655378 DXZ655378 EHV655378 ERR655378 FBN655378 FLJ655378 FVF655378 GFB655378 GOX655378 GYT655378 HIP655378 HSL655378 ICH655378 IMD655378 IVZ655378 JFV655378 JPR655378 JZN655378 KJJ655378 KTF655378 LDB655378 LMX655378 LWT655378 MGP655378 MQL655378 NAH655378 NKD655378 NTZ655378 ODV655378 ONR655378 OXN655378 PHJ655378 PRF655378 QBB655378 QKX655378 QUT655378 REP655378 ROL655378 RYH655378 SID655378 SRZ655378 TBV655378 TLR655378 TVN655378 UFJ655378 UPF655378 UZB655378 VIX655378 VST655378 WCP655378 WML655378 WWH655378 Z720914 JV720914 TR720914 ADN720914 ANJ720914 AXF720914 BHB720914 BQX720914 CAT720914 CKP720914 CUL720914 DEH720914 DOD720914 DXZ720914 EHV720914 ERR720914 FBN720914 FLJ720914 FVF720914 GFB720914 GOX720914 GYT720914 HIP720914 HSL720914 ICH720914 IMD720914 IVZ720914 JFV720914 JPR720914 JZN720914 KJJ720914 KTF720914 LDB720914 LMX720914 LWT720914 MGP720914 MQL720914 NAH720914 NKD720914 NTZ720914 ODV720914 ONR720914 OXN720914 PHJ720914 PRF720914 QBB720914 QKX720914 QUT720914 REP720914 ROL720914 RYH720914 SID720914 SRZ720914 TBV720914 TLR720914 TVN720914 UFJ720914 UPF720914 UZB720914 VIX720914 VST720914 WCP720914 WML720914 WWH720914 Z786450 JV786450 TR786450 ADN786450 ANJ786450 AXF786450 BHB786450 BQX786450 CAT786450 CKP786450 CUL786450 DEH786450 DOD786450 DXZ786450 EHV786450 ERR786450 FBN786450 FLJ786450 FVF786450 GFB786450 GOX786450 GYT786450 HIP786450 HSL786450 ICH786450 IMD786450 IVZ786450 JFV786450 JPR786450 JZN786450 KJJ786450 KTF786450 LDB786450 LMX786450 LWT786450 MGP786450 MQL786450 NAH786450 NKD786450 NTZ786450 ODV786450 ONR786450 OXN786450 PHJ786450 PRF786450 QBB786450 QKX786450 QUT786450 REP786450 ROL786450 RYH786450 SID786450 SRZ786450 TBV786450 TLR786450 TVN786450 UFJ786450 UPF786450 UZB786450 VIX786450 VST786450 WCP786450 WML786450 WWH786450 Z851986 JV851986 TR851986 ADN851986 ANJ851986 AXF851986 BHB851986 BQX851986 CAT851986 CKP851986 CUL851986 DEH851986 DOD851986 DXZ851986 EHV851986 ERR851986 FBN851986 FLJ851986 FVF851986 GFB851986 GOX851986 GYT851986 HIP851986 HSL851986 ICH851986 IMD851986 IVZ851986 JFV851986 JPR851986 JZN851986 KJJ851986 KTF851986 LDB851986 LMX851986 LWT851986 MGP851986 MQL851986 NAH851986 NKD851986 NTZ851986 ODV851986 ONR851986 OXN851986 PHJ851986 PRF851986 QBB851986 QKX851986 QUT851986 REP851986 ROL851986 RYH851986 SID851986 SRZ851986 TBV851986 TLR851986 TVN851986 UFJ851986 UPF851986 UZB851986 VIX851986 VST851986 WCP851986 WML851986 WWH851986 Z917522 JV917522 TR917522 ADN917522 ANJ917522 AXF917522 BHB917522 BQX917522 CAT917522 CKP917522 CUL917522 DEH917522 DOD917522 DXZ917522 EHV917522 ERR917522 FBN917522 FLJ917522 FVF917522 GFB917522 GOX917522 GYT917522 HIP917522 HSL917522 ICH917522 IMD917522 IVZ917522 JFV917522 JPR917522 JZN917522 KJJ917522 KTF917522 LDB917522 LMX917522 LWT917522 MGP917522 MQL917522 NAH917522 NKD917522 NTZ917522 ODV917522 ONR917522 OXN917522 PHJ917522 PRF917522 QBB917522 QKX917522 QUT917522 REP917522 ROL917522 RYH917522 SID917522 SRZ917522 TBV917522 TLR917522 TVN917522 UFJ917522 UPF917522 UZB917522 VIX917522 VST917522 WCP917522 WML917522 WWH917522 Z983058 JV983058 TR983058 ADN983058 ANJ983058 AXF983058 BHB983058 BQX983058 CAT983058 CKP983058 CUL983058 DEH983058 DOD983058 DXZ983058 EHV983058 ERR983058 FBN983058 FLJ983058 FVF983058 GFB983058 GOX983058 GYT983058 HIP983058 HSL983058 ICH983058 IMD983058 IVZ983058 JFV983058 JPR983058 JZN983058 KJJ983058 KTF983058 LDB983058 LMX983058 LWT983058 MGP983058 MQL983058 NAH983058 NKD983058 NTZ983058 ODV983058 ONR983058 OXN983058 PHJ983058 PRF983058 QBB983058 QKX983058 QUT983058 REP983058 ROL983058 RYH983058 SID983058 SRZ983058 TBV983058 TLR983058 TVN983058 UFJ983058 UPF983058 UZB983058 VIX983058 VST983058 WCP983058 WML983058 WWH983058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Z21 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AB65557 JX65557 TT65557 ADP65557 ANL65557 AXH65557 BHD65557 BQZ65557 CAV65557 CKR65557 CUN65557 DEJ65557 DOF65557 DYB65557 EHX65557 ERT65557 FBP65557 FLL65557 FVH65557 GFD65557 GOZ65557 GYV65557 HIR65557 HSN65557 ICJ65557 IMF65557 IWB65557 JFX65557 JPT65557 JZP65557 KJL65557 KTH65557 LDD65557 LMZ65557 LWV65557 MGR65557 MQN65557 NAJ65557 NKF65557 NUB65557 ODX65557 ONT65557 OXP65557 PHL65557 PRH65557 QBD65557 QKZ65557 QUV65557 RER65557 RON65557 RYJ65557 SIF65557 SSB65557 TBX65557 TLT65557 TVP65557 UFL65557 UPH65557 UZD65557 VIZ65557 VSV65557 WCR65557 WMN65557 WWJ65557 AB131093 JX131093 TT131093 ADP131093 ANL131093 AXH131093 BHD131093 BQZ131093 CAV131093 CKR131093 CUN131093 DEJ131093 DOF131093 DYB131093 EHX131093 ERT131093 FBP131093 FLL131093 FVH131093 GFD131093 GOZ131093 GYV131093 HIR131093 HSN131093 ICJ131093 IMF131093 IWB131093 JFX131093 JPT131093 JZP131093 KJL131093 KTH131093 LDD131093 LMZ131093 LWV131093 MGR131093 MQN131093 NAJ131093 NKF131093 NUB131093 ODX131093 ONT131093 OXP131093 PHL131093 PRH131093 QBD131093 QKZ131093 QUV131093 RER131093 RON131093 RYJ131093 SIF131093 SSB131093 TBX131093 TLT131093 TVP131093 UFL131093 UPH131093 UZD131093 VIZ131093 VSV131093 WCR131093 WMN131093 WWJ131093 AB196629 JX196629 TT196629 ADP196629 ANL196629 AXH196629 BHD196629 BQZ196629 CAV196629 CKR196629 CUN196629 DEJ196629 DOF196629 DYB196629 EHX196629 ERT196629 FBP196629 FLL196629 FVH196629 GFD196629 GOZ196629 GYV196629 HIR196629 HSN196629 ICJ196629 IMF196629 IWB196629 JFX196629 JPT196629 JZP196629 KJL196629 KTH196629 LDD196629 LMZ196629 LWV196629 MGR196629 MQN196629 NAJ196629 NKF196629 NUB196629 ODX196629 ONT196629 OXP196629 PHL196629 PRH196629 QBD196629 QKZ196629 QUV196629 RER196629 RON196629 RYJ196629 SIF196629 SSB196629 TBX196629 TLT196629 TVP196629 UFL196629 UPH196629 UZD196629 VIZ196629 VSV196629 WCR196629 WMN196629 WWJ196629 AB262165 JX262165 TT262165 ADP262165 ANL262165 AXH262165 BHD262165 BQZ262165 CAV262165 CKR262165 CUN262165 DEJ262165 DOF262165 DYB262165 EHX262165 ERT262165 FBP262165 FLL262165 FVH262165 GFD262165 GOZ262165 GYV262165 HIR262165 HSN262165 ICJ262165 IMF262165 IWB262165 JFX262165 JPT262165 JZP262165 KJL262165 KTH262165 LDD262165 LMZ262165 LWV262165 MGR262165 MQN262165 NAJ262165 NKF262165 NUB262165 ODX262165 ONT262165 OXP262165 PHL262165 PRH262165 QBD262165 QKZ262165 QUV262165 RER262165 RON262165 RYJ262165 SIF262165 SSB262165 TBX262165 TLT262165 TVP262165 UFL262165 UPH262165 UZD262165 VIZ262165 VSV262165 WCR262165 WMN262165 WWJ262165 AB327701 JX327701 TT327701 ADP327701 ANL327701 AXH327701 BHD327701 BQZ327701 CAV327701 CKR327701 CUN327701 DEJ327701 DOF327701 DYB327701 EHX327701 ERT327701 FBP327701 FLL327701 FVH327701 GFD327701 GOZ327701 GYV327701 HIR327701 HSN327701 ICJ327701 IMF327701 IWB327701 JFX327701 JPT327701 JZP327701 KJL327701 KTH327701 LDD327701 LMZ327701 LWV327701 MGR327701 MQN327701 NAJ327701 NKF327701 NUB327701 ODX327701 ONT327701 OXP327701 PHL327701 PRH327701 QBD327701 QKZ327701 QUV327701 RER327701 RON327701 RYJ327701 SIF327701 SSB327701 TBX327701 TLT327701 TVP327701 UFL327701 UPH327701 UZD327701 VIZ327701 VSV327701 WCR327701 WMN327701 WWJ327701 AB393237 JX393237 TT393237 ADP393237 ANL393237 AXH393237 BHD393237 BQZ393237 CAV393237 CKR393237 CUN393237 DEJ393237 DOF393237 DYB393237 EHX393237 ERT393237 FBP393237 FLL393237 FVH393237 GFD393237 GOZ393237 GYV393237 HIR393237 HSN393237 ICJ393237 IMF393237 IWB393237 JFX393237 JPT393237 JZP393237 KJL393237 KTH393237 LDD393237 LMZ393237 LWV393237 MGR393237 MQN393237 NAJ393237 NKF393237 NUB393237 ODX393237 ONT393237 OXP393237 PHL393237 PRH393237 QBD393237 QKZ393237 QUV393237 RER393237 RON393237 RYJ393237 SIF393237 SSB393237 TBX393237 TLT393237 TVP393237 UFL393237 UPH393237 UZD393237 VIZ393237 VSV393237 WCR393237 WMN393237 WWJ393237 AB458773 JX458773 TT458773 ADP458773 ANL458773 AXH458773 BHD458773 BQZ458773 CAV458773 CKR458773 CUN458773 DEJ458773 DOF458773 DYB458773 EHX458773 ERT458773 FBP458773 FLL458773 FVH458773 GFD458773 GOZ458773 GYV458773 HIR458773 HSN458773 ICJ458773 IMF458773 IWB458773 JFX458773 JPT458773 JZP458773 KJL458773 KTH458773 LDD458773 LMZ458773 LWV458773 MGR458773 MQN458773 NAJ458773 NKF458773 NUB458773 ODX458773 ONT458773 OXP458773 PHL458773 PRH458773 QBD458773 QKZ458773 QUV458773 RER458773 RON458773 RYJ458773 SIF458773 SSB458773 TBX458773 TLT458773 TVP458773 UFL458773 UPH458773 UZD458773 VIZ458773 VSV458773 WCR458773 WMN458773 WWJ458773 AB524309 JX524309 TT524309 ADP524309 ANL524309 AXH524309 BHD524309 BQZ524309 CAV524309 CKR524309 CUN524309 DEJ524309 DOF524309 DYB524309 EHX524309 ERT524309 FBP524309 FLL524309 FVH524309 GFD524309 GOZ524309 GYV524309 HIR524309 HSN524309 ICJ524309 IMF524309 IWB524309 JFX524309 JPT524309 JZP524309 KJL524309 KTH524309 LDD524309 LMZ524309 LWV524309 MGR524309 MQN524309 NAJ524309 NKF524309 NUB524309 ODX524309 ONT524309 OXP524309 PHL524309 PRH524309 QBD524309 QKZ524309 QUV524309 RER524309 RON524309 RYJ524309 SIF524309 SSB524309 TBX524309 TLT524309 TVP524309 UFL524309 UPH524309 UZD524309 VIZ524309 VSV524309 WCR524309 WMN524309 WWJ524309 AB589845 JX589845 TT589845 ADP589845 ANL589845 AXH589845 BHD589845 BQZ589845 CAV589845 CKR589845 CUN589845 DEJ589845 DOF589845 DYB589845 EHX589845 ERT589845 FBP589845 FLL589845 FVH589845 GFD589845 GOZ589845 GYV589845 HIR589845 HSN589845 ICJ589845 IMF589845 IWB589845 JFX589845 JPT589845 JZP589845 KJL589845 KTH589845 LDD589845 LMZ589845 LWV589845 MGR589845 MQN589845 NAJ589845 NKF589845 NUB589845 ODX589845 ONT589845 OXP589845 PHL589845 PRH589845 QBD589845 QKZ589845 QUV589845 RER589845 RON589845 RYJ589845 SIF589845 SSB589845 TBX589845 TLT589845 TVP589845 UFL589845 UPH589845 UZD589845 VIZ589845 VSV589845 WCR589845 WMN589845 WWJ589845 AB655381 JX655381 TT655381 ADP655381 ANL655381 AXH655381 BHD655381 BQZ655381 CAV655381 CKR655381 CUN655381 DEJ655381 DOF655381 DYB655381 EHX655381 ERT655381 FBP655381 FLL655381 FVH655381 GFD655381 GOZ655381 GYV655381 HIR655381 HSN655381 ICJ655381 IMF655381 IWB655381 JFX655381 JPT655381 JZP655381 KJL655381 KTH655381 LDD655381 LMZ655381 LWV655381 MGR655381 MQN655381 NAJ655381 NKF655381 NUB655381 ODX655381 ONT655381 OXP655381 PHL655381 PRH655381 QBD655381 QKZ655381 QUV655381 RER655381 RON655381 RYJ655381 SIF655381 SSB655381 TBX655381 TLT655381 TVP655381 UFL655381 UPH655381 UZD655381 VIZ655381 VSV655381 WCR655381 WMN655381 WWJ655381 AB720917 JX720917 TT720917 ADP720917 ANL720917 AXH720917 BHD720917 BQZ720917 CAV720917 CKR720917 CUN720917 DEJ720917 DOF720917 DYB720917 EHX720917 ERT720917 FBP720917 FLL720917 FVH720917 GFD720917 GOZ720917 GYV720917 HIR720917 HSN720917 ICJ720917 IMF720917 IWB720917 JFX720917 JPT720917 JZP720917 KJL720917 KTH720917 LDD720917 LMZ720917 LWV720917 MGR720917 MQN720917 NAJ720917 NKF720917 NUB720917 ODX720917 ONT720917 OXP720917 PHL720917 PRH720917 QBD720917 QKZ720917 QUV720917 RER720917 RON720917 RYJ720917 SIF720917 SSB720917 TBX720917 TLT720917 TVP720917 UFL720917 UPH720917 UZD720917 VIZ720917 VSV720917 WCR720917 WMN720917 WWJ720917 AB786453 JX786453 TT786453 ADP786453 ANL786453 AXH786453 BHD786453 BQZ786453 CAV786453 CKR786453 CUN786453 DEJ786453 DOF786453 DYB786453 EHX786453 ERT786453 FBP786453 FLL786453 FVH786453 GFD786453 GOZ786453 GYV786453 HIR786453 HSN786453 ICJ786453 IMF786453 IWB786453 JFX786453 JPT786453 JZP786453 KJL786453 KTH786453 LDD786453 LMZ786453 LWV786453 MGR786453 MQN786453 NAJ786453 NKF786453 NUB786453 ODX786453 ONT786453 OXP786453 PHL786453 PRH786453 QBD786453 QKZ786453 QUV786453 RER786453 RON786453 RYJ786453 SIF786453 SSB786453 TBX786453 TLT786453 TVP786453 UFL786453 UPH786453 UZD786453 VIZ786453 VSV786453 WCR786453 WMN786453 WWJ786453 AB851989 JX851989 TT851989 ADP851989 ANL851989 AXH851989 BHD851989 BQZ851989 CAV851989 CKR851989 CUN851989 DEJ851989 DOF851989 DYB851989 EHX851989 ERT851989 FBP851989 FLL851989 FVH851989 GFD851989 GOZ851989 GYV851989 HIR851989 HSN851989 ICJ851989 IMF851989 IWB851989 JFX851989 JPT851989 JZP851989 KJL851989 KTH851989 LDD851989 LMZ851989 LWV851989 MGR851989 MQN851989 NAJ851989 NKF851989 NUB851989 ODX851989 ONT851989 OXP851989 PHL851989 PRH851989 QBD851989 QKZ851989 QUV851989 RER851989 RON851989 RYJ851989 SIF851989 SSB851989 TBX851989 TLT851989 TVP851989 UFL851989 UPH851989 UZD851989 VIZ851989 VSV851989 WCR851989 WMN851989 WWJ851989 AB917525 JX917525 TT917525 ADP917525 ANL917525 AXH917525 BHD917525 BQZ917525 CAV917525 CKR917525 CUN917525 DEJ917525 DOF917525 DYB917525 EHX917525 ERT917525 FBP917525 FLL917525 FVH917525 GFD917525 GOZ917525 GYV917525 HIR917525 HSN917525 ICJ917525 IMF917525 IWB917525 JFX917525 JPT917525 JZP917525 KJL917525 KTH917525 LDD917525 LMZ917525 LWV917525 MGR917525 MQN917525 NAJ917525 NKF917525 NUB917525 ODX917525 ONT917525 OXP917525 PHL917525 PRH917525 QBD917525 QKZ917525 QUV917525 RER917525 RON917525 RYJ917525 SIF917525 SSB917525 TBX917525 TLT917525 TVP917525 UFL917525 UPH917525 UZD917525 VIZ917525 VSV917525 WCR917525 WMN917525 WWJ917525 AB983061 JX983061 TT983061 ADP983061 ANL983061 AXH983061 BHD983061 BQZ983061 CAV983061 CKR983061 CUN983061 DEJ983061 DOF983061 DYB983061 EHX983061 ERT983061 FBP983061 FLL983061 FVH983061 GFD983061 GOZ983061 GYV983061 HIR983061 HSN983061 ICJ983061 IMF983061 IWB983061 JFX983061 JPT983061 JZP983061 KJL983061 KTH983061 LDD983061 LMZ983061 LWV983061 MGR983061 MQN983061 NAJ983061 NKF983061 NUB983061 ODX983061 ONT983061 OXP983061 PHL983061 PRH983061 QBD983061 QKZ983061 QUV983061 RER983061 RON983061 RYJ983061 SIF983061 SSB983061 TBX983061 TLT983061 TVP983061 UFL983061 UPH983061 UZD983061 VIZ983061 VSV983061 WCR983061 WMN983061 WWJ983061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7CDB2-A92D-4586-8860-1A5347BCD371}">
  <sheetPr>
    <tabColor rgb="FFFF0000"/>
    <pageSetUpPr fitToPage="1"/>
  </sheetPr>
  <dimension ref="B1:AE123"/>
  <sheetViews>
    <sheetView view="pageBreakPreview" zoomScale="115" zoomScaleNormal="100" zoomScaleSheetLayoutView="115" workbookViewId="0"/>
  </sheetViews>
  <sheetFormatPr defaultColWidth="4" defaultRowHeight="18.7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9" style="220"/>
    <col min="31" max="31" width="18.125" style="220" customWidth="1"/>
    <col min="32" max="256" width="4" style="1"/>
    <col min="257" max="257" width="1.5" style="1" customWidth="1"/>
    <col min="258" max="258" width="1.125" style="1" customWidth="1"/>
    <col min="259" max="259" width="3.375" style="1" customWidth="1"/>
    <col min="260" max="260" width="3.25" style="1" customWidth="1"/>
    <col min="261" max="274" width="4" style="1"/>
    <col min="275" max="275" width="6.375" style="1" customWidth="1"/>
    <col min="276" max="276" width="1.75" style="1" customWidth="1"/>
    <col min="277" max="277" width="2.375" style="1" customWidth="1"/>
    <col min="278" max="278" width="4" style="1"/>
    <col min="279" max="279" width="2.25" style="1" customWidth="1"/>
    <col min="280" max="280" width="4" style="1"/>
    <col min="281" max="281" width="2.375" style="1" customWidth="1"/>
    <col min="282" max="282" width="1.5" style="1" customWidth="1"/>
    <col min="283" max="512" width="4" style="1"/>
    <col min="513" max="513" width="1.5" style="1" customWidth="1"/>
    <col min="514" max="514" width="1.125" style="1" customWidth="1"/>
    <col min="515" max="515" width="3.375" style="1" customWidth="1"/>
    <col min="516" max="516" width="3.25" style="1" customWidth="1"/>
    <col min="517" max="530" width="4" style="1"/>
    <col min="531" max="531" width="6.375" style="1" customWidth="1"/>
    <col min="532" max="532" width="1.75" style="1" customWidth="1"/>
    <col min="533" max="533" width="2.375" style="1" customWidth="1"/>
    <col min="534" max="534" width="4" style="1"/>
    <col min="535" max="535" width="2.25" style="1" customWidth="1"/>
    <col min="536" max="536" width="4" style="1"/>
    <col min="537" max="537" width="2.375" style="1" customWidth="1"/>
    <col min="538" max="538" width="1.5" style="1" customWidth="1"/>
    <col min="539" max="768" width="4" style="1"/>
    <col min="769" max="769" width="1.5" style="1" customWidth="1"/>
    <col min="770" max="770" width="1.125" style="1" customWidth="1"/>
    <col min="771" max="771" width="3.375" style="1" customWidth="1"/>
    <col min="772" max="772" width="3.25" style="1" customWidth="1"/>
    <col min="773" max="786" width="4" style="1"/>
    <col min="787" max="787" width="6.375" style="1" customWidth="1"/>
    <col min="788" max="788" width="1.75" style="1" customWidth="1"/>
    <col min="789" max="789" width="2.375" style="1" customWidth="1"/>
    <col min="790" max="790" width="4" style="1"/>
    <col min="791" max="791" width="2.25" style="1" customWidth="1"/>
    <col min="792" max="792" width="4" style="1"/>
    <col min="793" max="793" width="2.375" style="1" customWidth="1"/>
    <col min="794" max="794" width="1.5" style="1" customWidth="1"/>
    <col min="795" max="1024" width="4" style="1"/>
    <col min="1025" max="1025" width="1.5" style="1" customWidth="1"/>
    <col min="1026" max="1026" width="1.125" style="1" customWidth="1"/>
    <col min="1027" max="1027" width="3.375" style="1" customWidth="1"/>
    <col min="1028" max="1028" width="3.25" style="1" customWidth="1"/>
    <col min="1029" max="1042" width="4" style="1"/>
    <col min="1043" max="1043" width="6.375" style="1" customWidth="1"/>
    <col min="1044" max="1044" width="1.75" style="1" customWidth="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280" width="4" style="1"/>
    <col min="1281" max="1281" width="1.5" style="1" customWidth="1"/>
    <col min="1282" max="1282" width="1.125" style="1" customWidth="1"/>
    <col min="1283" max="1283" width="3.375" style="1" customWidth="1"/>
    <col min="1284" max="1284" width="3.25" style="1" customWidth="1"/>
    <col min="1285" max="1298" width="4" style="1"/>
    <col min="1299" max="1299" width="6.375" style="1" customWidth="1"/>
    <col min="1300" max="1300" width="1.75" style="1" customWidth="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536" width="4" style="1"/>
    <col min="1537" max="1537" width="1.5" style="1" customWidth="1"/>
    <col min="1538" max="1538" width="1.125" style="1" customWidth="1"/>
    <col min="1539" max="1539" width="3.375" style="1" customWidth="1"/>
    <col min="1540" max="1540" width="3.25" style="1" customWidth="1"/>
    <col min="1541" max="1554" width="4" style="1"/>
    <col min="1555" max="1555" width="6.375" style="1" customWidth="1"/>
    <col min="1556" max="1556" width="1.75" style="1" customWidth="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792" width="4" style="1"/>
    <col min="1793" max="1793" width="1.5" style="1" customWidth="1"/>
    <col min="1794" max="1794" width="1.125" style="1" customWidth="1"/>
    <col min="1795" max="1795" width="3.375" style="1" customWidth="1"/>
    <col min="1796" max="1796" width="3.25" style="1" customWidth="1"/>
    <col min="1797" max="1810" width="4" style="1"/>
    <col min="1811" max="1811" width="6.375" style="1" customWidth="1"/>
    <col min="1812" max="1812" width="1.75" style="1" customWidth="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2048" width="4" style="1"/>
    <col min="2049" max="2049" width="1.5" style="1" customWidth="1"/>
    <col min="2050" max="2050" width="1.125" style="1" customWidth="1"/>
    <col min="2051" max="2051" width="3.375" style="1" customWidth="1"/>
    <col min="2052" max="2052" width="3.25" style="1" customWidth="1"/>
    <col min="2053" max="2066" width="4" style="1"/>
    <col min="2067" max="2067" width="6.375" style="1" customWidth="1"/>
    <col min="2068" max="2068" width="1.75" style="1" customWidth="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304" width="4" style="1"/>
    <col min="2305" max="2305" width="1.5" style="1" customWidth="1"/>
    <col min="2306" max="2306" width="1.125" style="1" customWidth="1"/>
    <col min="2307" max="2307" width="3.375" style="1" customWidth="1"/>
    <col min="2308" max="2308" width="3.25" style="1" customWidth="1"/>
    <col min="2309" max="2322" width="4" style="1"/>
    <col min="2323" max="2323" width="6.375" style="1" customWidth="1"/>
    <col min="2324" max="2324" width="1.75" style="1" customWidth="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560" width="4" style="1"/>
    <col min="2561" max="2561" width="1.5" style="1" customWidth="1"/>
    <col min="2562" max="2562" width="1.125" style="1" customWidth="1"/>
    <col min="2563" max="2563" width="3.375" style="1" customWidth="1"/>
    <col min="2564" max="2564" width="3.25" style="1" customWidth="1"/>
    <col min="2565" max="2578" width="4" style="1"/>
    <col min="2579" max="2579" width="6.375" style="1" customWidth="1"/>
    <col min="2580" max="2580" width="1.75" style="1" customWidth="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816" width="4" style="1"/>
    <col min="2817" max="2817" width="1.5" style="1" customWidth="1"/>
    <col min="2818" max="2818" width="1.125" style="1" customWidth="1"/>
    <col min="2819" max="2819" width="3.375" style="1" customWidth="1"/>
    <col min="2820" max="2820" width="3.25" style="1" customWidth="1"/>
    <col min="2821" max="2834" width="4" style="1"/>
    <col min="2835" max="2835" width="6.375" style="1" customWidth="1"/>
    <col min="2836" max="2836" width="1.75" style="1" customWidth="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3072" width="4" style="1"/>
    <col min="3073" max="3073" width="1.5" style="1" customWidth="1"/>
    <col min="3074" max="3074" width="1.125" style="1" customWidth="1"/>
    <col min="3075" max="3075" width="3.375" style="1" customWidth="1"/>
    <col min="3076" max="3076" width="3.25" style="1" customWidth="1"/>
    <col min="3077" max="3090" width="4" style="1"/>
    <col min="3091" max="3091" width="6.375" style="1" customWidth="1"/>
    <col min="3092" max="3092" width="1.75" style="1" customWidth="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328" width="4" style="1"/>
    <col min="3329" max="3329" width="1.5" style="1" customWidth="1"/>
    <col min="3330" max="3330" width="1.125" style="1" customWidth="1"/>
    <col min="3331" max="3331" width="3.375" style="1" customWidth="1"/>
    <col min="3332" max="3332" width="3.25" style="1" customWidth="1"/>
    <col min="3333" max="3346" width="4" style="1"/>
    <col min="3347" max="3347" width="6.375" style="1" customWidth="1"/>
    <col min="3348" max="3348" width="1.75" style="1" customWidth="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584" width="4" style="1"/>
    <col min="3585" max="3585" width="1.5" style="1" customWidth="1"/>
    <col min="3586" max="3586" width="1.125" style="1" customWidth="1"/>
    <col min="3587" max="3587" width="3.375" style="1" customWidth="1"/>
    <col min="3588" max="3588" width="3.25" style="1" customWidth="1"/>
    <col min="3589" max="3602" width="4" style="1"/>
    <col min="3603" max="3603" width="6.375" style="1" customWidth="1"/>
    <col min="3604" max="3604" width="1.75" style="1" customWidth="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840" width="4" style="1"/>
    <col min="3841" max="3841" width="1.5" style="1" customWidth="1"/>
    <col min="3842" max="3842" width="1.125" style="1" customWidth="1"/>
    <col min="3843" max="3843" width="3.375" style="1" customWidth="1"/>
    <col min="3844" max="3844" width="3.25" style="1" customWidth="1"/>
    <col min="3845" max="3858" width="4" style="1"/>
    <col min="3859" max="3859" width="6.375" style="1" customWidth="1"/>
    <col min="3860" max="3860" width="1.75" style="1" customWidth="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4096" width="4" style="1"/>
    <col min="4097" max="4097" width="1.5" style="1" customWidth="1"/>
    <col min="4098" max="4098" width="1.125" style="1" customWidth="1"/>
    <col min="4099" max="4099" width="3.375" style="1" customWidth="1"/>
    <col min="4100" max="4100" width="3.25" style="1" customWidth="1"/>
    <col min="4101" max="4114" width="4" style="1"/>
    <col min="4115" max="4115" width="6.375" style="1" customWidth="1"/>
    <col min="4116" max="4116" width="1.75" style="1" customWidth="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352" width="4" style="1"/>
    <col min="4353" max="4353" width="1.5" style="1" customWidth="1"/>
    <col min="4354" max="4354" width="1.125" style="1" customWidth="1"/>
    <col min="4355" max="4355" width="3.375" style="1" customWidth="1"/>
    <col min="4356" max="4356" width="3.25" style="1" customWidth="1"/>
    <col min="4357" max="4370" width="4" style="1"/>
    <col min="4371" max="4371" width="6.375" style="1" customWidth="1"/>
    <col min="4372" max="4372" width="1.75" style="1" customWidth="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608" width="4" style="1"/>
    <col min="4609" max="4609" width="1.5" style="1" customWidth="1"/>
    <col min="4610" max="4610" width="1.125" style="1" customWidth="1"/>
    <col min="4611" max="4611" width="3.375" style="1" customWidth="1"/>
    <col min="4612" max="4612" width="3.25" style="1" customWidth="1"/>
    <col min="4613" max="4626" width="4" style="1"/>
    <col min="4627" max="4627" width="6.375" style="1" customWidth="1"/>
    <col min="4628" max="4628" width="1.75" style="1" customWidth="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864" width="4" style="1"/>
    <col min="4865" max="4865" width="1.5" style="1" customWidth="1"/>
    <col min="4866" max="4866" width="1.125" style="1" customWidth="1"/>
    <col min="4867" max="4867" width="3.375" style="1" customWidth="1"/>
    <col min="4868" max="4868" width="3.25" style="1" customWidth="1"/>
    <col min="4869" max="4882" width="4" style="1"/>
    <col min="4883" max="4883" width="6.375" style="1" customWidth="1"/>
    <col min="4884" max="4884" width="1.75" style="1" customWidth="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5120" width="4" style="1"/>
    <col min="5121" max="5121" width="1.5" style="1" customWidth="1"/>
    <col min="5122" max="5122" width="1.125" style="1" customWidth="1"/>
    <col min="5123" max="5123" width="3.375" style="1" customWidth="1"/>
    <col min="5124" max="5124" width="3.25" style="1" customWidth="1"/>
    <col min="5125" max="5138" width="4" style="1"/>
    <col min="5139" max="5139" width="6.375" style="1" customWidth="1"/>
    <col min="5140" max="5140" width="1.75" style="1" customWidth="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376" width="4" style="1"/>
    <col min="5377" max="5377" width="1.5" style="1" customWidth="1"/>
    <col min="5378" max="5378" width="1.125" style="1" customWidth="1"/>
    <col min="5379" max="5379" width="3.375" style="1" customWidth="1"/>
    <col min="5380" max="5380" width="3.25" style="1" customWidth="1"/>
    <col min="5381" max="5394" width="4" style="1"/>
    <col min="5395" max="5395" width="6.375" style="1" customWidth="1"/>
    <col min="5396" max="5396" width="1.75" style="1" customWidth="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632" width="4" style="1"/>
    <col min="5633" max="5633" width="1.5" style="1" customWidth="1"/>
    <col min="5634" max="5634" width="1.125" style="1" customWidth="1"/>
    <col min="5635" max="5635" width="3.375" style="1" customWidth="1"/>
    <col min="5636" max="5636" width="3.25" style="1" customWidth="1"/>
    <col min="5637" max="5650" width="4" style="1"/>
    <col min="5651" max="5651" width="6.375" style="1" customWidth="1"/>
    <col min="5652" max="5652" width="1.75" style="1" customWidth="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888" width="4" style="1"/>
    <col min="5889" max="5889" width="1.5" style="1" customWidth="1"/>
    <col min="5890" max="5890" width="1.125" style="1" customWidth="1"/>
    <col min="5891" max="5891" width="3.375" style="1" customWidth="1"/>
    <col min="5892" max="5892" width="3.25" style="1" customWidth="1"/>
    <col min="5893" max="5906" width="4" style="1"/>
    <col min="5907" max="5907" width="6.375" style="1" customWidth="1"/>
    <col min="5908" max="5908" width="1.75" style="1" customWidth="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6144" width="4" style="1"/>
    <col min="6145" max="6145" width="1.5" style="1" customWidth="1"/>
    <col min="6146" max="6146" width="1.125" style="1" customWidth="1"/>
    <col min="6147" max="6147" width="3.375" style="1" customWidth="1"/>
    <col min="6148" max="6148" width="3.25" style="1" customWidth="1"/>
    <col min="6149" max="6162" width="4" style="1"/>
    <col min="6163" max="6163" width="6.375" style="1" customWidth="1"/>
    <col min="6164" max="6164" width="1.75" style="1" customWidth="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400" width="4" style="1"/>
    <col min="6401" max="6401" width="1.5" style="1" customWidth="1"/>
    <col min="6402" max="6402" width="1.125" style="1" customWidth="1"/>
    <col min="6403" max="6403" width="3.375" style="1" customWidth="1"/>
    <col min="6404" max="6404" width="3.25" style="1" customWidth="1"/>
    <col min="6405" max="6418" width="4" style="1"/>
    <col min="6419" max="6419" width="6.375" style="1" customWidth="1"/>
    <col min="6420" max="6420" width="1.75" style="1" customWidth="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656" width="4" style="1"/>
    <col min="6657" max="6657" width="1.5" style="1" customWidth="1"/>
    <col min="6658" max="6658" width="1.125" style="1" customWidth="1"/>
    <col min="6659" max="6659" width="3.375" style="1" customWidth="1"/>
    <col min="6660" max="6660" width="3.25" style="1" customWidth="1"/>
    <col min="6661" max="6674" width="4" style="1"/>
    <col min="6675" max="6675" width="6.375" style="1" customWidth="1"/>
    <col min="6676" max="6676" width="1.75" style="1" customWidth="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912" width="4" style="1"/>
    <col min="6913" max="6913" width="1.5" style="1" customWidth="1"/>
    <col min="6914" max="6914" width="1.125" style="1" customWidth="1"/>
    <col min="6915" max="6915" width="3.375" style="1" customWidth="1"/>
    <col min="6916" max="6916" width="3.25" style="1" customWidth="1"/>
    <col min="6917" max="6930" width="4" style="1"/>
    <col min="6931" max="6931" width="6.375" style="1" customWidth="1"/>
    <col min="6932" max="6932" width="1.75" style="1" customWidth="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7168" width="4" style="1"/>
    <col min="7169" max="7169" width="1.5" style="1" customWidth="1"/>
    <col min="7170" max="7170" width="1.125" style="1" customWidth="1"/>
    <col min="7171" max="7171" width="3.375" style="1" customWidth="1"/>
    <col min="7172" max="7172" width="3.25" style="1" customWidth="1"/>
    <col min="7173" max="7186" width="4" style="1"/>
    <col min="7187" max="7187" width="6.375" style="1" customWidth="1"/>
    <col min="7188" max="7188" width="1.75" style="1" customWidth="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424" width="4" style="1"/>
    <col min="7425" max="7425" width="1.5" style="1" customWidth="1"/>
    <col min="7426" max="7426" width="1.125" style="1" customWidth="1"/>
    <col min="7427" max="7427" width="3.375" style="1" customWidth="1"/>
    <col min="7428" max="7428" width="3.25" style="1" customWidth="1"/>
    <col min="7429" max="7442" width="4" style="1"/>
    <col min="7443" max="7443" width="6.375" style="1" customWidth="1"/>
    <col min="7444" max="7444" width="1.75" style="1" customWidth="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680" width="4" style="1"/>
    <col min="7681" max="7681" width="1.5" style="1" customWidth="1"/>
    <col min="7682" max="7682" width="1.125" style="1" customWidth="1"/>
    <col min="7683" max="7683" width="3.375" style="1" customWidth="1"/>
    <col min="7684" max="7684" width="3.25" style="1" customWidth="1"/>
    <col min="7685" max="7698" width="4" style="1"/>
    <col min="7699" max="7699" width="6.375" style="1" customWidth="1"/>
    <col min="7700" max="7700" width="1.75" style="1" customWidth="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936" width="4" style="1"/>
    <col min="7937" max="7937" width="1.5" style="1" customWidth="1"/>
    <col min="7938" max="7938" width="1.125" style="1" customWidth="1"/>
    <col min="7939" max="7939" width="3.375" style="1" customWidth="1"/>
    <col min="7940" max="7940" width="3.25" style="1" customWidth="1"/>
    <col min="7941" max="7954" width="4" style="1"/>
    <col min="7955" max="7955" width="6.375" style="1" customWidth="1"/>
    <col min="7956" max="7956" width="1.75" style="1" customWidth="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8192" width="4" style="1"/>
    <col min="8193" max="8193" width="1.5" style="1" customWidth="1"/>
    <col min="8194" max="8194" width="1.125" style="1" customWidth="1"/>
    <col min="8195" max="8195" width="3.375" style="1" customWidth="1"/>
    <col min="8196" max="8196" width="3.25" style="1" customWidth="1"/>
    <col min="8197" max="8210" width="4" style="1"/>
    <col min="8211" max="8211" width="6.375" style="1" customWidth="1"/>
    <col min="8212" max="8212" width="1.75" style="1" customWidth="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448" width="4" style="1"/>
    <col min="8449" max="8449" width="1.5" style="1" customWidth="1"/>
    <col min="8450" max="8450" width="1.125" style="1" customWidth="1"/>
    <col min="8451" max="8451" width="3.375" style="1" customWidth="1"/>
    <col min="8452" max="8452" width="3.25" style="1" customWidth="1"/>
    <col min="8453" max="8466" width="4" style="1"/>
    <col min="8467" max="8467" width="6.375" style="1" customWidth="1"/>
    <col min="8468" max="8468" width="1.75" style="1" customWidth="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704" width="4" style="1"/>
    <col min="8705" max="8705" width="1.5" style="1" customWidth="1"/>
    <col min="8706" max="8706" width="1.125" style="1" customWidth="1"/>
    <col min="8707" max="8707" width="3.375" style="1" customWidth="1"/>
    <col min="8708" max="8708" width="3.25" style="1" customWidth="1"/>
    <col min="8709" max="8722" width="4" style="1"/>
    <col min="8723" max="8723" width="6.375" style="1" customWidth="1"/>
    <col min="8724" max="8724" width="1.75" style="1" customWidth="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960" width="4" style="1"/>
    <col min="8961" max="8961" width="1.5" style="1" customWidth="1"/>
    <col min="8962" max="8962" width="1.125" style="1" customWidth="1"/>
    <col min="8963" max="8963" width="3.375" style="1" customWidth="1"/>
    <col min="8964" max="8964" width="3.25" style="1" customWidth="1"/>
    <col min="8965" max="8978" width="4" style="1"/>
    <col min="8979" max="8979" width="6.375" style="1" customWidth="1"/>
    <col min="8980" max="8980" width="1.75" style="1" customWidth="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9216" width="4" style="1"/>
    <col min="9217" max="9217" width="1.5" style="1" customWidth="1"/>
    <col min="9218" max="9218" width="1.125" style="1" customWidth="1"/>
    <col min="9219" max="9219" width="3.375" style="1" customWidth="1"/>
    <col min="9220" max="9220" width="3.25" style="1" customWidth="1"/>
    <col min="9221" max="9234" width="4" style="1"/>
    <col min="9235" max="9235" width="6.375" style="1" customWidth="1"/>
    <col min="9236" max="9236" width="1.75" style="1" customWidth="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472" width="4" style="1"/>
    <col min="9473" max="9473" width="1.5" style="1" customWidth="1"/>
    <col min="9474" max="9474" width="1.125" style="1" customWidth="1"/>
    <col min="9475" max="9475" width="3.375" style="1" customWidth="1"/>
    <col min="9476" max="9476" width="3.25" style="1" customWidth="1"/>
    <col min="9477" max="9490" width="4" style="1"/>
    <col min="9491" max="9491" width="6.375" style="1" customWidth="1"/>
    <col min="9492" max="9492" width="1.75" style="1" customWidth="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728" width="4" style="1"/>
    <col min="9729" max="9729" width="1.5" style="1" customWidth="1"/>
    <col min="9730" max="9730" width="1.125" style="1" customWidth="1"/>
    <col min="9731" max="9731" width="3.375" style="1" customWidth="1"/>
    <col min="9732" max="9732" width="3.25" style="1" customWidth="1"/>
    <col min="9733" max="9746" width="4" style="1"/>
    <col min="9747" max="9747" width="6.375" style="1" customWidth="1"/>
    <col min="9748" max="9748" width="1.75" style="1" customWidth="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984" width="4" style="1"/>
    <col min="9985" max="9985" width="1.5" style="1" customWidth="1"/>
    <col min="9986" max="9986" width="1.125" style="1" customWidth="1"/>
    <col min="9987" max="9987" width="3.375" style="1" customWidth="1"/>
    <col min="9988" max="9988" width="3.25" style="1" customWidth="1"/>
    <col min="9989" max="10002" width="4" style="1"/>
    <col min="10003" max="10003" width="6.375" style="1" customWidth="1"/>
    <col min="10004" max="10004" width="1.75" style="1" customWidth="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240" width="4" style="1"/>
    <col min="10241" max="10241" width="1.5" style="1" customWidth="1"/>
    <col min="10242" max="10242" width="1.125" style="1" customWidth="1"/>
    <col min="10243" max="10243" width="3.375" style="1" customWidth="1"/>
    <col min="10244" max="10244" width="3.25" style="1" customWidth="1"/>
    <col min="10245" max="10258" width="4" style="1"/>
    <col min="10259" max="10259" width="6.375" style="1" customWidth="1"/>
    <col min="10260" max="10260" width="1.75" style="1" customWidth="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496" width="4" style="1"/>
    <col min="10497" max="10497" width="1.5" style="1" customWidth="1"/>
    <col min="10498" max="10498" width="1.125" style="1" customWidth="1"/>
    <col min="10499" max="10499" width="3.375" style="1" customWidth="1"/>
    <col min="10500" max="10500" width="3.25" style="1" customWidth="1"/>
    <col min="10501" max="10514" width="4" style="1"/>
    <col min="10515" max="10515" width="6.375" style="1" customWidth="1"/>
    <col min="10516" max="10516" width="1.75" style="1" customWidth="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752" width="4" style="1"/>
    <col min="10753" max="10753" width="1.5" style="1" customWidth="1"/>
    <col min="10754" max="10754" width="1.125" style="1" customWidth="1"/>
    <col min="10755" max="10755" width="3.375" style="1" customWidth="1"/>
    <col min="10756" max="10756" width="3.25" style="1" customWidth="1"/>
    <col min="10757" max="10770" width="4" style="1"/>
    <col min="10771" max="10771" width="6.375" style="1" customWidth="1"/>
    <col min="10772" max="10772" width="1.75" style="1" customWidth="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1008" width="4" style="1"/>
    <col min="11009" max="11009" width="1.5" style="1" customWidth="1"/>
    <col min="11010" max="11010" width="1.125" style="1" customWidth="1"/>
    <col min="11011" max="11011" width="3.375" style="1" customWidth="1"/>
    <col min="11012" max="11012" width="3.25" style="1" customWidth="1"/>
    <col min="11013" max="11026" width="4" style="1"/>
    <col min="11027" max="11027" width="6.375" style="1" customWidth="1"/>
    <col min="11028" max="11028" width="1.75" style="1" customWidth="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264" width="4" style="1"/>
    <col min="11265" max="11265" width="1.5" style="1" customWidth="1"/>
    <col min="11266" max="11266" width="1.125" style="1" customWidth="1"/>
    <col min="11267" max="11267" width="3.375" style="1" customWidth="1"/>
    <col min="11268" max="11268" width="3.25" style="1" customWidth="1"/>
    <col min="11269" max="11282" width="4" style="1"/>
    <col min="11283" max="11283" width="6.375" style="1" customWidth="1"/>
    <col min="11284" max="11284" width="1.75" style="1" customWidth="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520" width="4" style="1"/>
    <col min="11521" max="11521" width="1.5" style="1" customWidth="1"/>
    <col min="11522" max="11522" width="1.125" style="1" customWidth="1"/>
    <col min="11523" max="11523" width="3.375" style="1" customWidth="1"/>
    <col min="11524" max="11524" width="3.25" style="1" customWidth="1"/>
    <col min="11525" max="11538" width="4" style="1"/>
    <col min="11539" max="11539" width="6.375" style="1" customWidth="1"/>
    <col min="11540" max="11540" width="1.75" style="1" customWidth="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776" width="4" style="1"/>
    <col min="11777" max="11777" width="1.5" style="1" customWidth="1"/>
    <col min="11778" max="11778" width="1.125" style="1" customWidth="1"/>
    <col min="11779" max="11779" width="3.375" style="1" customWidth="1"/>
    <col min="11780" max="11780" width="3.25" style="1" customWidth="1"/>
    <col min="11781" max="11794" width="4" style="1"/>
    <col min="11795" max="11795" width="6.375" style="1" customWidth="1"/>
    <col min="11796" max="11796" width="1.75" style="1" customWidth="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2032" width="4" style="1"/>
    <col min="12033" max="12033" width="1.5" style="1" customWidth="1"/>
    <col min="12034" max="12034" width="1.125" style="1" customWidth="1"/>
    <col min="12035" max="12035" width="3.375" style="1" customWidth="1"/>
    <col min="12036" max="12036" width="3.25" style="1" customWidth="1"/>
    <col min="12037" max="12050" width="4" style="1"/>
    <col min="12051" max="12051" width="6.375" style="1" customWidth="1"/>
    <col min="12052" max="12052" width="1.75" style="1" customWidth="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288" width="4" style="1"/>
    <col min="12289" max="12289" width="1.5" style="1" customWidth="1"/>
    <col min="12290" max="12290" width="1.125" style="1" customWidth="1"/>
    <col min="12291" max="12291" width="3.375" style="1" customWidth="1"/>
    <col min="12292" max="12292" width="3.25" style="1" customWidth="1"/>
    <col min="12293" max="12306" width="4" style="1"/>
    <col min="12307" max="12307" width="6.375" style="1" customWidth="1"/>
    <col min="12308" max="12308" width="1.75" style="1" customWidth="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544" width="4" style="1"/>
    <col min="12545" max="12545" width="1.5" style="1" customWidth="1"/>
    <col min="12546" max="12546" width="1.125" style="1" customWidth="1"/>
    <col min="12547" max="12547" width="3.375" style="1" customWidth="1"/>
    <col min="12548" max="12548" width="3.25" style="1" customWidth="1"/>
    <col min="12549" max="12562" width="4" style="1"/>
    <col min="12563" max="12563" width="6.375" style="1" customWidth="1"/>
    <col min="12564" max="12564" width="1.75" style="1" customWidth="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800" width="4" style="1"/>
    <col min="12801" max="12801" width="1.5" style="1" customWidth="1"/>
    <col min="12802" max="12802" width="1.125" style="1" customWidth="1"/>
    <col min="12803" max="12803" width="3.375" style="1" customWidth="1"/>
    <col min="12804" max="12804" width="3.25" style="1" customWidth="1"/>
    <col min="12805" max="12818" width="4" style="1"/>
    <col min="12819" max="12819" width="6.375" style="1" customWidth="1"/>
    <col min="12820" max="12820" width="1.75" style="1" customWidth="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3056" width="4" style="1"/>
    <col min="13057" max="13057" width="1.5" style="1" customWidth="1"/>
    <col min="13058" max="13058" width="1.125" style="1" customWidth="1"/>
    <col min="13059" max="13059" width="3.375" style="1" customWidth="1"/>
    <col min="13060" max="13060" width="3.25" style="1" customWidth="1"/>
    <col min="13061" max="13074" width="4" style="1"/>
    <col min="13075" max="13075" width="6.375" style="1" customWidth="1"/>
    <col min="13076" max="13076" width="1.75" style="1" customWidth="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312" width="4" style="1"/>
    <col min="13313" max="13313" width="1.5" style="1" customWidth="1"/>
    <col min="13314" max="13314" width="1.125" style="1" customWidth="1"/>
    <col min="13315" max="13315" width="3.375" style="1" customWidth="1"/>
    <col min="13316" max="13316" width="3.25" style="1" customWidth="1"/>
    <col min="13317" max="13330" width="4" style="1"/>
    <col min="13331" max="13331" width="6.375" style="1" customWidth="1"/>
    <col min="13332" max="13332" width="1.75" style="1" customWidth="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568" width="4" style="1"/>
    <col min="13569" max="13569" width="1.5" style="1" customWidth="1"/>
    <col min="13570" max="13570" width="1.125" style="1" customWidth="1"/>
    <col min="13571" max="13571" width="3.375" style="1" customWidth="1"/>
    <col min="13572" max="13572" width="3.25" style="1" customWidth="1"/>
    <col min="13573" max="13586" width="4" style="1"/>
    <col min="13587" max="13587" width="6.375" style="1" customWidth="1"/>
    <col min="13588" max="13588" width="1.75" style="1" customWidth="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824" width="4" style="1"/>
    <col min="13825" max="13825" width="1.5" style="1" customWidth="1"/>
    <col min="13826" max="13826" width="1.125" style="1" customWidth="1"/>
    <col min="13827" max="13827" width="3.375" style="1" customWidth="1"/>
    <col min="13828" max="13828" width="3.25" style="1" customWidth="1"/>
    <col min="13829" max="13842" width="4" style="1"/>
    <col min="13843" max="13843" width="6.375" style="1" customWidth="1"/>
    <col min="13844" max="13844" width="1.75" style="1" customWidth="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4080" width="4" style="1"/>
    <col min="14081" max="14081" width="1.5" style="1" customWidth="1"/>
    <col min="14082" max="14082" width="1.125" style="1" customWidth="1"/>
    <col min="14083" max="14083" width="3.375" style="1" customWidth="1"/>
    <col min="14084" max="14084" width="3.25" style="1" customWidth="1"/>
    <col min="14085" max="14098" width="4" style="1"/>
    <col min="14099" max="14099" width="6.375" style="1" customWidth="1"/>
    <col min="14100" max="14100" width="1.75" style="1" customWidth="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336" width="4" style="1"/>
    <col min="14337" max="14337" width="1.5" style="1" customWidth="1"/>
    <col min="14338" max="14338" width="1.125" style="1" customWidth="1"/>
    <col min="14339" max="14339" width="3.375" style="1" customWidth="1"/>
    <col min="14340" max="14340" width="3.25" style="1" customWidth="1"/>
    <col min="14341" max="14354" width="4" style="1"/>
    <col min="14355" max="14355" width="6.375" style="1" customWidth="1"/>
    <col min="14356" max="14356" width="1.75" style="1" customWidth="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592" width="4" style="1"/>
    <col min="14593" max="14593" width="1.5" style="1" customWidth="1"/>
    <col min="14594" max="14594" width="1.125" style="1" customWidth="1"/>
    <col min="14595" max="14595" width="3.375" style="1" customWidth="1"/>
    <col min="14596" max="14596" width="3.25" style="1" customWidth="1"/>
    <col min="14597" max="14610" width="4" style="1"/>
    <col min="14611" max="14611" width="6.375" style="1" customWidth="1"/>
    <col min="14612" max="14612" width="1.75" style="1" customWidth="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848" width="4" style="1"/>
    <col min="14849" max="14849" width="1.5" style="1" customWidth="1"/>
    <col min="14850" max="14850" width="1.125" style="1" customWidth="1"/>
    <col min="14851" max="14851" width="3.375" style="1" customWidth="1"/>
    <col min="14852" max="14852" width="3.25" style="1" customWidth="1"/>
    <col min="14853" max="14866" width="4" style="1"/>
    <col min="14867" max="14867" width="6.375" style="1" customWidth="1"/>
    <col min="14868" max="14868" width="1.75" style="1" customWidth="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5104" width="4" style="1"/>
    <col min="15105" max="15105" width="1.5" style="1" customWidth="1"/>
    <col min="15106" max="15106" width="1.125" style="1" customWidth="1"/>
    <col min="15107" max="15107" width="3.375" style="1" customWidth="1"/>
    <col min="15108" max="15108" width="3.25" style="1" customWidth="1"/>
    <col min="15109" max="15122" width="4" style="1"/>
    <col min="15123" max="15123" width="6.375" style="1" customWidth="1"/>
    <col min="15124" max="15124" width="1.75" style="1" customWidth="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360" width="4" style="1"/>
    <col min="15361" max="15361" width="1.5" style="1" customWidth="1"/>
    <col min="15362" max="15362" width="1.125" style="1" customWidth="1"/>
    <col min="15363" max="15363" width="3.375" style="1" customWidth="1"/>
    <col min="15364" max="15364" width="3.25" style="1" customWidth="1"/>
    <col min="15365" max="15378" width="4" style="1"/>
    <col min="15379" max="15379" width="6.375" style="1" customWidth="1"/>
    <col min="15380" max="15380" width="1.75" style="1" customWidth="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616" width="4" style="1"/>
    <col min="15617" max="15617" width="1.5" style="1" customWidth="1"/>
    <col min="15618" max="15618" width="1.125" style="1" customWidth="1"/>
    <col min="15619" max="15619" width="3.375" style="1" customWidth="1"/>
    <col min="15620" max="15620" width="3.25" style="1" customWidth="1"/>
    <col min="15621" max="15634" width="4" style="1"/>
    <col min="15635" max="15635" width="6.375" style="1" customWidth="1"/>
    <col min="15636" max="15636" width="1.75" style="1" customWidth="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872" width="4" style="1"/>
    <col min="15873" max="15873" width="1.5" style="1" customWidth="1"/>
    <col min="15874" max="15874" width="1.125" style="1" customWidth="1"/>
    <col min="15875" max="15875" width="3.375" style="1" customWidth="1"/>
    <col min="15876" max="15876" width="3.25" style="1" customWidth="1"/>
    <col min="15877" max="15890" width="4" style="1"/>
    <col min="15891" max="15891" width="6.375" style="1" customWidth="1"/>
    <col min="15892" max="15892" width="1.75" style="1" customWidth="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6128" width="4" style="1"/>
    <col min="16129" max="16129" width="1.5" style="1" customWidth="1"/>
    <col min="16130" max="16130" width="1.125" style="1" customWidth="1"/>
    <col min="16131" max="16131" width="3.375" style="1" customWidth="1"/>
    <col min="16132" max="16132" width="3.25" style="1" customWidth="1"/>
    <col min="16133" max="16146" width="4" style="1"/>
    <col min="16147" max="16147" width="6.375" style="1" customWidth="1"/>
    <col min="16148" max="16148" width="1.75" style="1" customWidth="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384" width="4" style="1"/>
  </cols>
  <sheetData>
    <row r="1" spans="2:31" ht="14.25" thickBot="1" x14ac:dyDescent="0.2">
      <c r="AD1" s="1"/>
      <c r="AE1" s="291"/>
    </row>
    <row r="2" spans="2:31" ht="14.25" thickTop="1" x14ac:dyDescent="0.15">
      <c r="B2" s="1" t="s">
        <v>808</v>
      </c>
      <c r="C2"/>
      <c r="D2"/>
      <c r="E2"/>
      <c r="F2"/>
      <c r="G2"/>
      <c r="H2"/>
      <c r="I2"/>
      <c r="J2"/>
      <c r="K2"/>
      <c r="L2"/>
      <c r="M2"/>
      <c r="N2"/>
      <c r="O2"/>
      <c r="P2"/>
      <c r="Q2"/>
      <c r="R2"/>
      <c r="S2"/>
      <c r="T2"/>
      <c r="U2"/>
      <c r="V2"/>
      <c r="W2"/>
      <c r="X2"/>
      <c r="Y2"/>
      <c r="AD2" s="755" t="s">
        <v>519</v>
      </c>
      <c r="AE2" s="756"/>
    </row>
    <row r="3" spans="2:31" ht="14.25" thickBot="1" x14ac:dyDescent="0.2">
      <c r="AD3" s="757"/>
      <c r="AE3" s="758"/>
    </row>
    <row r="4" spans="2:31" ht="14.25" thickTop="1" x14ac:dyDescent="0.15">
      <c r="B4" s="749" t="s">
        <v>809</v>
      </c>
      <c r="C4" s="749"/>
      <c r="D4" s="749"/>
      <c r="E4" s="749"/>
      <c r="F4" s="749"/>
      <c r="G4" s="749"/>
      <c r="H4" s="749"/>
      <c r="I4" s="749"/>
      <c r="J4" s="749"/>
      <c r="K4" s="749"/>
      <c r="L4" s="749"/>
      <c r="M4" s="749"/>
      <c r="N4" s="749"/>
      <c r="O4" s="749"/>
      <c r="P4" s="749"/>
      <c r="Q4" s="749"/>
      <c r="R4" s="749"/>
      <c r="S4" s="749"/>
      <c r="T4" s="749"/>
      <c r="U4" s="749"/>
      <c r="V4" s="749"/>
      <c r="W4" s="749"/>
      <c r="X4" s="749"/>
      <c r="Y4" s="749"/>
      <c r="AD4" s="350"/>
      <c r="AE4" s="291"/>
    </row>
    <row r="6" spans="2:31" ht="23.25" customHeight="1" x14ac:dyDescent="0.15">
      <c r="B6" s="982" t="s">
        <v>150</v>
      </c>
      <c r="C6" s="982"/>
      <c r="D6" s="982"/>
      <c r="E6" s="982"/>
      <c r="F6" s="982"/>
      <c r="G6" s="669"/>
      <c r="H6" s="988"/>
      <c r="I6" s="988"/>
      <c r="J6" s="988"/>
      <c r="K6" s="988"/>
      <c r="L6" s="988"/>
      <c r="M6" s="988"/>
      <c r="N6" s="988"/>
      <c r="O6" s="988"/>
      <c r="P6" s="988"/>
      <c r="Q6" s="988"/>
      <c r="R6" s="988"/>
      <c r="S6" s="988"/>
      <c r="T6" s="988"/>
      <c r="U6" s="988"/>
      <c r="V6" s="988"/>
      <c r="W6" s="988"/>
      <c r="X6" s="988"/>
      <c r="Y6" s="989"/>
    </row>
    <row r="7" spans="2:31" ht="22.5" customHeight="1" x14ac:dyDescent="0.15">
      <c r="B7" s="982" t="s">
        <v>643</v>
      </c>
      <c r="C7" s="982"/>
      <c r="D7" s="982"/>
      <c r="E7" s="982"/>
      <c r="F7" s="982"/>
      <c r="G7" s="370" t="s">
        <v>548</v>
      </c>
      <c r="H7" s="469" t="s">
        <v>644</v>
      </c>
      <c r="I7" s="469"/>
      <c r="J7" s="469"/>
      <c r="K7" s="469"/>
      <c r="L7" s="370" t="s">
        <v>548</v>
      </c>
      <c r="M7" s="469" t="s">
        <v>645</v>
      </c>
      <c r="N7" s="469"/>
      <c r="O7" s="469"/>
      <c r="P7" s="469"/>
      <c r="Q7" s="370" t="s">
        <v>548</v>
      </c>
      <c r="R7" s="469" t="s">
        <v>646</v>
      </c>
      <c r="S7" s="469"/>
      <c r="T7" s="469"/>
      <c r="U7" s="469"/>
      <c r="V7" s="469"/>
      <c r="W7" s="10"/>
      <c r="X7" s="10"/>
      <c r="Y7" s="11"/>
    </row>
    <row r="8" spans="2:31" ht="20.100000000000001" customHeight="1" x14ac:dyDescent="0.15">
      <c r="B8" s="983" t="s">
        <v>708</v>
      </c>
      <c r="C8" s="984"/>
      <c r="D8" s="984"/>
      <c r="E8" s="984"/>
      <c r="F8" s="985"/>
      <c r="G8" s="12" t="s">
        <v>548</v>
      </c>
      <c r="H8" s="994" t="s">
        <v>810</v>
      </c>
      <c r="I8" s="994"/>
      <c r="J8" s="994"/>
      <c r="K8" s="994"/>
      <c r="L8" s="994"/>
      <c r="M8" s="994"/>
      <c r="N8" s="994"/>
      <c r="O8" s="994"/>
      <c r="P8" s="994"/>
      <c r="Q8" s="994"/>
      <c r="R8" s="994"/>
      <c r="S8" s="994"/>
      <c r="T8" s="994"/>
      <c r="U8" s="994"/>
      <c r="V8" s="994"/>
      <c r="W8" s="994"/>
      <c r="X8" s="994"/>
      <c r="Y8" s="995"/>
    </row>
    <row r="9" spans="2:31" ht="20.100000000000001" customHeight="1" x14ac:dyDescent="0.15">
      <c r="B9" s="990"/>
      <c r="C9" s="749"/>
      <c r="D9" s="749"/>
      <c r="E9" s="749"/>
      <c r="F9" s="991"/>
      <c r="G9" s="12" t="s">
        <v>548</v>
      </c>
      <c r="H9" s="974" t="s">
        <v>811</v>
      </c>
      <c r="I9" s="974"/>
      <c r="J9" s="974"/>
      <c r="K9" s="974"/>
      <c r="L9" s="974"/>
      <c r="M9" s="974"/>
      <c r="N9" s="974"/>
      <c r="O9" s="974"/>
      <c r="P9" s="974"/>
      <c r="Q9" s="974"/>
      <c r="R9" s="974"/>
      <c r="S9" s="974"/>
      <c r="T9" s="974"/>
      <c r="U9" s="974"/>
      <c r="V9" s="974"/>
      <c r="W9" s="974"/>
      <c r="X9" s="974"/>
      <c r="Y9" s="975"/>
    </row>
    <row r="10" spans="2:31" ht="20.100000000000001" customHeight="1" x14ac:dyDescent="0.15">
      <c r="B10" s="702"/>
      <c r="C10" s="703"/>
      <c r="D10" s="703"/>
      <c r="E10" s="703"/>
      <c r="F10" s="704"/>
      <c r="G10" s="375" t="s">
        <v>548</v>
      </c>
      <c r="H10" s="997" t="s">
        <v>764</v>
      </c>
      <c r="I10" s="997"/>
      <c r="J10" s="997"/>
      <c r="K10" s="997"/>
      <c r="L10" s="997"/>
      <c r="M10" s="997"/>
      <c r="N10" s="997"/>
      <c r="O10" s="997"/>
      <c r="P10" s="997"/>
      <c r="Q10" s="997"/>
      <c r="R10" s="997"/>
      <c r="S10" s="997"/>
      <c r="T10" s="997"/>
      <c r="U10" s="997"/>
      <c r="V10" s="997"/>
      <c r="W10" s="997"/>
      <c r="X10" s="997"/>
      <c r="Y10" s="998"/>
    </row>
    <row r="11" spans="2:31" ht="17.25" customHeight="1" x14ac:dyDescent="0.15">
      <c r="B11" s="983" t="s">
        <v>713</v>
      </c>
      <c r="C11" s="984"/>
      <c r="D11" s="984"/>
      <c r="E11" s="984"/>
      <c r="F11" s="985"/>
      <c r="G11" s="371" t="s">
        <v>548</v>
      </c>
      <c r="H11" s="994" t="s">
        <v>812</v>
      </c>
      <c r="I11" s="994"/>
      <c r="J11" s="994"/>
      <c r="K11" s="994"/>
      <c r="L11" s="994"/>
      <c r="M11" s="994"/>
      <c r="N11" s="994"/>
      <c r="O11" s="994"/>
      <c r="P11" s="994"/>
      <c r="Q11" s="994"/>
      <c r="R11" s="994"/>
      <c r="S11" s="994"/>
      <c r="T11" s="994"/>
      <c r="U11" s="994"/>
      <c r="V11" s="994"/>
      <c r="W11" s="994"/>
      <c r="X11" s="994"/>
      <c r="Y11" s="995"/>
    </row>
    <row r="12" spans="2:31" ht="18.75" customHeight="1" x14ac:dyDescent="0.15">
      <c r="B12" s="702"/>
      <c r="C12" s="703"/>
      <c r="D12" s="703"/>
      <c r="E12" s="703"/>
      <c r="F12" s="704"/>
      <c r="G12" s="375" t="s">
        <v>548</v>
      </c>
      <c r="H12" s="997" t="s">
        <v>813</v>
      </c>
      <c r="I12" s="997"/>
      <c r="J12" s="997"/>
      <c r="K12" s="997"/>
      <c r="L12" s="997"/>
      <c r="M12" s="997"/>
      <c r="N12" s="997"/>
      <c r="O12" s="997"/>
      <c r="P12" s="997"/>
      <c r="Q12" s="997"/>
      <c r="R12" s="997"/>
      <c r="S12" s="997"/>
      <c r="T12" s="997"/>
      <c r="U12" s="997"/>
      <c r="V12" s="997"/>
      <c r="W12" s="997"/>
      <c r="X12" s="997"/>
      <c r="Y12" s="998"/>
    </row>
    <row r="13" spans="2:31" ht="6" customHeight="1" x14ac:dyDescent="0.15"/>
    <row r="14" spans="2:31" x14ac:dyDescent="0.15">
      <c r="B14" s="1" t="s">
        <v>814</v>
      </c>
    </row>
    <row r="15" spans="2:31" x14ac:dyDescent="0.15">
      <c r="B15" s="6"/>
      <c r="C15" s="7" t="s">
        <v>815</v>
      </c>
      <c r="D15" s="7"/>
      <c r="E15" s="7"/>
      <c r="F15" s="7"/>
      <c r="G15" s="7"/>
      <c r="H15" s="7"/>
      <c r="I15" s="7"/>
      <c r="J15" s="7"/>
      <c r="K15" s="7"/>
      <c r="L15" s="7"/>
      <c r="M15" s="7"/>
      <c r="N15" s="7"/>
      <c r="O15" s="7"/>
      <c r="P15" s="7"/>
      <c r="Q15" s="7"/>
      <c r="R15" s="7"/>
      <c r="S15" s="7"/>
      <c r="T15" s="4"/>
      <c r="U15" s="6"/>
      <c r="V15" s="498" t="s">
        <v>652</v>
      </c>
      <c r="W15" s="498" t="s">
        <v>653</v>
      </c>
      <c r="X15" s="498" t="s">
        <v>654</v>
      </c>
      <c r="Y15" s="4"/>
      <c r="Z15"/>
      <c r="AA15"/>
      <c r="AB15"/>
    </row>
    <row r="16" spans="2:31" ht="6.75" customHeight="1" x14ac:dyDescent="0.15">
      <c r="B16" s="91"/>
      <c r="C16" s="8"/>
      <c r="D16" s="8"/>
      <c r="E16" s="8"/>
      <c r="F16" s="8"/>
      <c r="G16" s="8"/>
      <c r="H16" s="8"/>
      <c r="I16" s="8"/>
      <c r="J16" s="8"/>
      <c r="K16" s="8"/>
      <c r="L16" s="8"/>
      <c r="M16" s="8"/>
      <c r="N16" s="8"/>
      <c r="O16" s="8"/>
      <c r="P16" s="8"/>
      <c r="Q16" s="8"/>
      <c r="R16" s="8"/>
      <c r="S16" s="8"/>
      <c r="T16" s="92"/>
      <c r="U16" s="91"/>
      <c r="V16" s="502"/>
      <c r="W16" s="502"/>
      <c r="X16" s="502"/>
      <c r="Y16" s="92"/>
      <c r="Z16"/>
      <c r="AA16"/>
      <c r="AB16"/>
    </row>
    <row r="17" spans="2:28" ht="38.25" customHeight="1" x14ac:dyDescent="0.15">
      <c r="B17" s="91"/>
      <c r="C17" s="378" t="s">
        <v>816</v>
      </c>
      <c r="D17" s="1013" t="s">
        <v>817</v>
      </c>
      <c r="E17" s="1013"/>
      <c r="F17" s="1013"/>
      <c r="G17" s="1013"/>
      <c r="H17" s="1013"/>
      <c r="I17" s="1013"/>
      <c r="J17" s="1013"/>
      <c r="K17" s="1013"/>
      <c r="L17" s="1013"/>
      <c r="M17" s="1013"/>
      <c r="N17" s="1013"/>
      <c r="O17" s="1013"/>
      <c r="P17" s="1013"/>
      <c r="Q17" s="1013"/>
      <c r="R17" s="1013"/>
      <c r="S17" s="1014"/>
      <c r="T17" s="92"/>
      <c r="U17" s="91"/>
      <c r="V17" s="12" t="s">
        <v>548</v>
      </c>
      <c r="W17" s="12" t="s">
        <v>653</v>
      </c>
      <c r="X17" s="12" t="s">
        <v>548</v>
      </c>
      <c r="Y17" s="373"/>
    </row>
    <row r="18" spans="2:28" ht="35.25" customHeight="1" x14ac:dyDescent="0.15">
      <c r="B18" s="91"/>
      <c r="C18" s="378" t="s">
        <v>166</v>
      </c>
      <c r="D18" s="1013" t="s">
        <v>818</v>
      </c>
      <c r="E18" s="1013"/>
      <c r="F18" s="1013"/>
      <c r="G18" s="1013"/>
      <c r="H18" s="1013"/>
      <c r="I18" s="1013"/>
      <c r="J18" s="1013"/>
      <c r="K18" s="1013"/>
      <c r="L18" s="1013"/>
      <c r="M18" s="1013"/>
      <c r="N18" s="1013"/>
      <c r="O18" s="1013"/>
      <c r="P18" s="1013"/>
      <c r="Q18" s="1013"/>
      <c r="R18" s="1013"/>
      <c r="S18" s="1014"/>
      <c r="T18" s="92"/>
      <c r="U18" s="91"/>
      <c r="V18" s="12" t="s">
        <v>548</v>
      </c>
      <c r="W18" s="12" t="s">
        <v>653</v>
      </c>
      <c r="X18" s="12" t="s">
        <v>548</v>
      </c>
      <c r="Y18" s="373"/>
    </row>
    <row r="19" spans="2:28" ht="30.75" customHeight="1" x14ac:dyDescent="0.15">
      <c r="B19" s="91"/>
      <c r="C19" s="378" t="s">
        <v>448</v>
      </c>
      <c r="D19" s="1018" t="s">
        <v>819</v>
      </c>
      <c r="E19" s="1018"/>
      <c r="F19" s="1018"/>
      <c r="G19" s="1018"/>
      <c r="H19" s="1018"/>
      <c r="I19" s="1018"/>
      <c r="J19" s="1018"/>
      <c r="K19" s="1018"/>
      <c r="L19" s="1018"/>
      <c r="M19" s="1018"/>
      <c r="N19" s="1018"/>
      <c r="O19" s="1018"/>
      <c r="P19" s="1018"/>
      <c r="Q19" s="1018"/>
      <c r="R19" s="1018"/>
      <c r="S19" s="1019"/>
      <c r="T19" s="92"/>
      <c r="U19" s="91"/>
      <c r="V19" s="12" t="s">
        <v>548</v>
      </c>
      <c r="W19" s="12" t="s">
        <v>653</v>
      </c>
      <c r="X19" s="12" t="s">
        <v>548</v>
      </c>
      <c r="Y19" s="373"/>
    </row>
    <row r="20" spans="2:28" ht="25.5" customHeight="1" x14ac:dyDescent="0.15">
      <c r="B20" s="91"/>
      <c r="C20" s="378" t="s">
        <v>820</v>
      </c>
      <c r="D20" s="1013" t="s">
        <v>821</v>
      </c>
      <c r="E20" s="1013"/>
      <c r="F20" s="1013"/>
      <c r="G20" s="1013"/>
      <c r="H20" s="1013"/>
      <c r="I20" s="1013"/>
      <c r="J20" s="1013"/>
      <c r="K20" s="1013"/>
      <c r="L20" s="1013"/>
      <c r="M20" s="1013"/>
      <c r="N20" s="1013"/>
      <c r="O20" s="1013"/>
      <c r="P20" s="1013"/>
      <c r="Q20" s="1013"/>
      <c r="R20" s="1013"/>
      <c r="S20" s="1014"/>
      <c r="T20" s="92"/>
      <c r="U20" s="91"/>
      <c r="V20" s="12" t="s">
        <v>548</v>
      </c>
      <c r="W20" s="12" t="s">
        <v>653</v>
      </c>
      <c r="X20" s="12" t="s">
        <v>548</v>
      </c>
      <c r="Y20" s="373"/>
    </row>
    <row r="21" spans="2:28" ht="27.75" customHeight="1" x14ac:dyDescent="0.15">
      <c r="B21" s="91"/>
      <c r="C21" s="729" t="s">
        <v>822</v>
      </c>
      <c r="D21" s="1020" t="s">
        <v>823</v>
      </c>
      <c r="E21" s="1021"/>
      <c r="F21" s="1013" t="s">
        <v>824</v>
      </c>
      <c r="G21" s="1013"/>
      <c r="H21" s="1013"/>
      <c r="I21" s="1013"/>
      <c r="J21" s="1013"/>
      <c r="K21" s="1013"/>
      <c r="L21" s="1013"/>
      <c r="M21" s="1013"/>
      <c r="N21" s="1013"/>
      <c r="O21" s="1013"/>
      <c r="P21" s="1013"/>
      <c r="Q21" s="1013"/>
      <c r="R21" s="1013"/>
      <c r="S21" s="1014"/>
      <c r="T21" s="92"/>
      <c r="U21" s="91"/>
      <c r="V21" s="12" t="s">
        <v>548</v>
      </c>
      <c r="W21" s="12" t="s">
        <v>653</v>
      </c>
      <c r="X21" s="12" t="s">
        <v>548</v>
      </c>
      <c r="Y21" s="373"/>
    </row>
    <row r="22" spans="2:28" ht="27.75" customHeight="1" x14ac:dyDescent="0.15">
      <c r="B22" s="91"/>
      <c r="C22" s="1001"/>
      <c r="D22" s="1022"/>
      <c r="E22" s="1023"/>
      <c r="F22" s="1013" t="s">
        <v>825</v>
      </c>
      <c r="G22" s="1013"/>
      <c r="H22" s="1013"/>
      <c r="I22" s="1013"/>
      <c r="J22" s="1013"/>
      <c r="K22" s="1013"/>
      <c r="L22" s="1013"/>
      <c r="M22" s="1013"/>
      <c r="N22" s="1013"/>
      <c r="O22" s="1013"/>
      <c r="P22" s="1013"/>
      <c r="Q22" s="1013"/>
      <c r="R22" s="1013"/>
      <c r="S22" s="1014"/>
      <c r="T22" s="92"/>
      <c r="U22" s="91"/>
      <c r="V22" s="12"/>
      <c r="W22" s="12"/>
      <c r="X22" s="12"/>
      <c r="Y22" s="373"/>
    </row>
    <row r="23" spans="2:28" ht="27" customHeight="1" x14ac:dyDescent="0.15">
      <c r="B23" s="91"/>
      <c r="C23" s="1001"/>
      <c r="D23" s="1022"/>
      <c r="E23" s="1023"/>
      <c r="F23" s="1013" t="s">
        <v>826</v>
      </c>
      <c r="G23" s="1013"/>
      <c r="H23" s="1013"/>
      <c r="I23" s="1013"/>
      <c r="J23" s="1013"/>
      <c r="K23" s="1013"/>
      <c r="L23" s="1013"/>
      <c r="M23" s="1013"/>
      <c r="N23" s="1013"/>
      <c r="O23" s="1013"/>
      <c r="P23" s="1013"/>
      <c r="Q23" s="1013"/>
      <c r="R23" s="1013"/>
      <c r="S23" s="1014"/>
      <c r="T23" s="92"/>
      <c r="U23" s="91"/>
      <c r="V23" s="12"/>
      <c r="W23" s="12"/>
      <c r="X23" s="12"/>
      <c r="Y23" s="373"/>
    </row>
    <row r="24" spans="2:28" ht="27.75" customHeight="1" x14ac:dyDescent="0.15">
      <c r="B24" s="91"/>
      <c r="C24" s="1002"/>
      <c r="D24" s="1024"/>
      <c r="E24" s="1025"/>
      <c r="F24" s="1013" t="s">
        <v>827</v>
      </c>
      <c r="G24" s="1013"/>
      <c r="H24" s="1013"/>
      <c r="I24" s="1013"/>
      <c r="J24" s="1013"/>
      <c r="K24" s="1013"/>
      <c r="L24" s="1013"/>
      <c r="M24" s="1013"/>
      <c r="N24" s="1013"/>
      <c r="O24" s="1013"/>
      <c r="P24" s="1013"/>
      <c r="Q24" s="1013"/>
      <c r="R24" s="1013"/>
      <c r="S24" s="1014"/>
      <c r="T24" s="92"/>
      <c r="U24" s="91"/>
      <c r="V24" s="12"/>
      <c r="W24" s="12"/>
      <c r="X24" s="12"/>
      <c r="Y24" s="373"/>
    </row>
    <row r="25" spans="2:28" ht="6" customHeight="1" x14ac:dyDescent="0.15">
      <c r="B25" s="91"/>
      <c r="C25" s="507"/>
      <c r="D25" s="12"/>
      <c r="E25" s="507"/>
      <c r="G25" s="507"/>
      <c r="H25" s="507"/>
      <c r="I25" s="507"/>
      <c r="J25" s="507"/>
      <c r="K25" s="507"/>
      <c r="L25" s="507"/>
      <c r="M25" s="507"/>
      <c r="N25" s="507"/>
      <c r="O25" s="507"/>
      <c r="P25" s="507"/>
      <c r="Q25" s="507"/>
      <c r="R25" s="507"/>
      <c r="S25" s="507"/>
      <c r="T25" s="92"/>
      <c r="U25" s="91"/>
      <c r="V25" s="496"/>
      <c r="W25" s="12"/>
      <c r="X25" s="496"/>
      <c r="Y25" s="373"/>
    </row>
    <row r="26" spans="2:28" x14ac:dyDescent="0.15">
      <c r="B26" s="91"/>
      <c r="C26" s="1" t="s">
        <v>828</v>
      </c>
      <c r="T26" s="92"/>
      <c r="U26" s="91"/>
      <c r="Y26" s="92"/>
      <c r="Z26"/>
      <c r="AA26"/>
      <c r="AB26"/>
    </row>
    <row r="27" spans="2:28" ht="5.25" customHeight="1" x14ac:dyDescent="0.15">
      <c r="B27" s="91"/>
      <c r="T27" s="92"/>
      <c r="U27" s="91"/>
      <c r="Y27" s="92"/>
      <c r="Z27"/>
      <c r="AA27"/>
      <c r="AB27"/>
    </row>
    <row r="28" spans="2:28" ht="35.25" customHeight="1" x14ac:dyDescent="0.15">
      <c r="B28" s="91"/>
      <c r="C28" s="378" t="s">
        <v>816</v>
      </c>
      <c r="D28" s="1013" t="s">
        <v>829</v>
      </c>
      <c r="E28" s="1013"/>
      <c r="F28" s="1013"/>
      <c r="G28" s="1013"/>
      <c r="H28" s="1013"/>
      <c r="I28" s="1013"/>
      <c r="J28" s="1013"/>
      <c r="K28" s="1013"/>
      <c r="L28" s="1013"/>
      <c r="M28" s="1013"/>
      <c r="N28" s="1013"/>
      <c r="O28" s="1013"/>
      <c r="P28" s="1013"/>
      <c r="Q28" s="1013"/>
      <c r="R28" s="1013"/>
      <c r="S28" s="1014"/>
      <c r="T28" s="92"/>
      <c r="U28" s="91"/>
      <c r="V28" s="12" t="s">
        <v>548</v>
      </c>
      <c r="W28" s="12" t="s">
        <v>653</v>
      </c>
      <c r="X28" s="12" t="s">
        <v>548</v>
      </c>
      <c r="Y28" s="373"/>
    </row>
    <row r="29" spans="2:28" ht="25.5" customHeight="1" x14ac:dyDescent="0.15">
      <c r="B29" s="91"/>
      <c r="C29" s="378" t="s">
        <v>166</v>
      </c>
      <c r="D29" s="1013" t="s">
        <v>830</v>
      </c>
      <c r="E29" s="1013"/>
      <c r="F29" s="1013"/>
      <c r="G29" s="1013"/>
      <c r="H29" s="1013"/>
      <c r="I29" s="1013"/>
      <c r="J29" s="1013"/>
      <c r="K29" s="1013"/>
      <c r="L29" s="1013"/>
      <c r="M29" s="1013"/>
      <c r="N29" s="1013"/>
      <c r="O29" s="1013"/>
      <c r="P29" s="1013"/>
      <c r="Q29" s="1013"/>
      <c r="R29" s="1013"/>
      <c r="S29" s="1014"/>
      <c r="T29" s="92"/>
      <c r="U29" s="91"/>
      <c r="V29" s="12" t="s">
        <v>548</v>
      </c>
      <c r="W29" s="12" t="s">
        <v>653</v>
      </c>
      <c r="X29" s="12" t="s">
        <v>548</v>
      </c>
      <c r="Y29" s="373"/>
    </row>
    <row r="30" spans="2:28" ht="22.5" customHeight="1" x14ac:dyDescent="0.15">
      <c r="B30" s="91"/>
      <c r="C30" s="378" t="s">
        <v>448</v>
      </c>
      <c r="D30" s="1018" t="s">
        <v>819</v>
      </c>
      <c r="E30" s="1018"/>
      <c r="F30" s="1018"/>
      <c r="G30" s="1018"/>
      <c r="H30" s="1018"/>
      <c r="I30" s="1018"/>
      <c r="J30" s="1018"/>
      <c r="K30" s="1018"/>
      <c r="L30" s="1018"/>
      <c r="M30" s="1018"/>
      <c r="N30" s="1018"/>
      <c r="O30" s="1018"/>
      <c r="P30" s="1018"/>
      <c r="Q30" s="1018"/>
      <c r="R30" s="1018"/>
      <c r="S30" s="1019"/>
      <c r="T30" s="92"/>
      <c r="U30" s="91"/>
      <c r="V30" s="12" t="s">
        <v>548</v>
      </c>
      <c r="W30" s="12" t="s">
        <v>653</v>
      </c>
      <c r="X30" s="12" t="s">
        <v>548</v>
      </c>
      <c r="Y30" s="373"/>
    </row>
    <row r="31" spans="2:28" ht="24" customHeight="1" x14ac:dyDescent="0.15">
      <c r="B31" s="91"/>
      <c r="C31" s="378" t="s">
        <v>820</v>
      </c>
      <c r="D31" s="1013" t="s">
        <v>831</v>
      </c>
      <c r="E31" s="1013"/>
      <c r="F31" s="1013"/>
      <c r="G31" s="1013"/>
      <c r="H31" s="1013"/>
      <c r="I31" s="1013"/>
      <c r="J31" s="1013"/>
      <c r="K31" s="1013"/>
      <c r="L31" s="1013"/>
      <c r="M31" s="1013"/>
      <c r="N31" s="1013"/>
      <c r="O31" s="1013"/>
      <c r="P31" s="1013"/>
      <c r="Q31" s="1013"/>
      <c r="R31" s="1013"/>
      <c r="S31" s="1014"/>
      <c r="T31" s="92"/>
      <c r="U31" s="91"/>
      <c r="V31" s="12" t="s">
        <v>548</v>
      </c>
      <c r="W31" s="12" t="s">
        <v>653</v>
      </c>
      <c r="X31" s="12" t="s">
        <v>548</v>
      </c>
      <c r="Y31" s="373"/>
    </row>
    <row r="32" spans="2:28" ht="24" customHeight="1" x14ac:dyDescent="0.15">
      <c r="B32" s="91"/>
      <c r="C32" s="729" t="s">
        <v>822</v>
      </c>
      <c r="D32" s="1020" t="s">
        <v>823</v>
      </c>
      <c r="E32" s="1021"/>
      <c r="F32" s="1013" t="s">
        <v>832</v>
      </c>
      <c r="G32" s="1013"/>
      <c r="H32" s="1013"/>
      <c r="I32" s="1013"/>
      <c r="J32" s="1013"/>
      <c r="K32" s="1013"/>
      <c r="L32" s="1013"/>
      <c r="M32" s="1013"/>
      <c r="N32" s="1013"/>
      <c r="O32" s="1013"/>
      <c r="P32" s="1013"/>
      <c r="Q32" s="1013"/>
      <c r="R32" s="1013"/>
      <c r="S32" s="1014"/>
      <c r="T32" s="92"/>
      <c r="U32" s="91"/>
      <c r="V32" s="12" t="s">
        <v>548</v>
      </c>
      <c r="W32" s="12" t="s">
        <v>653</v>
      </c>
      <c r="X32" s="12" t="s">
        <v>548</v>
      </c>
      <c r="Y32" s="373"/>
    </row>
    <row r="33" spans="2:28" ht="23.25" customHeight="1" x14ac:dyDescent="0.15">
      <c r="B33" s="91"/>
      <c r="C33" s="1001"/>
      <c r="D33" s="1022"/>
      <c r="E33" s="1023"/>
      <c r="F33" s="1013" t="s">
        <v>833</v>
      </c>
      <c r="G33" s="1013"/>
      <c r="H33" s="1013"/>
      <c r="I33" s="1013"/>
      <c r="J33" s="1013"/>
      <c r="K33" s="1013"/>
      <c r="L33" s="1013"/>
      <c r="M33" s="1013"/>
      <c r="N33" s="1013"/>
      <c r="O33" s="1013"/>
      <c r="P33" s="1013"/>
      <c r="Q33" s="1013"/>
      <c r="R33" s="1013"/>
      <c r="S33" s="1014"/>
      <c r="T33" s="92"/>
      <c r="U33" s="91"/>
      <c r="V33" s="12"/>
      <c r="W33" s="12"/>
      <c r="X33" s="12"/>
      <c r="Y33" s="373"/>
    </row>
    <row r="34" spans="2:28" ht="22.5" customHeight="1" x14ac:dyDescent="0.15">
      <c r="B34" s="91"/>
      <c r="C34" s="1001"/>
      <c r="D34" s="1022"/>
      <c r="E34" s="1023"/>
      <c r="F34" s="1013" t="s">
        <v>825</v>
      </c>
      <c r="G34" s="1013"/>
      <c r="H34" s="1013"/>
      <c r="I34" s="1013"/>
      <c r="J34" s="1013"/>
      <c r="K34" s="1013"/>
      <c r="L34" s="1013"/>
      <c r="M34" s="1013"/>
      <c r="N34" s="1013"/>
      <c r="O34" s="1013"/>
      <c r="P34" s="1013"/>
      <c r="Q34" s="1013"/>
      <c r="R34" s="1013"/>
      <c r="S34" s="1014"/>
      <c r="T34" s="92"/>
      <c r="U34" s="91"/>
      <c r="V34" s="12"/>
      <c r="W34" s="12"/>
      <c r="X34" s="12"/>
      <c r="Y34" s="373"/>
    </row>
    <row r="35" spans="2:28" ht="24.75" customHeight="1" x14ac:dyDescent="0.15">
      <c r="B35" s="91"/>
      <c r="C35" s="1002"/>
      <c r="D35" s="1024"/>
      <c r="E35" s="1025"/>
      <c r="F35" s="1013" t="s">
        <v>826</v>
      </c>
      <c r="G35" s="1013"/>
      <c r="H35" s="1013"/>
      <c r="I35" s="1013"/>
      <c r="J35" s="1013"/>
      <c r="K35" s="1013"/>
      <c r="L35" s="1013"/>
      <c r="M35" s="1013"/>
      <c r="N35" s="1013"/>
      <c r="O35" s="1013"/>
      <c r="P35" s="1013"/>
      <c r="Q35" s="1013"/>
      <c r="R35" s="1013"/>
      <c r="S35" s="1014"/>
      <c r="T35" s="92"/>
      <c r="U35" s="91"/>
      <c r="V35" s="12"/>
      <c r="W35" s="12"/>
      <c r="X35" s="12"/>
      <c r="Y35" s="373"/>
    </row>
    <row r="36" spans="2:28" ht="5.25" customHeight="1" x14ac:dyDescent="0.15">
      <c r="B36" s="91"/>
      <c r="C36" s="508"/>
      <c r="D36" s="12"/>
      <c r="E36" s="507"/>
      <c r="G36" s="507"/>
      <c r="H36" s="507"/>
      <c r="I36" s="507"/>
      <c r="J36" s="507"/>
      <c r="K36" s="507"/>
      <c r="L36" s="507"/>
      <c r="M36" s="507"/>
      <c r="N36" s="507"/>
      <c r="O36" s="507"/>
      <c r="P36" s="507"/>
      <c r="Q36" s="507"/>
      <c r="R36" s="507"/>
      <c r="S36" s="507"/>
      <c r="T36" s="92"/>
      <c r="U36" s="91"/>
      <c r="V36" s="2"/>
      <c r="W36" s="2"/>
      <c r="X36" s="2"/>
      <c r="Y36" s="373"/>
    </row>
    <row r="37" spans="2:28" x14ac:dyDescent="0.15">
      <c r="B37" s="91"/>
      <c r="C37" s="1" t="s">
        <v>834</v>
      </c>
      <c r="T37" s="92"/>
      <c r="U37" s="91"/>
      <c r="Y37" s="92"/>
      <c r="Z37"/>
      <c r="AA37"/>
      <c r="AB37"/>
    </row>
    <row r="38" spans="2:28" ht="5.25" customHeight="1" x14ac:dyDescent="0.15">
      <c r="B38" s="91"/>
      <c r="C38" s="8"/>
      <c r="D38" s="8"/>
      <c r="E38" s="8"/>
      <c r="F38" s="8"/>
      <c r="G38" s="8"/>
      <c r="H38" s="8"/>
      <c r="I38" s="8"/>
      <c r="J38" s="8"/>
      <c r="K38" s="8"/>
      <c r="L38" s="8"/>
      <c r="M38" s="8"/>
      <c r="N38" s="8"/>
      <c r="O38" s="8"/>
      <c r="P38" s="8"/>
      <c r="Q38" s="8"/>
      <c r="R38" s="8"/>
      <c r="S38" s="8"/>
      <c r="T38" s="92"/>
      <c r="U38" s="91"/>
      <c r="Y38" s="92"/>
      <c r="Z38"/>
      <c r="AA38"/>
      <c r="AB38"/>
    </row>
    <row r="39" spans="2:28" ht="37.5" customHeight="1" x14ac:dyDescent="0.15">
      <c r="B39" s="91"/>
      <c r="C39" s="478" t="s">
        <v>163</v>
      </c>
      <c r="D39" s="1016" t="s">
        <v>835</v>
      </c>
      <c r="E39" s="1016"/>
      <c r="F39" s="1016"/>
      <c r="G39" s="1016"/>
      <c r="H39" s="1016"/>
      <c r="I39" s="1016"/>
      <c r="J39" s="1016"/>
      <c r="K39" s="1016"/>
      <c r="L39" s="1016"/>
      <c r="M39" s="1016"/>
      <c r="N39" s="1016"/>
      <c r="O39" s="1016"/>
      <c r="P39" s="1016"/>
      <c r="Q39" s="1016"/>
      <c r="R39" s="1016"/>
      <c r="S39" s="1017"/>
      <c r="T39" s="92"/>
      <c r="U39" s="91"/>
      <c r="V39" s="12" t="s">
        <v>548</v>
      </c>
      <c r="W39" s="12" t="s">
        <v>653</v>
      </c>
      <c r="X39" s="12" t="s">
        <v>548</v>
      </c>
      <c r="Y39" s="373"/>
    </row>
    <row r="40" spans="2:28" ht="37.5" customHeight="1" x14ac:dyDescent="0.15">
      <c r="B40" s="91"/>
      <c r="C40" s="378" t="s">
        <v>166</v>
      </c>
      <c r="D40" s="1013" t="s">
        <v>836</v>
      </c>
      <c r="E40" s="1013"/>
      <c r="F40" s="1013"/>
      <c r="G40" s="1013"/>
      <c r="H40" s="1013"/>
      <c r="I40" s="1013"/>
      <c r="J40" s="1013"/>
      <c r="K40" s="1013"/>
      <c r="L40" s="1013"/>
      <c r="M40" s="1013"/>
      <c r="N40" s="1013"/>
      <c r="O40" s="1013"/>
      <c r="P40" s="1013"/>
      <c r="Q40" s="1013"/>
      <c r="R40" s="1013"/>
      <c r="S40" s="1014"/>
      <c r="T40" s="92"/>
      <c r="U40" s="91"/>
      <c r="V40" s="12" t="s">
        <v>548</v>
      </c>
      <c r="W40" s="12" t="s">
        <v>653</v>
      </c>
      <c r="X40" s="12" t="s">
        <v>548</v>
      </c>
      <c r="Y40" s="373"/>
    </row>
    <row r="41" spans="2:28" ht="29.25" customHeight="1" x14ac:dyDescent="0.15">
      <c r="B41" s="91"/>
      <c r="C41" s="378" t="s">
        <v>448</v>
      </c>
      <c r="D41" s="1013" t="s">
        <v>830</v>
      </c>
      <c r="E41" s="1013"/>
      <c r="F41" s="1013"/>
      <c r="G41" s="1013"/>
      <c r="H41" s="1013"/>
      <c r="I41" s="1013"/>
      <c r="J41" s="1013"/>
      <c r="K41" s="1013"/>
      <c r="L41" s="1013"/>
      <c r="M41" s="1013"/>
      <c r="N41" s="1013"/>
      <c r="O41" s="1013"/>
      <c r="P41" s="1013"/>
      <c r="Q41" s="1013"/>
      <c r="R41" s="1013"/>
      <c r="S41" s="1014"/>
      <c r="T41" s="92"/>
      <c r="U41" s="91"/>
      <c r="V41" s="12" t="s">
        <v>548</v>
      </c>
      <c r="W41" s="12" t="s">
        <v>653</v>
      </c>
      <c r="X41" s="12" t="s">
        <v>548</v>
      </c>
      <c r="Y41" s="373"/>
    </row>
    <row r="42" spans="2:28" ht="18" customHeight="1" x14ac:dyDescent="0.15">
      <c r="B42" s="91"/>
      <c r="C42" s="378" t="s">
        <v>820</v>
      </c>
      <c r="D42" s="1018" t="s">
        <v>819</v>
      </c>
      <c r="E42" s="1018"/>
      <c r="F42" s="1018"/>
      <c r="G42" s="1018"/>
      <c r="H42" s="1018"/>
      <c r="I42" s="1018"/>
      <c r="J42" s="1018"/>
      <c r="K42" s="1018"/>
      <c r="L42" s="1018"/>
      <c r="M42" s="1018"/>
      <c r="N42" s="1018"/>
      <c r="O42" s="1018"/>
      <c r="P42" s="1018"/>
      <c r="Q42" s="1018"/>
      <c r="R42" s="1018"/>
      <c r="S42" s="1019"/>
      <c r="T42" s="92"/>
      <c r="U42" s="91"/>
      <c r="V42" s="12" t="s">
        <v>548</v>
      </c>
      <c r="W42" s="12" t="s">
        <v>653</v>
      </c>
      <c r="X42" s="12" t="s">
        <v>548</v>
      </c>
      <c r="Y42" s="373"/>
    </row>
    <row r="43" spans="2:28" ht="27.75" customHeight="1" x14ac:dyDescent="0.15">
      <c r="B43" s="91"/>
      <c r="C43" s="378" t="s">
        <v>822</v>
      </c>
      <c r="D43" s="1013" t="s">
        <v>831</v>
      </c>
      <c r="E43" s="1013"/>
      <c r="F43" s="1013"/>
      <c r="G43" s="1013"/>
      <c r="H43" s="1013"/>
      <c r="I43" s="1013"/>
      <c r="J43" s="1013"/>
      <c r="K43" s="1013"/>
      <c r="L43" s="1013"/>
      <c r="M43" s="1013"/>
      <c r="N43" s="1013"/>
      <c r="O43" s="1013"/>
      <c r="P43" s="1013"/>
      <c r="Q43" s="1013"/>
      <c r="R43" s="1013"/>
      <c r="S43" s="1014"/>
      <c r="T43" s="92"/>
      <c r="U43" s="91"/>
      <c r="V43" s="12" t="s">
        <v>548</v>
      </c>
      <c r="W43" s="12" t="s">
        <v>653</v>
      </c>
      <c r="X43" s="12" t="s">
        <v>548</v>
      </c>
      <c r="Y43" s="373"/>
    </row>
    <row r="44" spans="2:28" ht="24" customHeight="1" x14ac:dyDescent="0.15">
      <c r="B44" s="91"/>
      <c r="C44" s="729" t="s">
        <v>837</v>
      </c>
      <c r="D44" s="1020" t="s">
        <v>823</v>
      </c>
      <c r="E44" s="1021"/>
      <c r="F44" s="1013" t="s">
        <v>832</v>
      </c>
      <c r="G44" s="1013"/>
      <c r="H44" s="1013"/>
      <c r="I44" s="1013"/>
      <c r="J44" s="1013"/>
      <c r="K44" s="1013"/>
      <c r="L44" s="1013"/>
      <c r="M44" s="1013"/>
      <c r="N44" s="1013"/>
      <c r="O44" s="1013"/>
      <c r="P44" s="1013"/>
      <c r="Q44" s="1013"/>
      <c r="R44" s="1013"/>
      <c r="S44" s="1014"/>
      <c r="T44" s="92"/>
      <c r="U44" s="91"/>
      <c r="V44" s="12" t="s">
        <v>548</v>
      </c>
      <c r="W44" s="12" t="s">
        <v>653</v>
      </c>
      <c r="X44" s="12" t="s">
        <v>548</v>
      </c>
      <c r="Y44" s="373"/>
    </row>
    <row r="45" spans="2:28" ht="26.25" customHeight="1" x14ac:dyDescent="0.15">
      <c r="B45" s="91"/>
      <c r="C45" s="1001"/>
      <c r="D45" s="1022"/>
      <c r="E45" s="1023"/>
      <c r="F45" s="1013" t="s">
        <v>833</v>
      </c>
      <c r="G45" s="1013"/>
      <c r="H45" s="1013"/>
      <c r="I45" s="1013"/>
      <c r="J45" s="1013"/>
      <c r="K45" s="1013"/>
      <c r="L45" s="1013"/>
      <c r="M45" s="1013"/>
      <c r="N45" s="1013"/>
      <c r="O45" s="1013"/>
      <c r="P45" s="1013"/>
      <c r="Q45" s="1013"/>
      <c r="R45" s="1013"/>
      <c r="S45" s="1014"/>
      <c r="T45" s="92"/>
      <c r="U45" s="91"/>
      <c r="V45" s="12"/>
      <c r="W45" s="12"/>
      <c r="X45" s="12"/>
      <c r="Y45" s="373"/>
    </row>
    <row r="46" spans="2:28" ht="18.75" customHeight="1" x14ac:dyDescent="0.15">
      <c r="B46" s="91"/>
      <c r="C46" s="1001"/>
      <c r="D46" s="1022"/>
      <c r="E46" s="1023"/>
      <c r="F46" s="1013" t="s">
        <v>825</v>
      </c>
      <c r="G46" s="1013"/>
      <c r="H46" s="1013"/>
      <c r="I46" s="1013"/>
      <c r="J46" s="1013"/>
      <c r="K46" s="1013"/>
      <c r="L46" s="1013"/>
      <c r="M46" s="1013"/>
      <c r="N46" s="1013"/>
      <c r="O46" s="1013"/>
      <c r="P46" s="1013"/>
      <c r="Q46" s="1013"/>
      <c r="R46" s="1013"/>
      <c r="S46" s="1014"/>
      <c r="T46" s="92"/>
      <c r="U46" s="91"/>
      <c r="V46" s="12"/>
      <c r="W46" s="12"/>
      <c r="X46" s="12"/>
      <c r="Y46" s="373"/>
    </row>
    <row r="47" spans="2:28" ht="25.5" customHeight="1" x14ac:dyDescent="0.15">
      <c r="B47" s="91"/>
      <c r="C47" s="1002"/>
      <c r="D47" s="1024"/>
      <c r="E47" s="1025"/>
      <c r="F47" s="1013" t="s">
        <v>826</v>
      </c>
      <c r="G47" s="1013"/>
      <c r="H47" s="1013"/>
      <c r="I47" s="1013"/>
      <c r="J47" s="1013"/>
      <c r="K47" s="1013"/>
      <c r="L47" s="1013"/>
      <c r="M47" s="1013"/>
      <c r="N47" s="1013"/>
      <c r="O47" s="1013"/>
      <c r="P47" s="1013"/>
      <c r="Q47" s="1013"/>
      <c r="R47" s="1013"/>
      <c r="S47" s="1014"/>
      <c r="T47" s="92"/>
      <c r="U47" s="91"/>
      <c r="V47" s="12"/>
      <c r="W47" s="12"/>
      <c r="X47" s="12"/>
      <c r="Y47" s="373"/>
    </row>
    <row r="48" spans="2:28" x14ac:dyDescent="0.15">
      <c r="B48" s="93"/>
      <c r="C48" s="8"/>
      <c r="D48" s="8"/>
      <c r="E48" s="8"/>
      <c r="F48" s="8"/>
      <c r="G48" s="8"/>
      <c r="H48" s="8"/>
      <c r="I48" s="8"/>
      <c r="J48" s="8"/>
      <c r="K48" s="8"/>
      <c r="L48" s="8"/>
      <c r="M48" s="8"/>
      <c r="N48" s="8"/>
      <c r="O48" s="8"/>
      <c r="P48" s="8"/>
      <c r="Q48" s="8"/>
      <c r="R48" s="8"/>
      <c r="S48" s="8"/>
      <c r="T48" s="94"/>
      <c r="U48" s="93"/>
      <c r="V48" s="8"/>
      <c r="W48" s="8"/>
      <c r="X48" s="8"/>
      <c r="Y48" s="94"/>
    </row>
    <row r="49" spans="2:28" ht="4.5" customHeight="1" x14ac:dyDescent="0.15">
      <c r="Z49"/>
      <c r="AA49"/>
      <c r="AB49"/>
    </row>
    <row r="50" spans="2:28" x14ac:dyDescent="0.15">
      <c r="B50" s="1" t="s">
        <v>838</v>
      </c>
      <c r="Z50"/>
      <c r="AA50"/>
      <c r="AB50"/>
    </row>
    <row r="51" spans="2:28" ht="24" customHeight="1" x14ac:dyDescent="0.15">
      <c r="B51" s="6"/>
      <c r="C51" s="1012" t="s">
        <v>839</v>
      </c>
      <c r="D51" s="1012"/>
      <c r="E51" s="1012"/>
      <c r="F51" s="1012"/>
      <c r="G51" s="1012"/>
      <c r="H51" s="1012"/>
      <c r="I51" s="1012"/>
      <c r="J51" s="1012"/>
      <c r="K51" s="1012"/>
      <c r="L51" s="1012"/>
      <c r="M51" s="1012"/>
      <c r="N51" s="1012"/>
      <c r="O51" s="1012"/>
      <c r="P51" s="1012"/>
      <c r="Q51" s="1012"/>
      <c r="R51" s="1012"/>
      <c r="S51" s="1012"/>
      <c r="T51" s="4"/>
      <c r="U51" s="7"/>
      <c r="V51" s="498" t="s">
        <v>652</v>
      </c>
      <c r="W51" s="498" t="s">
        <v>653</v>
      </c>
      <c r="X51" s="498" t="s">
        <v>654</v>
      </c>
      <c r="Y51" s="4"/>
      <c r="Z51"/>
      <c r="AA51"/>
      <c r="AB51"/>
    </row>
    <row r="52" spans="2:28" ht="5.25" customHeight="1" x14ac:dyDescent="0.15">
      <c r="B52" s="91"/>
      <c r="C52" s="509"/>
      <c r="D52" s="509"/>
      <c r="E52" s="509"/>
      <c r="F52" s="509"/>
      <c r="G52" s="509"/>
      <c r="H52" s="509"/>
      <c r="I52" s="509"/>
      <c r="J52" s="509"/>
      <c r="K52" s="509"/>
      <c r="L52" s="509"/>
      <c r="M52" s="509"/>
      <c r="N52" s="509"/>
      <c r="O52" s="509"/>
      <c r="P52" s="509"/>
      <c r="Q52" s="509"/>
      <c r="R52" s="509"/>
      <c r="S52" s="509"/>
      <c r="T52" s="92"/>
      <c r="V52" s="502"/>
      <c r="W52" s="502"/>
      <c r="X52" s="502"/>
      <c r="Y52" s="92"/>
      <c r="Z52"/>
      <c r="AA52"/>
      <c r="AB52"/>
    </row>
    <row r="53" spans="2:28" ht="21" customHeight="1" x14ac:dyDescent="0.15">
      <c r="B53" s="91"/>
      <c r="C53" s="378" t="s">
        <v>163</v>
      </c>
      <c r="D53" s="1013" t="s">
        <v>840</v>
      </c>
      <c r="E53" s="1013"/>
      <c r="F53" s="1013"/>
      <c r="G53" s="1013"/>
      <c r="H53" s="1013"/>
      <c r="I53" s="1013"/>
      <c r="J53" s="1013"/>
      <c r="K53" s="1013"/>
      <c r="L53" s="1013"/>
      <c r="M53" s="1013"/>
      <c r="N53" s="1013"/>
      <c r="O53" s="1013"/>
      <c r="P53" s="1013"/>
      <c r="Q53" s="1013"/>
      <c r="R53" s="1013"/>
      <c r="S53" s="1014"/>
      <c r="T53" s="92"/>
      <c r="V53" s="12" t="s">
        <v>548</v>
      </c>
      <c r="W53" s="12" t="s">
        <v>653</v>
      </c>
      <c r="X53" s="12" t="s">
        <v>548</v>
      </c>
      <c r="Y53" s="92"/>
      <c r="Z53"/>
      <c r="AA53"/>
      <c r="AB53"/>
    </row>
    <row r="54" spans="2:28" ht="5.25" customHeight="1" x14ac:dyDescent="0.15">
      <c r="B54" s="91"/>
      <c r="D54" s="510"/>
      <c r="T54" s="92"/>
      <c r="V54" s="12"/>
      <c r="W54" s="12"/>
      <c r="X54" s="12"/>
      <c r="Y54" s="92"/>
      <c r="Z54"/>
      <c r="AA54"/>
      <c r="AB54"/>
    </row>
    <row r="55" spans="2:28" ht="24.75" customHeight="1" x14ac:dyDescent="0.15">
      <c r="B55" s="91"/>
      <c r="C55" s="1015" t="s">
        <v>841</v>
      </c>
      <c r="D55" s="1015"/>
      <c r="E55" s="1015"/>
      <c r="F55" s="1015"/>
      <c r="G55" s="1015"/>
      <c r="H55" s="1015"/>
      <c r="I55" s="1015"/>
      <c r="J55" s="1015"/>
      <c r="K55" s="1015"/>
      <c r="L55" s="1015"/>
      <c r="M55" s="1015"/>
      <c r="N55" s="1015"/>
      <c r="O55" s="1015"/>
      <c r="P55" s="1015"/>
      <c r="Q55" s="1015"/>
      <c r="R55" s="1015"/>
      <c r="S55" s="1015"/>
      <c r="T55" s="92"/>
      <c r="V55" s="496"/>
      <c r="W55" s="12"/>
      <c r="X55" s="496"/>
      <c r="Y55" s="373"/>
    </row>
    <row r="56" spans="2:28" ht="6" customHeight="1" x14ac:dyDescent="0.15">
      <c r="B56" s="91"/>
      <c r="C56" s="509"/>
      <c r="D56" s="509"/>
      <c r="E56" s="509"/>
      <c r="F56" s="509"/>
      <c r="G56" s="509"/>
      <c r="H56" s="509"/>
      <c r="I56" s="509"/>
      <c r="J56" s="509"/>
      <c r="K56" s="509"/>
      <c r="L56" s="509"/>
      <c r="M56" s="509"/>
      <c r="N56" s="509"/>
      <c r="O56" s="509"/>
      <c r="P56" s="509"/>
      <c r="Q56" s="509"/>
      <c r="R56" s="509"/>
      <c r="S56" s="509"/>
      <c r="T56" s="92"/>
      <c r="V56" s="496"/>
      <c r="W56" s="12"/>
      <c r="X56" s="496"/>
      <c r="Y56" s="373"/>
    </row>
    <row r="57" spans="2:28" ht="22.5" customHeight="1" x14ac:dyDescent="0.15">
      <c r="B57" s="91"/>
      <c r="C57" s="378" t="s">
        <v>163</v>
      </c>
      <c r="D57" s="1013" t="s">
        <v>842</v>
      </c>
      <c r="E57" s="1013"/>
      <c r="F57" s="1013"/>
      <c r="G57" s="1013"/>
      <c r="H57" s="1013"/>
      <c r="I57" s="1013"/>
      <c r="J57" s="1013"/>
      <c r="K57" s="1013"/>
      <c r="L57" s="1013"/>
      <c r="M57" s="1013"/>
      <c r="N57" s="1013"/>
      <c r="O57" s="1013"/>
      <c r="P57" s="1013"/>
      <c r="Q57" s="1013"/>
      <c r="R57" s="1013"/>
      <c r="S57" s="1014"/>
      <c r="T57" s="92"/>
      <c r="V57" s="12" t="s">
        <v>548</v>
      </c>
      <c r="W57" s="12" t="s">
        <v>653</v>
      </c>
      <c r="X57" s="12" t="s">
        <v>548</v>
      </c>
      <c r="Y57" s="373"/>
    </row>
    <row r="58" spans="2:28" ht="5.25" customHeight="1" x14ac:dyDescent="0.15">
      <c r="B58" s="93"/>
      <c r="C58" s="8"/>
      <c r="D58" s="8"/>
      <c r="E58" s="8"/>
      <c r="F58" s="8"/>
      <c r="G58" s="8"/>
      <c r="H58" s="8"/>
      <c r="I58" s="8"/>
      <c r="J58" s="8"/>
      <c r="K58" s="8"/>
      <c r="L58" s="8"/>
      <c r="M58" s="8"/>
      <c r="N58" s="8"/>
      <c r="O58" s="8"/>
      <c r="P58" s="8"/>
      <c r="Q58" s="8"/>
      <c r="R58" s="8"/>
      <c r="S58" s="8"/>
      <c r="T58" s="94"/>
      <c r="U58" s="8"/>
      <c r="V58" s="8"/>
      <c r="W58" s="8"/>
      <c r="X58" s="8"/>
      <c r="Y58" s="94"/>
    </row>
    <row r="59" spans="2:28" x14ac:dyDescent="0.15">
      <c r="B59" s="1" t="s">
        <v>805</v>
      </c>
    </row>
    <row r="60" spans="2:28" x14ac:dyDescent="0.15">
      <c r="B60" s="1" t="s">
        <v>806</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7">
    <mergeCell ref="B4:Y4"/>
    <mergeCell ref="B6:F6"/>
    <mergeCell ref="G6:Y6"/>
    <mergeCell ref="B7:F7"/>
    <mergeCell ref="B8:F10"/>
    <mergeCell ref="H8:Y8"/>
    <mergeCell ref="H9:Y9"/>
    <mergeCell ref="H10:Y10"/>
    <mergeCell ref="C21:C24"/>
    <mergeCell ref="D21:E24"/>
    <mergeCell ref="F21:S21"/>
    <mergeCell ref="F22:S22"/>
    <mergeCell ref="F23:S23"/>
    <mergeCell ref="F24:S24"/>
    <mergeCell ref="C32:C35"/>
    <mergeCell ref="D32:E35"/>
    <mergeCell ref="F32:S32"/>
    <mergeCell ref="F33:S33"/>
    <mergeCell ref="F34:S34"/>
    <mergeCell ref="F35:S35"/>
    <mergeCell ref="C44:C47"/>
    <mergeCell ref="D44:E47"/>
    <mergeCell ref="F44:S44"/>
    <mergeCell ref="F45:S45"/>
    <mergeCell ref="F46:S46"/>
    <mergeCell ref="F47:S47"/>
    <mergeCell ref="H12:Y12"/>
    <mergeCell ref="D17:S17"/>
    <mergeCell ref="D18:S18"/>
    <mergeCell ref="D19:S19"/>
    <mergeCell ref="D43:S43"/>
    <mergeCell ref="C51:S51"/>
    <mergeCell ref="D53:S53"/>
    <mergeCell ref="C55:S55"/>
    <mergeCell ref="D57:S57"/>
    <mergeCell ref="AD2:AE3"/>
    <mergeCell ref="D39:S39"/>
    <mergeCell ref="D40:S40"/>
    <mergeCell ref="D41:S41"/>
    <mergeCell ref="D42:S42"/>
    <mergeCell ref="D28:S28"/>
    <mergeCell ref="D29:S29"/>
    <mergeCell ref="D30:S30"/>
    <mergeCell ref="D31:S31"/>
    <mergeCell ref="D20:S20"/>
    <mergeCell ref="B11:F12"/>
    <mergeCell ref="H11:Y11"/>
  </mergeCells>
  <phoneticPr fontId="2"/>
  <hyperlinks>
    <hyperlink ref="AD2" location="添付書類一覧!A1" display="添付書類一覧に戻る" xr:uid="{0DEB1D8B-E70B-49A8-97C7-CD423AA9E84C}"/>
    <hyperlink ref="AD2:AE3" location="' 添付書類一覧'!A1" display="添付書類一覧に戻る" xr:uid="{9D669C0B-3424-49AC-BEC6-40F5DE74A722}"/>
  </hyperlinks>
  <printOptions horizontalCentered="1"/>
  <pageMargins left="0.70866141732283472" right="0.39370078740157483" top="0.51181102362204722" bottom="0.35433070866141736" header="0.31496062992125984" footer="0.31496062992125984"/>
  <pageSetup paperSize="9" scale="7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2C0DE6E-10B9-444B-8689-A7A12A41667A}">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X57 JT57 TP57 ADL57 ANH57 AXD57 BGZ57 BQV57 CAR57 CKN57 CUJ57 DEF57 DOB57 DXX57 EHT57 ERP57 FBL57 FLH57 FVD57 GEZ57 GOV57 GYR57 HIN57 HSJ57 ICF57 IMB57 IVX57 JFT57 JPP57 JZL57 KJH57 KTD57 LCZ57 LMV57 LWR57 MGN57 MQJ57 NAF57 NKB57 NTX57 ODT57 ONP57 OXL57 PHH57 PRD57 QAZ57 QKV57 QUR57 REN57 ROJ57 RYF57 SIB57 SRX57 TBT57 TLP57 TVL57 UFH57 UPD57 UYZ57 VIV57 VSR57 WCN57 WMJ57 WWF57 X65593 JT65593 TP65593 ADL65593 ANH65593 AXD65593 BGZ65593 BQV65593 CAR65593 CKN65593 CUJ65593 DEF65593 DOB65593 DXX65593 EHT65593 ERP65593 FBL65593 FLH65593 FVD65593 GEZ65593 GOV65593 GYR65593 HIN65593 HSJ65593 ICF65593 IMB65593 IVX65593 JFT65593 JPP65593 JZL65593 KJH65593 KTD65593 LCZ65593 LMV65593 LWR65593 MGN65593 MQJ65593 NAF65593 NKB65593 NTX65593 ODT65593 ONP65593 OXL65593 PHH65593 PRD65593 QAZ65593 QKV65593 QUR65593 REN65593 ROJ65593 RYF65593 SIB65593 SRX65593 TBT65593 TLP65593 TVL65593 UFH65593 UPD65593 UYZ65593 VIV65593 VSR65593 WCN65593 WMJ65593 WWF65593 X131129 JT131129 TP131129 ADL131129 ANH131129 AXD131129 BGZ131129 BQV131129 CAR131129 CKN131129 CUJ131129 DEF131129 DOB131129 DXX131129 EHT131129 ERP131129 FBL131129 FLH131129 FVD131129 GEZ131129 GOV131129 GYR131129 HIN131129 HSJ131129 ICF131129 IMB131129 IVX131129 JFT131129 JPP131129 JZL131129 KJH131129 KTD131129 LCZ131129 LMV131129 LWR131129 MGN131129 MQJ131129 NAF131129 NKB131129 NTX131129 ODT131129 ONP131129 OXL131129 PHH131129 PRD131129 QAZ131129 QKV131129 QUR131129 REN131129 ROJ131129 RYF131129 SIB131129 SRX131129 TBT131129 TLP131129 TVL131129 UFH131129 UPD131129 UYZ131129 VIV131129 VSR131129 WCN131129 WMJ131129 WWF131129 X196665 JT196665 TP196665 ADL196665 ANH196665 AXD196665 BGZ196665 BQV196665 CAR196665 CKN196665 CUJ196665 DEF196665 DOB196665 DXX196665 EHT196665 ERP196665 FBL196665 FLH196665 FVD196665 GEZ196665 GOV196665 GYR196665 HIN196665 HSJ196665 ICF196665 IMB196665 IVX196665 JFT196665 JPP196665 JZL196665 KJH196665 KTD196665 LCZ196665 LMV196665 LWR196665 MGN196665 MQJ196665 NAF196665 NKB196665 NTX196665 ODT196665 ONP196665 OXL196665 PHH196665 PRD196665 QAZ196665 QKV196665 QUR196665 REN196665 ROJ196665 RYF196665 SIB196665 SRX196665 TBT196665 TLP196665 TVL196665 UFH196665 UPD196665 UYZ196665 VIV196665 VSR196665 WCN196665 WMJ196665 WWF196665 X262201 JT262201 TP262201 ADL262201 ANH262201 AXD262201 BGZ262201 BQV262201 CAR262201 CKN262201 CUJ262201 DEF262201 DOB262201 DXX262201 EHT262201 ERP262201 FBL262201 FLH262201 FVD262201 GEZ262201 GOV262201 GYR262201 HIN262201 HSJ262201 ICF262201 IMB262201 IVX262201 JFT262201 JPP262201 JZL262201 KJH262201 KTD262201 LCZ262201 LMV262201 LWR262201 MGN262201 MQJ262201 NAF262201 NKB262201 NTX262201 ODT262201 ONP262201 OXL262201 PHH262201 PRD262201 QAZ262201 QKV262201 QUR262201 REN262201 ROJ262201 RYF262201 SIB262201 SRX262201 TBT262201 TLP262201 TVL262201 UFH262201 UPD262201 UYZ262201 VIV262201 VSR262201 WCN262201 WMJ262201 WWF262201 X327737 JT327737 TP327737 ADL327737 ANH327737 AXD327737 BGZ327737 BQV327737 CAR327737 CKN327737 CUJ327737 DEF327737 DOB327737 DXX327737 EHT327737 ERP327737 FBL327737 FLH327737 FVD327737 GEZ327737 GOV327737 GYR327737 HIN327737 HSJ327737 ICF327737 IMB327737 IVX327737 JFT327737 JPP327737 JZL327737 KJH327737 KTD327737 LCZ327737 LMV327737 LWR327737 MGN327737 MQJ327737 NAF327737 NKB327737 NTX327737 ODT327737 ONP327737 OXL327737 PHH327737 PRD327737 QAZ327737 QKV327737 QUR327737 REN327737 ROJ327737 RYF327737 SIB327737 SRX327737 TBT327737 TLP327737 TVL327737 UFH327737 UPD327737 UYZ327737 VIV327737 VSR327737 WCN327737 WMJ327737 WWF327737 X393273 JT393273 TP393273 ADL393273 ANH393273 AXD393273 BGZ393273 BQV393273 CAR393273 CKN393273 CUJ393273 DEF393273 DOB393273 DXX393273 EHT393273 ERP393273 FBL393273 FLH393273 FVD393273 GEZ393273 GOV393273 GYR393273 HIN393273 HSJ393273 ICF393273 IMB393273 IVX393273 JFT393273 JPP393273 JZL393273 KJH393273 KTD393273 LCZ393273 LMV393273 LWR393273 MGN393273 MQJ393273 NAF393273 NKB393273 NTX393273 ODT393273 ONP393273 OXL393273 PHH393273 PRD393273 QAZ393273 QKV393273 QUR393273 REN393273 ROJ393273 RYF393273 SIB393273 SRX393273 TBT393273 TLP393273 TVL393273 UFH393273 UPD393273 UYZ393273 VIV393273 VSR393273 WCN393273 WMJ393273 WWF393273 X458809 JT458809 TP458809 ADL458809 ANH458809 AXD458809 BGZ458809 BQV458809 CAR458809 CKN458809 CUJ458809 DEF458809 DOB458809 DXX458809 EHT458809 ERP458809 FBL458809 FLH458809 FVD458809 GEZ458809 GOV458809 GYR458809 HIN458809 HSJ458809 ICF458809 IMB458809 IVX458809 JFT458809 JPP458809 JZL458809 KJH458809 KTD458809 LCZ458809 LMV458809 LWR458809 MGN458809 MQJ458809 NAF458809 NKB458809 NTX458809 ODT458809 ONP458809 OXL458809 PHH458809 PRD458809 QAZ458809 QKV458809 QUR458809 REN458809 ROJ458809 RYF458809 SIB458809 SRX458809 TBT458809 TLP458809 TVL458809 UFH458809 UPD458809 UYZ458809 VIV458809 VSR458809 WCN458809 WMJ458809 WWF458809 X524345 JT524345 TP524345 ADL524345 ANH524345 AXD524345 BGZ524345 BQV524345 CAR524345 CKN524345 CUJ524345 DEF524345 DOB524345 DXX524345 EHT524345 ERP524345 FBL524345 FLH524345 FVD524345 GEZ524345 GOV524345 GYR524345 HIN524345 HSJ524345 ICF524345 IMB524345 IVX524345 JFT524345 JPP524345 JZL524345 KJH524345 KTD524345 LCZ524345 LMV524345 LWR524345 MGN524345 MQJ524345 NAF524345 NKB524345 NTX524345 ODT524345 ONP524345 OXL524345 PHH524345 PRD524345 QAZ524345 QKV524345 QUR524345 REN524345 ROJ524345 RYF524345 SIB524345 SRX524345 TBT524345 TLP524345 TVL524345 UFH524345 UPD524345 UYZ524345 VIV524345 VSR524345 WCN524345 WMJ524345 WWF524345 X589881 JT589881 TP589881 ADL589881 ANH589881 AXD589881 BGZ589881 BQV589881 CAR589881 CKN589881 CUJ589881 DEF589881 DOB589881 DXX589881 EHT589881 ERP589881 FBL589881 FLH589881 FVD589881 GEZ589881 GOV589881 GYR589881 HIN589881 HSJ589881 ICF589881 IMB589881 IVX589881 JFT589881 JPP589881 JZL589881 KJH589881 KTD589881 LCZ589881 LMV589881 LWR589881 MGN589881 MQJ589881 NAF589881 NKB589881 NTX589881 ODT589881 ONP589881 OXL589881 PHH589881 PRD589881 QAZ589881 QKV589881 QUR589881 REN589881 ROJ589881 RYF589881 SIB589881 SRX589881 TBT589881 TLP589881 TVL589881 UFH589881 UPD589881 UYZ589881 VIV589881 VSR589881 WCN589881 WMJ589881 WWF589881 X655417 JT655417 TP655417 ADL655417 ANH655417 AXD655417 BGZ655417 BQV655417 CAR655417 CKN655417 CUJ655417 DEF655417 DOB655417 DXX655417 EHT655417 ERP655417 FBL655417 FLH655417 FVD655417 GEZ655417 GOV655417 GYR655417 HIN655417 HSJ655417 ICF655417 IMB655417 IVX655417 JFT655417 JPP655417 JZL655417 KJH655417 KTD655417 LCZ655417 LMV655417 LWR655417 MGN655417 MQJ655417 NAF655417 NKB655417 NTX655417 ODT655417 ONP655417 OXL655417 PHH655417 PRD655417 QAZ655417 QKV655417 QUR655417 REN655417 ROJ655417 RYF655417 SIB655417 SRX655417 TBT655417 TLP655417 TVL655417 UFH655417 UPD655417 UYZ655417 VIV655417 VSR655417 WCN655417 WMJ655417 WWF655417 X720953 JT720953 TP720953 ADL720953 ANH720953 AXD720953 BGZ720953 BQV720953 CAR720953 CKN720953 CUJ720953 DEF720953 DOB720953 DXX720953 EHT720953 ERP720953 FBL720953 FLH720953 FVD720953 GEZ720953 GOV720953 GYR720953 HIN720953 HSJ720953 ICF720953 IMB720953 IVX720953 JFT720953 JPP720953 JZL720953 KJH720953 KTD720953 LCZ720953 LMV720953 LWR720953 MGN720953 MQJ720953 NAF720953 NKB720953 NTX720953 ODT720953 ONP720953 OXL720953 PHH720953 PRD720953 QAZ720953 QKV720953 QUR720953 REN720953 ROJ720953 RYF720953 SIB720953 SRX720953 TBT720953 TLP720953 TVL720953 UFH720953 UPD720953 UYZ720953 VIV720953 VSR720953 WCN720953 WMJ720953 WWF720953 X786489 JT786489 TP786489 ADL786489 ANH786489 AXD786489 BGZ786489 BQV786489 CAR786489 CKN786489 CUJ786489 DEF786489 DOB786489 DXX786489 EHT786489 ERP786489 FBL786489 FLH786489 FVD786489 GEZ786489 GOV786489 GYR786489 HIN786489 HSJ786489 ICF786489 IMB786489 IVX786489 JFT786489 JPP786489 JZL786489 KJH786489 KTD786489 LCZ786489 LMV786489 LWR786489 MGN786489 MQJ786489 NAF786489 NKB786489 NTX786489 ODT786489 ONP786489 OXL786489 PHH786489 PRD786489 QAZ786489 QKV786489 QUR786489 REN786489 ROJ786489 RYF786489 SIB786489 SRX786489 TBT786489 TLP786489 TVL786489 UFH786489 UPD786489 UYZ786489 VIV786489 VSR786489 WCN786489 WMJ786489 WWF786489 X852025 JT852025 TP852025 ADL852025 ANH852025 AXD852025 BGZ852025 BQV852025 CAR852025 CKN852025 CUJ852025 DEF852025 DOB852025 DXX852025 EHT852025 ERP852025 FBL852025 FLH852025 FVD852025 GEZ852025 GOV852025 GYR852025 HIN852025 HSJ852025 ICF852025 IMB852025 IVX852025 JFT852025 JPP852025 JZL852025 KJH852025 KTD852025 LCZ852025 LMV852025 LWR852025 MGN852025 MQJ852025 NAF852025 NKB852025 NTX852025 ODT852025 ONP852025 OXL852025 PHH852025 PRD852025 QAZ852025 QKV852025 QUR852025 REN852025 ROJ852025 RYF852025 SIB852025 SRX852025 TBT852025 TLP852025 TVL852025 UFH852025 UPD852025 UYZ852025 VIV852025 VSR852025 WCN852025 WMJ852025 WWF852025 X917561 JT917561 TP917561 ADL917561 ANH917561 AXD917561 BGZ917561 BQV917561 CAR917561 CKN917561 CUJ917561 DEF917561 DOB917561 DXX917561 EHT917561 ERP917561 FBL917561 FLH917561 FVD917561 GEZ917561 GOV917561 GYR917561 HIN917561 HSJ917561 ICF917561 IMB917561 IVX917561 JFT917561 JPP917561 JZL917561 KJH917561 KTD917561 LCZ917561 LMV917561 LWR917561 MGN917561 MQJ917561 NAF917561 NKB917561 NTX917561 ODT917561 ONP917561 OXL917561 PHH917561 PRD917561 QAZ917561 QKV917561 QUR917561 REN917561 ROJ917561 RYF917561 SIB917561 SRX917561 TBT917561 TLP917561 TVL917561 UFH917561 UPD917561 UYZ917561 VIV917561 VSR917561 WCN917561 WMJ917561 WWF917561 X983097 JT983097 TP983097 ADL983097 ANH983097 AXD983097 BGZ983097 BQV983097 CAR983097 CKN983097 CUJ983097 DEF983097 DOB983097 DXX983097 EHT983097 ERP983097 FBL983097 FLH983097 FVD983097 GEZ983097 GOV983097 GYR983097 HIN983097 HSJ983097 ICF983097 IMB983097 IVX983097 JFT983097 JPP983097 JZL983097 KJH983097 KTD983097 LCZ983097 LMV983097 LWR983097 MGN983097 MQJ983097 NAF983097 NKB983097 NTX983097 ODT983097 ONP983097 OXL983097 PHH983097 PRD983097 QAZ983097 QKV983097 QUR983097 REN983097 ROJ983097 RYF983097 SIB983097 SRX983097 TBT983097 TLP983097 TVL983097 UFH983097 UPD983097 UYZ983097 VIV983097 VSR983097 WCN983097 WMJ983097 WWF983097 V57 JR57 TN57 ADJ57 ANF57 AXB57 BGX57 BQT57 CAP57 CKL57 CUH57 DED57 DNZ57 DXV57 EHR57 ERN57 FBJ57 FLF57 FVB57 GEX57 GOT57 GYP57 HIL57 HSH57 ICD57 ILZ57 IVV57 JFR57 JPN57 JZJ57 KJF57 KTB57 LCX57 LMT57 LWP57 MGL57 MQH57 NAD57 NJZ57 NTV57 ODR57 ONN57 OXJ57 PHF57 PRB57 QAX57 QKT57 QUP57 REL57 ROH57 RYD57 SHZ57 SRV57 TBR57 TLN57 TVJ57 UFF57 UPB57 UYX57 VIT57 VSP57 WCL57 WMH57 WWD57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X17:X24 JT17:JT24 TP17:TP24 ADL17:ADL24 ANH17:ANH24 AXD17:AXD24 BGZ17:BGZ24 BQV17:BQV24 CAR17:CAR24 CKN17:CKN24 CUJ17:CUJ24 DEF17:DEF24 DOB17:DOB24 DXX17:DXX24 EHT17:EHT24 ERP17:ERP24 FBL17:FBL24 FLH17:FLH24 FVD17:FVD24 GEZ17:GEZ24 GOV17:GOV24 GYR17:GYR24 HIN17:HIN24 HSJ17:HSJ24 ICF17:ICF24 IMB17:IMB24 IVX17:IVX24 JFT17:JFT24 JPP17:JPP24 JZL17:JZL24 KJH17:KJH24 KTD17:KTD24 LCZ17:LCZ24 LMV17:LMV24 LWR17:LWR24 MGN17:MGN24 MQJ17:MQJ24 NAF17:NAF24 NKB17:NKB24 NTX17:NTX24 ODT17:ODT24 ONP17:ONP24 OXL17:OXL24 PHH17:PHH24 PRD17:PRD24 QAZ17:QAZ24 QKV17:QKV24 QUR17:QUR24 REN17:REN24 ROJ17:ROJ24 RYF17:RYF24 SIB17:SIB24 SRX17:SRX24 TBT17:TBT24 TLP17:TLP24 TVL17:TVL24 UFH17:UFH24 UPD17:UPD24 UYZ17:UYZ24 VIV17:VIV24 VSR17:VSR24 WCN17:WCN24 WMJ17:WMJ24 WWF17:WWF24 X65553:X65560 JT65553:JT65560 TP65553:TP65560 ADL65553:ADL65560 ANH65553:ANH65560 AXD65553:AXD65560 BGZ65553:BGZ65560 BQV65553:BQV65560 CAR65553:CAR65560 CKN65553:CKN65560 CUJ65553:CUJ65560 DEF65553:DEF65560 DOB65553:DOB65560 DXX65553:DXX65560 EHT65553:EHT65560 ERP65553:ERP65560 FBL65553:FBL65560 FLH65553:FLH65560 FVD65553:FVD65560 GEZ65553:GEZ65560 GOV65553:GOV65560 GYR65553:GYR65560 HIN65553:HIN65560 HSJ65553:HSJ65560 ICF65553:ICF65560 IMB65553:IMB65560 IVX65553:IVX65560 JFT65553:JFT65560 JPP65553:JPP65560 JZL65553:JZL65560 KJH65553:KJH65560 KTD65553:KTD65560 LCZ65553:LCZ65560 LMV65553:LMV65560 LWR65553:LWR65560 MGN65553:MGN65560 MQJ65553:MQJ65560 NAF65553:NAF65560 NKB65553:NKB65560 NTX65553:NTX65560 ODT65553:ODT65560 ONP65553:ONP65560 OXL65553:OXL65560 PHH65553:PHH65560 PRD65553:PRD65560 QAZ65553:QAZ65560 QKV65553:QKV65560 QUR65553:QUR65560 REN65553:REN65560 ROJ65553:ROJ65560 RYF65553:RYF65560 SIB65553:SIB65560 SRX65553:SRX65560 TBT65553:TBT65560 TLP65553:TLP65560 TVL65553:TVL65560 UFH65553:UFH65560 UPD65553:UPD65560 UYZ65553:UYZ65560 VIV65553:VIV65560 VSR65553:VSR65560 WCN65553:WCN65560 WMJ65553:WMJ65560 WWF65553:WWF65560 X131089:X131096 JT131089:JT131096 TP131089:TP131096 ADL131089:ADL131096 ANH131089:ANH131096 AXD131089:AXD131096 BGZ131089:BGZ131096 BQV131089:BQV131096 CAR131089:CAR131096 CKN131089:CKN131096 CUJ131089:CUJ131096 DEF131089:DEF131096 DOB131089:DOB131096 DXX131089:DXX131096 EHT131089:EHT131096 ERP131089:ERP131096 FBL131089:FBL131096 FLH131089:FLH131096 FVD131089:FVD131096 GEZ131089:GEZ131096 GOV131089:GOV131096 GYR131089:GYR131096 HIN131089:HIN131096 HSJ131089:HSJ131096 ICF131089:ICF131096 IMB131089:IMB131096 IVX131089:IVX131096 JFT131089:JFT131096 JPP131089:JPP131096 JZL131089:JZL131096 KJH131089:KJH131096 KTD131089:KTD131096 LCZ131089:LCZ131096 LMV131089:LMV131096 LWR131089:LWR131096 MGN131089:MGN131096 MQJ131089:MQJ131096 NAF131089:NAF131096 NKB131089:NKB131096 NTX131089:NTX131096 ODT131089:ODT131096 ONP131089:ONP131096 OXL131089:OXL131096 PHH131089:PHH131096 PRD131089:PRD131096 QAZ131089:QAZ131096 QKV131089:QKV131096 QUR131089:QUR131096 REN131089:REN131096 ROJ131089:ROJ131096 RYF131089:RYF131096 SIB131089:SIB131096 SRX131089:SRX131096 TBT131089:TBT131096 TLP131089:TLP131096 TVL131089:TVL131096 UFH131089:UFH131096 UPD131089:UPD131096 UYZ131089:UYZ131096 VIV131089:VIV131096 VSR131089:VSR131096 WCN131089:WCN131096 WMJ131089:WMJ131096 WWF131089:WWF131096 X196625:X196632 JT196625:JT196632 TP196625:TP196632 ADL196625:ADL196632 ANH196625:ANH196632 AXD196625:AXD196632 BGZ196625:BGZ196632 BQV196625:BQV196632 CAR196625:CAR196632 CKN196625:CKN196632 CUJ196625:CUJ196632 DEF196625:DEF196632 DOB196625:DOB196632 DXX196625:DXX196632 EHT196625:EHT196632 ERP196625:ERP196632 FBL196625:FBL196632 FLH196625:FLH196632 FVD196625:FVD196632 GEZ196625:GEZ196632 GOV196625:GOV196632 GYR196625:GYR196632 HIN196625:HIN196632 HSJ196625:HSJ196632 ICF196625:ICF196632 IMB196625:IMB196632 IVX196625:IVX196632 JFT196625:JFT196632 JPP196625:JPP196632 JZL196625:JZL196632 KJH196625:KJH196632 KTD196625:KTD196632 LCZ196625:LCZ196632 LMV196625:LMV196632 LWR196625:LWR196632 MGN196625:MGN196632 MQJ196625:MQJ196632 NAF196625:NAF196632 NKB196625:NKB196632 NTX196625:NTX196632 ODT196625:ODT196632 ONP196625:ONP196632 OXL196625:OXL196632 PHH196625:PHH196632 PRD196625:PRD196632 QAZ196625:QAZ196632 QKV196625:QKV196632 QUR196625:QUR196632 REN196625:REN196632 ROJ196625:ROJ196632 RYF196625:RYF196632 SIB196625:SIB196632 SRX196625:SRX196632 TBT196625:TBT196632 TLP196625:TLP196632 TVL196625:TVL196632 UFH196625:UFH196632 UPD196625:UPD196632 UYZ196625:UYZ196632 VIV196625:VIV196632 VSR196625:VSR196632 WCN196625:WCN196632 WMJ196625:WMJ196632 WWF196625:WWF196632 X262161:X262168 JT262161:JT262168 TP262161:TP262168 ADL262161:ADL262168 ANH262161:ANH262168 AXD262161:AXD262168 BGZ262161:BGZ262168 BQV262161:BQV262168 CAR262161:CAR262168 CKN262161:CKN262168 CUJ262161:CUJ262168 DEF262161:DEF262168 DOB262161:DOB262168 DXX262161:DXX262168 EHT262161:EHT262168 ERP262161:ERP262168 FBL262161:FBL262168 FLH262161:FLH262168 FVD262161:FVD262168 GEZ262161:GEZ262168 GOV262161:GOV262168 GYR262161:GYR262168 HIN262161:HIN262168 HSJ262161:HSJ262168 ICF262161:ICF262168 IMB262161:IMB262168 IVX262161:IVX262168 JFT262161:JFT262168 JPP262161:JPP262168 JZL262161:JZL262168 KJH262161:KJH262168 KTD262161:KTD262168 LCZ262161:LCZ262168 LMV262161:LMV262168 LWR262161:LWR262168 MGN262161:MGN262168 MQJ262161:MQJ262168 NAF262161:NAF262168 NKB262161:NKB262168 NTX262161:NTX262168 ODT262161:ODT262168 ONP262161:ONP262168 OXL262161:OXL262168 PHH262161:PHH262168 PRD262161:PRD262168 QAZ262161:QAZ262168 QKV262161:QKV262168 QUR262161:QUR262168 REN262161:REN262168 ROJ262161:ROJ262168 RYF262161:RYF262168 SIB262161:SIB262168 SRX262161:SRX262168 TBT262161:TBT262168 TLP262161:TLP262168 TVL262161:TVL262168 UFH262161:UFH262168 UPD262161:UPD262168 UYZ262161:UYZ262168 VIV262161:VIV262168 VSR262161:VSR262168 WCN262161:WCN262168 WMJ262161:WMJ262168 WWF262161:WWF262168 X327697:X327704 JT327697:JT327704 TP327697:TP327704 ADL327697:ADL327704 ANH327697:ANH327704 AXD327697:AXD327704 BGZ327697:BGZ327704 BQV327697:BQV327704 CAR327697:CAR327704 CKN327697:CKN327704 CUJ327697:CUJ327704 DEF327697:DEF327704 DOB327697:DOB327704 DXX327697:DXX327704 EHT327697:EHT327704 ERP327697:ERP327704 FBL327697:FBL327704 FLH327697:FLH327704 FVD327697:FVD327704 GEZ327697:GEZ327704 GOV327697:GOV327704 GYR327697:GYR327704 HIN327697:HIN327704 HSJ327697:HSJ327704 ICF327697:ICF327704 IMB327697:IMB327704 IVX327697:IVX327704 JFT327697:JFT327704 JPP327697:JPP327704 JZL327697:JZL327704 KJH327697:KJH327704 KTD327697:KTD327704 LCZ327697:LCZ327704 LMV327697:LMV327704 LWR327697:LWR327704 MGN327697:MGN327704 MQJ327697:MQJ327704 NAF327697:NAF327704 NKB327697:NKB327704 NTX327697:NTX327704 ODT327697:ODT327704 ONP327697:ONP327704 OXL327697:OXL327704 PHH327697:PHH327704 PRD327697:PRD327704 QAZ327697:QAZ327704 QKV327697:QKV327704 QUR327697:QUR327704 REN327697:REN327704 ROJ327697:ROJ327704 RYF327697:RYF327704 SIB327697:SIB327704 SRX327697:SRX327704 TBT327697:TBT327704 TLP327697:TLP327704 TVL327697:TVL327704 UFH327697:UFH327704 UPD327697:UPD327704 UYZ327697:UYZ327704 VIV327697:VIV327704 VSR327697:VSR327704 WCN327697:WCN327704 WMJ327697:WMJ327704 WWF327697:WWF327704 X393233:X393240 JT393233:JT393240 TP393233:TP393240 ADL393233:ADL393240 ANH393233:ANH393240 AXD393233:AXD393240 BGZ393233:BGZ393240 BQV393233:BQV393240 CAR393233:CAR393240 CKN393233:CKN393240 CUJ393233:CUJ393240 DEF393233:DEF393240 DOB393233:DOB393240 DXX393233:DXX393240 EHT393233:EHT393240 ERP393233:ERP393240 FBL393233:FBL393240 FLH393233:FLH393240 FVD393233:FVD393240 GEZ393233:GEZ393240 GOV393233:GOV393240 GYR393233:GYR393240 HIN393233:HIN393240 HSJ393233:HSJ393240 ICF393233:ICF393240 IMB393233:IMB393240 IVX393233:IVX393240 JFT393233:JFT393240 JPP393233:JPP393240 JZL393233:JZL393240 KJH393233:KJH393240 KTD393233:KTD393240 LCZ393233:LCZ393240 LMV393233:LMV393240 LWR393233:LWR393240 MGN393233:MGN393240 MQJ393233:MQJ393240 NAF393233:NAF393240 NKB393233:NKB393240 NTX393233:NTX393240 ODT393233:ODT393240 ONP393233:ONP393240 OXL393233:OXL393240 PHH393233:PHH393240 PRD393233:PRD393240 QAZ393233:QAZ393240 QKV393233:QKV393240 QUR393233:QUR393240 REN393233:REN393240 ROJ393233:ROJ393240 RYF393233:RYF393240 SIB393233:SIB393240 SRX393233:SRX393240 TBT393233:TBT393240 TLP393233:TLP393240 TVL393233:TVL393240 UFH393233:UFH393240 UPD393233:UPD393240 UYZ393233:UYZ393240 VIV393233:VIV393240 VSR393233:VSR393240 WCN393233:WCN393240 WMJ393233:WMJ393240 WWF393233:WWF393240 X458769:X458776 JT458769:JT458776 TP458769:TP458776 ADL458769:ADL458776 ANH458769:ANH458776 AXD458769:AXD458776 BGZ458769:BGZ458776 BQV458769:BQV458776 CAR458769:CAR458776 CKN458769:CKN458776 CUJ458769:CUJ458776 DEF458769:DEF458776 DOB458769:DOB458776 DXX458769:DXX458776 EHT458769:EHT458776 ERP458769:ERP458776 FBL458769:FBL458776 FLH458769:FLH458776 FVD458769:FVD458776 GEZ458769:GEZ458776 GOV458769:GOV458776 GYR458769:GYR458776 HIN458769:HIN458776 HSJ458769:HSJ458776 ICF458769:ICF458776 IMB458769:IMB458776 IVX458769:IVX458776 JFT458769:JFT458776 JPP458769:JPP458776 JZL458769:JZL458776 KJH458769:KJH458776 KTD458769:KTD458776 LCZ458769:LCZ458776 LMV458769:LMV458776 LWR458769:LWR458776 MGN458769:MGN458776 MQJ458769:MQJ458776 NAF458769:NAF458776 NKB458769:NKB458776 NTX458769:NTX458776 ODT458769:ODT458776 ONP458769:ONP458776 OXL458769:OXL458776 PHH458769:PHH458776 PRD458769:PRD458776 QAZ458769:QAZ458776 QKV458769:QKV458776 QUR458769:QUR458776 REN458769:REN458776 ROJ458769:ROJ458776 RYF458769:RYF458776 SIB458769:SIB458776 SRX458769:SRX458776 TBT458769:TBT458776 TLP458769:TLP458776 TVL458769:TVL458776 UFH458769:UFH458776 UPD458769:UPD458776 UYZ458769:UYZ458776 VIV458769:VIV458776 VSR458769:VSR458776 WCN458769:WCN458776 WMJ458769:WMJ458776 WWF458769:WWF458776 X524305:X524312 JT524305:JT524312 TP524305:TP524312 ADL524305:ADL524312 ANH524305:ANH524312 AXD524305:AXD524312 BGZ524305:BGZ524312 BQV524305:BQV524312 CAR524305:CAR524312 CKN524305:CKN524312 CUJ524305:CUJ524312 DEF524305:DEF524312 DOB524305:DOB524312 DXX524305:DXX524312 EHT524305:EHT524312 ERP524305:ERP524312 FBL524305:FBL524312 FLH524305:FLH524312 FVD524305:FVD524312 GEZ524305:GEZ524312 GOV524305:GOV524312 GYR524305:GYR524312 HIN524305:HIN524312 HSJ524305:HSJ524312 ICF524305:ICF524312 IMB524305:IMB524312 IVX524305:IVX524312 JFT524305:JFT524312 JPP524305:JPP524312 JZL524305:JZL524312 KJH524305:KJH524312 KTD524305:KTD524312 LCZ524305:LCZ524312 LMV524305:LMV524312 LWR524305:LWR524312 MGN524305:MGN524312 MQJ524305:MQJ524312 NAF524305:NAF524312 NKB524305:NKB524312 NTX524305:NTX524312 ODT524305:ODT524312 ONP524305:ONP524312 OXL524305:OXL524312 PHH524305:PHH524312 PRD524305:PRD524312 QAZ524305:QAZ524312 QKV524305:QKV524312 QUR524305:QUR524312 REN524305:REN524312 ROJ524305:ROJ524312 RYF524305:RYF524312 SIB524305:SIB524312 SRX524305:SRX524312 TBT524305:TBT524312 TLP524305:TLP524312 TVL524305:TVL524312 UFH524305:UFH524312 UPD524305:UPD524312 UYZ524305:UYZ524312 VIV524305:VIV524312 VSR524305:VSR524312 WCN524305:WCN524312 WMJ524305:WMJ524312 WWF524305:WWF524312 X589841:X589848 JT589841:JT589848 TP589841:TP589848 ADL589841:ADL589848 ANH589841:ANH589848 AXD589841:AXD589848 BGZ589841:BGZ589848 BQV589841:BQV589848 CAR589841:CAR589848 CKN589841:CKN589848 CUJ589841:CUJ589848 DEF589841:DEF589848 DOB589841:DOB589848 DXX589841:DXX589848 EHT589841:EHT589848 ERP589841:ERP589848 FBL589841:FBL589848 FLH589841:FLH589848 FVD589841:FVD589848 GEZ589841:GEZ589848 GOV589841:GOV589848 GYR589841:GYR589848 HIN589841:HIN589848 HSJ589841:HSJ589848 ICF589841:ICF589848 IMB589841:IMB589848 IVX589841:IVX589848 JFT589841:JFT589848 JPP589841:JPP589848 JZL589841:JZL589848 KJH589841:KJH589848 KTD589841:KTD589848 LCZ589841:LCZ589848 LMV589841:LMV589848 LWR589841:LWR589848 MGN589841:MGN589848 MQJ589841:MQJ589848 NAF589841:NAF589848 NKB589841:NKB589848 NTX589841:NTX589848 ODT589841:ODT589848 ONP589841:ONP589848 OXL589841:OXL589848 PHH589841:PHH589848 PRD589841:PRD589848 QAZ589841:QAZ589848 QKV589841:QKV589848 QUR589841:QUR589848 REN589841:REN589848 ROJ589841:ROJ589848 RYF589841:RYF589848 SIB589841:SIB589848 SRX589841:SRX589848 TBT589841:TBT589848 TLP589841:TLP589848 TVL589841:TVL589848 UFH589841:UFH589848 UPD589841:UPD589848 UYZ589841:UYZ589848 VIV589841:VIV589848 VSR589841:VSR589848 WCN589841:WCN589848 WMJ589841:WMJ589848 WWF589841:WWF589848 X655377:X655384 JT655377:JT655384 TP655377:TP655384 ADL655377:ADL655384 ANH655377:ANH655384 AXD655377:AXD655384 BGZ655377:BGZ655384 BQV655377:BQV655384 CAR655377:CAR655384 CKN655377:CKN655384 CUJ655377:CUJ655384 DEF655377:DEF655384 DOB655377:DOB655384 DXX655377:DXX655384 EHT655377:EHT655384 ERP655377:ERP655384 FBL655377:FBL655384 FLH655377:FLH655384 FVD655377:FVD655384 GEZ655377:GEZ655384 GOV655377:GOV655384 GYR655377:GYR655384 HIN655377:HIN655384 HSJ655377:HSJ655384 ICF655377:ICF655384 IMB655377:IMB655384 IVX655377:IVX655384 JFT655377:JFT655384 JPP655377:JPP655384 JZL655377:JZL655384 KJH655377:KJH655384 KTD655377:KTD655384 LCZ655377:LCZ655384 LMV655377:LMV655384 LWR655377:LWR655384 MGN655377:MGN655384 MQJ655377:MQJ655384 NAF655377:NAF655384 NKB655377:NKB655384 NTX655377:NTX655384 ODT655377:ODT655384 ONP655377:ONP655384 OXL655377:OXL655384 PHH655377:PHH655384 PRD655377:PRD655384 QAZ655377:QAZ655384 QKV655377:QKV655384 QUR655377:QUR655384 REN655377:REN655384 ROJ655377:ROJ655384 RYF655377:RYF655384 SIB655377:SIB655384 SRX655377:SRX655384 TBT655377:TBT655384 TLP655377:TLP655384 TVL655377:TVL655384 UFH655377:UFH655384 UPD655377:UPD655384 UYZ655377:UYZ655384 VIV655377:VIV655384 VSR655377:VSR655384 WCN655377:WCN655384 WMJ655377:WMJ655384 WWF655377:WWF655384 X720913:X720920 JT720913:JT720920 TP720913:TP720920 ADL720913:ADL720920 ANH720913:ANH720920 AXD720913:AXD720920 BGZ720913:BGZ720920 BQV720913:BQV720920 CAR720913:CAR720920 CKN720913:CKN720920 CUJ720913:CUJ720920 DEF720913:DEF720920 DOB720913:DOB720920 DXX720913:DXX720920 EHT720913:EHT720920 ERP720913:ERP720920 FBL720913:FBL720920 FLH720913:FLH720920 FVD720913:FVD720920 GEZ720913:GEZ720920 GOV720913:GOV720920 GYR720913:GYR720920 HIN720913:HIN720920 HSJ720913:HSJ720920 ICF720913:ICF720920 IMB720913:IMB720920 IVX720913:IVX720920 JFT720913:JFT720920 JPP720913:JPP720920 JZL720913:JZL720920 KJH720913:KJH720920 KTD720913:KTD720920 LCZ720913:LCZ720920 LMV720913:LMV720920 LWR720913:LWR720920 MGN720913:MGN720920 MQJ720913:MQJ720920 NAF720913:NAF720920 NKB720913:NKB720920 NTX720913:NTX720920 ODT720913:ODT720920 ONP720913:ONP720920 OXL720913:OXL720920 PHH720913:PHH720920 PRD720913:PRD720920 QAZ720913:QAZ720920 QKV720913:QKV720920 QUR720913:QUR720920 REN720913:REN720920 ROJ720913:ROJ720920 RYF720913:RYF720920 SIB720913:SIB720920 SRX720913:SRX720920 TBT720913:TBT720920 TLP720913:TLP720920 TVL720913:TVL720920 UFH720913:UFH720920 UPD720913:UPD720920 UYZ720913:UYZ720920 VIV720913:VIV720920 VSR720913:VSR720920 WCN720913:WCN720920 WMJ720913:WMJ720920 WWF720913:WWF720920 X786449:X786456 JT786449:JT786456 TP786449:TP786456 ADL786449:ADL786456 ANH786449:ANH786456 AXD786449:AXD786456 BGZ786449:BGZ786456 BQV786449:BQV786456 CAR786449:CAR786456 CKN786449:CKN786456 CUJ786449:CUJ786456 DEF786449:DEF786456 DOB786449:DOB786456 DXX786449:DXX786456 EHT786449:EHT786456 ERP786449:ERP786456 FBL786449:FBL786456 FLH786449:FLH786456 FVD786449:FVD786456 GEZ786449:GEZ786456 GOV786449:GOV786456 GYR786449:GYR786456 HIN786449:HIN786456 HSJ786449:HSJ786456 ICF786449:ICF786456 IMB786449:IMB786456 IVX786449:IVX786456 JFT786449:JFT786456 JPP786449:JPP786456 JZL786449:JZL786456 KJH786449:KJH786456 KTD786449:KTD786456 LCZ786449:LCZ786456 LMV786449:LMV786456 LWR786449:LWR786456 MGN786449:MGN786456 MQJ786449:MQJ786456 NAF786449:NAF786456 NKB786449:NKB786456 NTX786449:NTX786456 ODT786449:ODT786456 ONP786449:ONP786456 OXL786449:OXL786456 PHH786449:PHH786456 PRD786449:PRD786456 QAZ786449:QAZ786456 QKV786449:QKV786456 QUR786449:QUR786456 REN786449:REN786456 ROJ786449:ROJ786456 RYF786449:RYF786456 SIB786449:SIB786456 SRX786449:SRX786456 TBT786449:TBT786456 TLP786449:TLP786456 TVL786449:TVL786456 UFH786449:UFH786456 UPD786449:UPD786456 UYZ786449:UYZ786456 VIV786449:VIV786456 VSR786449:VSR786456 WCN786449:WCN786456 WMJ786449:WMJ786456 WWF786449:WWF786456 X851985:X851992 JT851985:JT851992 TP851985:TP851992 ADL851985:ADL851992 ANH851985:ANH851992 AXD851985:AXD851992 BGZ851985:BGZ851992 BQV851985:BQV851992 CAR851985:CAR851992 CKN851985:CKN851992 CUJ851985:CUJ851992 DEF851985:DEF851992 DOB851985:DOB851992 DXX851985:DXX851992 EHT851985:EHT851992 ERP851985:ERP851992 FBL851985:FBL851992 FLH851985:FLH851992 FVD851985:FVD851992 GEZ851985:GEZ851992 GOV851985:GOV851992 GYR851985:GYR851992 HIN851985:HIN851992 HSJ851985:HSJ851992 ICF851985:ICF851992 IMB851985:IMB851992 IVX851985:IVX851992 JFT851985:JFT851992 JPP851985:JPP851992 JZL851985:JZL851992 KJH851985:KJH851992 KTD851985:KTD851992 LCZ851985:LCZ851992 LMV851985:LMV851992 LWR851985:LWR851992 MGN851985:MGN851992 MQJ851985:MQJ851992 NAF851985:NAF851992 NKB851985:NKB851992 NTX851985:NTX851992 ODT851985:ODT851992 ONP851985:ONP851992 OXL851985:OXL851992 PHH851985:PHH851992 PRD851985:PRD851992 QAZ851985:QAZ851992 QKV851985:QKV851992 QUR851985:QUR851992 REN851985:REN851992 ROJ851985:ROJ851992 RYF851985:RYF851992 SIB851985:SIB851992 SRX851985:SRX851992 TBT851985:TBT851992 TLP851985:TLP851992 TVL851985:TVL851992 UFH851985:UFH851992 UPD851985:UPD851992 UYZ851985:UYZ851992 VIV851985:VIV851992 VSR851985:VSR851992 WCN851985:WCN851992 WMJ851985:WMJ851992 WWF851985:WWF851992 X917521:X917528 JT917521:JT917528 TP917521:TP917528 ADL917521:ADL917528 ANH917521:ANH917528 AXD917521:AXD917528 BGZ917521:BGZ917528 BQV917521:BQV917528 CAR917521:CAR917528 CKN917521:CKN917528 CUJ917521:CUJ917528 DEF917521:DEF917528 DOB917521:DOB917528 DXX917521:DXX917528 EHT917521:EHT917528 ERP917521:ERP917528 FBL917521:FBL917528 FLH917521:FLH917528 FVD917521:FVD917528 GEZ917521:GEZ917528 GOV917521:GOV917528 GYR917521:GYR917528 HIN917521:HIN917528 HSJ917521:HSJ917528 ICF917521:ICF917528 IMB917521:IMB917528 IVX917521:IVX917528 JFT917521:JFT917528 JPP917521:JPP917528 JZL917521:JZL917528 KJH917521:KJH917528 KTD917521:KTD917528 LCZ917521:LCZ917528 LMV917521:LMV917528 LWR917521:LWR917528 MGN917521:MGN917528 MQJ917521:MQJ917528 NAF917521:NAF917528 NKB917521:NKB917528 NTX917521:NTX917528 ODT917521:ODT917528 ONP917521:ONP917528 OXL917521:OXL917528 PHH917521:PHH917528 PRD917521:PRD917528 QAZ917521:QAZ917528 QKV917521:QKV917528 QUR917521:QUR917528 REN917521:REN917528 ROJ917521:ROJ917528 RYF917521:RYF917528 SIB917521:SIB917528 SRX917521:SRX917528 TBT917521:TBT917528 TLP917521:TLP917528 TVL917521:TVL917528 UFH917521:UFH917528 UPD917521:UPD917528 UYZ917521:UYZ917528 VIV917521:VIV917528 VSR917521:VSR917528 WCN917521:WCN917528 WMJ917521:WMJ917528 WWF917521:WWF917528 X983057:X983064 JT983057:JT983064 TP983057:TP983064 ADL983057:ADL983064 ANH983057:ANH983064 AXD983057:AXD983064 BGZ983057:BGZ983064 BQV983057:BQV983064 CAR983057:CAR983064 CKN983057:CKN983064 CUJ983057:CUJ983064 DEF983057:DEF983064 DOB983057:DOB983064 DXX983057:DXX983064 EHT983057:EHT983064 ERP983057:ERP983064 FBL983057:FBL983064 FLH983057:FLH983064 FVD983057:FVD983064 GEZ983057:GEZ983064 GOV983057:GOV983064 GYR983057:GYR983064 HIN983057:HIN983064 HSJ983057:HSJ983064 ICF983057:ICF983064 IMB983057:IMB983064 IVX983057:IVX983064 JFT983057:JFT983064 JPP983057:JPP983064 JZL983057:JZL983064 KJH983057:KJH983064 KTD983057:KTD983064 LCZ983057:LCZ983064 LMV983057:LMV983064 LWR983057:LWR983064 MGN983057:MGN983064 MQJ983057:MQJ983064 NAF983057:NAF983064 NKB983057:NKB983064 NTX983057:NTX983064 ODT983057:ODT983064 ONP983057:ONP983064 OXL983057:OXL983064 PHH983057:PHH983064 PRD983057:PRD983064 QAZ983057:QAZ983064 QKV983057:QKV983064 QUR983057:QUR983064 REN983057:REN983064 ROJ983057:ROJ983064 RYF983057:RYF983064 SIB983057:SIB983064 SRX983057:SRX983064 TBT983057:TBT983064 TLP983057:TLP983064 TVL983057:TVL983064 UFH983057:UFH983064 UPD983057:UPD983064 UYZ983057:UYZ983064 VIV983057:VIV983064 VSR983057:VSR983064 WCN983057:WCN983064 WMJ983057:WMJ983064 WWF983057:WWF983064 X28:X35 JT28:JT35 TP28:TP35 ADL28:ADL35 ANH28:ANH35 AXD28:AXD35 BGZ28:BGZ35 BQV28:BQV35 CAR28:CAR35 CKN28:CKN35 CUJ28:CUJ35 DEF28:DEF35 DOB28:DOB35 DXX28:DXX35 EHT28:EHT35 ERP28:ERP35 FBL28:FBL35 FLH28:FLH35 FVD28:FVD35 GEZ28:GEZ35 GOV28:GOV35 GYR28:GYR35 HIN28:HIN35 HSJ28:HSJ35 ICF28:ICF35 IMB28:IMB35 IVX28:IVX35 JFT28:JFT35 JPP28:JPP35 JZL28:JZL35 KJH28:KJH35 KTD28:KTD35 LCZ28:LCZ35 LMV28:LMV35 LWR28:LWR35 MGN28:MGN35 MQJ28:MQJ35 NAF28:NAF35 NKB28:NKB35 NTX28:NTX35 ODT28:ODT35 ONP28:ONP35 OXL28:OXL35 PHH28:PHH35 PRD28:PRD35 QAZ28:QAZ35 QKV28:QKV35 QUR28:QUR35 REN28:REN35 ROJ28:ROJ35 RYF28:RYF35 SIB28:SIB35 SRX28:SRX35 TBT28:TBT35 TLP28:TLP35 TVL28:TVL35 UFH28:UFH35 UPD28:UPD35 UYZ28:UYZ35 VIV28:VIV35 VSR28:VSR35 WCN28:WCN35 WMJ28:WMJ35 WWF28:WWF35 X65564:X65571 JT65564:JT65571 TP65564:TP65571 ADL65564:ADL65571 ANH65564:ANH65571 AXD65564:AXD65571 BGZ65564:BGZ65571 BQV65564:BQV65571 CAR65564:CAR65571 CKN65564:CKN65571 CUJ65564:CUJ65571 DEF65564:DEF65571 DOB65564:DOB65571 DXX65564:DXX65571 EHT65564:EHT65571 ERP65564:ERP65571 FBL65564:FBL65571 FLH65564:FLH65571 FVD65564:FVD65571 GEZ65564:GEZ65571 GOV65564:GOV65571 GYR65564:GYR65571 HIN65564:HIN65571 HSJ65564:HSJ65571 ICF65564:ICF65571 IMB65564:IMB65571 IVX65564:IVX65571 JFT65564:JFT65571 JPP65564:JPP65571 JZL65564:JZL65571 KJH65564:KJH65571 KTD65564:KTD65571 LCZ65564:LCZ65571 LMV65564:LMV65571 LWR65564:LWR65571 MGN65564:MGN65571 MQJ65564:MQJ65571 NAF65564:NAF65571 NKB65564:NKB65571 NTX65564:NTX65571 ODT65564:ODT65571 ONP65564:ONP65571 OXL65564:OXL65571 PHH65564:PHH65571 PRD65564:PRD65571 QAZ65564:QAZ65571 QKV65564:QKV65571 QUR65564:QUR65571 REN65564:REN65571 ROJ65564:ROJ65571 RYF65564:RYF65571 SIB65564:SIB65571 SRX65564:SRX65571 TBT65564:TBT65571 TLP65564:TLP65571 TVL65564:TVL65571 UFH65564:UFH65571 UPD65564:UPD65571 UYZ65564:UYZ65571 VIV65564:VIV65571 VSR65564:VSR65571 WCN65564:WCN65571 WMJ65564:WMJ65571 WWF65564:WWF65571 X131100:X131107 JT131100:JT131107 TP131100:TP131107 ADL131100:ADL131107 ANH131100:ANH131107 AXD131100:AXD131107 BGZ131100:BGZ131107 BQV131100:BQV131107 CAR131100:CAR131107 CKN131100:CKN131107 CUJ131100:CUJ131107 DEF131100:DEF131107 DOB131100:DOB131107 DXX131100:DXX131107 EHT131100:EHT131107 ERP131100:ERP131107 FBL131100:FBL131107 FLH131100:FLH131107 FVD131100:FVD131107 GEZ131100:GEZ131107 GOV131100:GOV131107 GYR131100:GYR131107 HIN131100:HIN131107 HSJ131100:HSJ131107 ICF131100:ICF131107 IMB131100:IMB131107 IVX131100:IVX131107 JFT131100:JFT131107 JPP131100:JPP131107 JZL131100:JZL131107 KJH131100:KJH131107 KTD131100:KTD131107 LCZ131100:LCZ131107 LMV131100:LMV131107 LWR131100:LWR131107 MGN131100:MGN131107 MQJ131100:MQJ131107 NAF131100:NAF131107 NKB131100:NKB131107 NTX131100:NTX131107 ODT131100:ODT131107 ONP131100:ONP131107 OXL131100:OXL131107 PHH131100:PHH131107 PRD131100:PRD131107 QAZ131100:QAZ131107 QKV131100:QKV131107 QUR131100:QUR131107 REN131100:REN131107 ROJ131100:ROJ131107 RYF131100:RYF131107 SIB131100:SIB131107 SRX131100:SRX131107 TBT131100:TBT131107 TLP131100:TLP131107 TVL131100:TVL131107 UFH131100:UFH131107 UPD131100:UPD131107 UYZ131100:UYZ131107 VIV131100:VIV131107 VSR131100:VSR131107 WCN131100:WCN131107 WMJ131100:WMJ131107 WWF131100:WWF131107 X196636:X196643 JT196636:JT196643 TP196636:TP196643 ADL196636:ADL196643 ANH196636:ANH196643 AXD196636:AXD196643 BGZ196636:BGZ196643 BQV196636:BQV196643 CAR196636:CAR196643 CKN196636:CKN196643 CUJ196636:CUJ196643 DEF196636:DEF196643 DOB196636:DOB196643 DXX196636:DXX196643 EHT196636:EHT196643 ERP196636:ERP196643 FBL196636:FBL196643 FLH196636:FLH196643 FVD196636:FVD196643 GEZ196636:GEZ196643 GOV196636:GOV196643 GYR196636:GYR196643 HIN196636:HIN196643 HSJ196636:HSJ196643 ICF196636:ICF196643 IMB196636:IMB196643 IVX196636:IVX196643 JFT196636:JFT196643 JPP196636:JPP196643 JZL196636:JZL196643 KJH196636:KJH196643 KTD196636:KTD196643 LCZ196636:LCZ196643 LMV196636:LMV196643 LWR196636:LWR196643 MGN196636:MGN196643 MQJ196636:MQJ196643 NAF196636:NAF196643 NKB196636:NKB196643 NTX196636:NTX196643 ODT196636:ODT196643 ONP196636:ONP196643 OXL196636:OXL196643 PHH196636:PHH196643 PRD196636:PRD196643 QAZ196636:QAZ196643 QKV196636:QKV196643 QUR196636:QUR196643 REN196636:REN196643 ROJ196636:ROJ196643 RYF196636:RYF196643 SIB196636:SIB196643 SRX196636:SRX196643 TBT196636:TBT196643 TLP196636:TLP196643 TVL196636:TVL196643 UFH196636:UFH196643 UPD196636:UPD196643 UYZ196636:UYZ196643 VIV196636:VIV196643 VSR196636:VSR196643 WCN196636:WCN196643 WMJ196636:WMJ196643 WWF196636:WWF196643 X262172:X262179 JT262172:JT262179 TP262172:TP262179 ADL262172:ADL262179 ANH262172:ANH262179 AXD262172:AXD262179 BGZ262172:BGZ262179 BQV262172:BQV262179 CAR262172:CAR262179 CKN262172:CKN262179 CUJ262172:CUJ262179 DEF262172:DEF262179 DOB262172:DOB262179 DXX262172:DXX262179 EHT262172:EHT262179 ERP262172:ERP262179 FBL262172:FBL262179 FLH262172:FLH262179 FVD262172:FVD262179 GEZ262172:GEZ262179 GOV262172:GOV262179 GYR262172:GYR262179 HIN262172:HIN262179 HSJ262172:HSJ262179 ICF262172:ICF262179 IMB262172:IMB262179 IVX262172:IVX262179 JFT262172:JFT262179 JPP262172:JPP262179 JZL262172:JZL262179 KJH262172:KJH262179 KTD262172:KTD262179 LCZ262172:LCZ262179 LMV262172:LMV262179 LWR262172:LWR262179 MGN262172:MGN262179 MQJ262172:MQJ262179 NAF262172:NAF262179 NKB262172:NKB262179 NTX262172:NTX262179 ODT262172:ODT262179 ONP262172:ONP262179 OXL262172:OXL262179 PHH262172:PHH262179 PRD262172:PRD262179 QAZ262172:QAZ262179 QKV262172:QKV262179 QUR262172:QUR262179 REN262172:REN262179 ROJ262172:ROJ262179 RYF262172:RYF262179 SIB262172:SIB262179 SRX262172:SRX262179 TBT262172:TBT262179 TLP262172:TLP262179 TVL262172:TVL262179 UFH262172:UFH262179 UPD262172:UPD262179 UYZ262172:UYZ262179 VIV262172:VIV262179 VSR262172:VSR262179 WCN262172:WCN262179 WMJ262172:WMJ262179 WWF262172:WWF262179 X327708:X327715 JT327708:JT327715 TP327708:TP327715 ADL327708:ADL327715 ANH327708:ANH327715 AXD327708:AXD327715 BGZ327708:BGZ327715 BQV327708:BQV327715 CAR327708:CAR327715 CKN327708:CKN327715 CUJ327708:CUJ327715 DEF327708:DEF327715 DOB327708:DOB327715 DXX327708:DXX327715 EHT327708:EHT327715 ERP327708:ERP327715 FBL327708:FBL327715 FLH327708:FLH327715 FVD327708:FVD327715 GEZ327708:GEZ327715 GOV327708:GOV327715 GYR327708:GYR327715 HIN327708:HIN327715 HSJ327708:HSJ327715 ICF327708:ICF327715 IMB327708:IMB327715 IVX327708:IVX327715 JFT327708:JFT327715 JPP327708:JPP327715 JZL327708:JZL327715 KJH327708:KJH327715 KTD327708:KTD327715 LCZ327708:LCZ327715 LMV327708:LMV327715 LWR327708:LWR327715 MGN327708:MGN327715 MQJ327708:MQJ327715 NAF327708:NAF327715 NKB327708:NKB327715 NTX327708:NTX327715 ODT327708:ODT327715 ONP327708:ONP327715 OXL327708:OXL327715 PHH327708:PHH327715 PRD327708:PRD327715 QAZ327708:QAZ327715 QKV327708:QKV327715 QUR327708:QUR327715 REN327708:REN327715 ROJ327708:ROJ327715 RYF327708:RYF327715 SIB327708:SIB327715 SRX327708:SRX327715 TBT327708:TBT327715 TLP327708:TLP327715 TVL327708:TVL327715 UFH327708:UFH327715 UPD327708:UPD327715 UYZ327708:UYZ327715 VIV327708:VIV327715 VSR327708:VSR327715 WCN327708:WCN327715 WMJ327708:WMJ327715 WWF327708:WWF327715 X393244:X393251 JT393244:JT393251 TP393244:TP393251 ADL393244:ADL393251 ANH393244:ANH393251 AXD393244:AXD393251 BGZ393244:BGZ393251 BQV393244:BQV393251 CAR393244:CAR393251 CKN393244:CKN393251 CUJ393244:CUJ393251 DEF393244:DEF393251 DOB393244:DOB393251 DXX393244:DXX393251 EHT393244:EHT393251 ERP393244:ERP393251 FBL393244:FBL393251 FLH393244:FLH393251 FVD393244:FVD393251 GEZ393244:GEZ393251 GOV393244:GOV393251 GYR393244:GYR393251 HIN393244:HIN393251 HSJ393244:HSJ393251 ICF393244:ICF393251 IMB393244:IMB393251 IVX393244:IVX393251 JFT393244:JFT393251 JPP393244:JPP393251 JZL393244:JZL393251 KJH393244:KJH393251 KTD393244:KTD393251 LCZ393244:LCZ393251 LMV393244:LMV393251 LWR393244:LWR393251 MGN393244:MGN393251 MQJ393244:MQJ393251 NAF393244:NAF393251 NKB393244:NKB393251 NTX393244:NTX393251 ODT393244:ODT393251 ONP393244:ONP393251 OXL393244:OXL393251 PHH393244:PHH393251 PRD393244:PRD393251 QAZ393244:QAZ393251 QKV393244:QKV393251 QUR393244:QUR393251 REN393244:REN393251 ROJ393244:ROJ393251 RYF393244:RYF393251 SIB393244:SIB393251 SRX393244:SRX393251 TBT393244:TBT393251 TLP393244:TLP393251 TVL393244:TVL393251 UFH393244:UFH393251 UPD393244:UPD393251 UYZ393244:UYZ393251 VIV393244:VIV393251 VSR393244:VSR393251 WCN393244:WCN393251 WMJ393244:WMJ393251 WWF393244:WWF393251 X458780:X458787 JT458780:JT458787 TP458780:TP458787 ADL458780:ADL458787 ANH458780:ANH458787 AXD458780:AXD458787 BGZ458780:BGZ458787 BQV458780:BQV458787 CAR458780:CAR458787 CKN458780:CKN458787 CUJ458780:CUJ458787 DEF458780:DEF458787 DOB458780:DOB458787 DXX458780:DXX458787 EHT458780:EHT458787 ERP458780:ERP458787 FBL458780:FBL458787 FLH458780:FLH458787 FVD458780:FVD458787 GEZ458780:GEZ458787 GOV458780:GOV458787 GYR458780:GYR458787 HIN458780:HIN458787 HSJ458780:HSJ458787 ICF458780:ICF458787 IMB458780:IMB458787 IVX458780:IVX458787 JFT458780:JFT458787 JPP458780:JPP458787 JZL458780:JZL458787 KJH458780:KJH458787 KTD458780:KTD458787 LCZ458780:LCZ458787 LMV458780:LMV458787 LWR458780:LWR458787 MGN458780:MGN458787 MQJ458780:MQJ458787 NAF458780:NAF458787 NKB458780:NKB458787 NTX458780:NTX458787 ODT458780:ODT458787 ONP458780:ONP458787 OXL458780:OXL458787 PHH458780:PHH458787 PRD458780:PRD458787 QAZ458780:QAZ458787 QKV458780:QKV458787 QUR458780:QUR458787 REN458780:REN458787 ROJ458780:ROJ458787 RYF458780:RYF458787 SIB458780:SIB458787 SRX458780:SRX458787 TBT458780:TBT458787 TLP458780:TLP458787 TVL458780:TVL458787 UFH458780:UFH458787 UPD458780:UPD458787 UYZ458780:UYZ458787 VIV458780:VIV458787 VSR458780:VSR458787 WCN458780:WCN458787 WMJ458780:WMJ458787 WWF458780:WWF458787 X524316:X524323 JT524316:JT524323 TP524316:TP524323 ADL524316:ADL524323 ANH524316:ANH524323 AXD524316:AXD524323 BGZ524316:BGZ524323 BQV524316:BQV524323 CAR524316:CAR524323 CKN524316:CKN524323 CUJ524316:CUJ524323 DEF524316:DEF524323 DOB524316:DOB524323 DXX524316:DXX524323 EHT524316:EHT524323 ERP524316:ERP524323 FBL524316:FBL524323 FLH524316:FLH524323 FVD524316:FVD524323 GEZ524316:GEZ524323 GOV524316:GOV524323 GYR524316:GYR524323 HIN524316:HIN524323 HSJ524316:HSJ524323 ICF524316:ICF524323 IMB524316:IMB524323 IVX524316:IVX524323 JFT524316:JFT524323 JPP524316:JPP524323 JZL524316:JZL524323 KJH524316:KJH524323 KTD524316:KTD524323 LCZ524316:LCZ524323 LMV524316:LMV524323 LWR524316:LWR524323 MGN524316:MGN524323 MQJ524316:MQJ524323 NAF524316:NAF524323 NKB524316:NKB524323 NTX524316:NTX524323 ODT524316:ODT524323 ONP524316:ONP524323 OXL524316:OXL524323 PHH524316:PHH524323 PRD524316:PRD524323 QAZ524316:QAZ524323 QKV524316:QKV524323 QUR524316:QUR524323 REN524316:REN524323 ROJ524316:ROJ524323 RYF524316:RYF524323 SIB524316:SIB524323 SRX524316:SRX524323 TBT524316:TBT524323 TLP524316:TLP524323 TVL524316:TVL524323 UFH524316:UFH524323 UPD524316:UPD524323 UYZ524316:UYZ524323 VIV524316:VIV524323 VSR524316:VSR524323 WCN524316:WCN524323 WMJ524316:WMJ524323 WWF524316:WWF524323 X589852:X589859 JT589852:JT589859 TP589852:TP589859 ADL589852:ADL589859 ANH589852:ANH589859 AXD589852:AXD589859 BGZ589852:BGZ589859 BQV589852:BQV589859 CAR589852:CAR589859 CKN589852:CKN589859 CUJ589852:CUJ589859 DEF589852:DEF589859 DOB589852:DOB589859 DXX589852:DXX589859 EHT589852:EHT589859 ERP589852:ERP589859 FBL589852:FBL589859 FLH589852:FLH589859 FVD589852:FVD589859 GEZ589852:GEZ589859 GOV589852:GOV589859 GYR589852:GYR589859 HIN589852:HIN589859 HSJ589852:HSJ589859 ICF589852:ICF589859 IMB589852:IMB589859 IVX589852:IVX589859 JFT589852:JFT589859 JPP589852:JPP589859 JZL589852:JZL589859 KJH589852:KJH589859 KTD589852:KTD589859 LCZ589852:LCZ589859 LMV589852:LMV589859 LWR589852:LWR589859 MGN589852:MGN589859 MQJ589852:MQJ589859 NAF589852:NAF589859 NKB589852:NKB589859 NTX589852:NTX589859 ODT589852:ODT589859 ONP589852:ONP589859 OXL589852:OXL589859 PHH589852:PHH589859 PRD589852:PRD589859 QAZ589852:QAZ589859 QKV589852:QKV589859 QUR589852:QUR589859 REN589852:REN589859 ROJ589852:ROJ589859 RYF589852:RYF589859 SIB589852:SIB589859 SRX589852:SRX589859 TBT589852:TBT589859 TLP589852:TLP589859 TVL589852:TVL589859 UFH589852:UFH589859 UPD589852:UPD589859 UYZ589852:UYZ589859 VIV589852:VIV589859 VSR589852:VSR589859 WCN589852:WCN589859 WMJ589852:WMJ589859 WWF589852:WWF589859 X655388:X655395 JT655388:JT655395 TP655388:TP655395 ADL655388:ADL655395 ANH655388:ANH655395 AXD655388:AXD655395 BGZ655388:BGZ655395 BQV655388:BQV655395 CAR655388:CAR655395 CKN655388:CKN655395 CUJ655388:CUJ655395 DEF655388:DEF655395 DOB655388:DOB655395 DXX655388:DXX655395 EHT655388:EHT655395 ERP655388:ERP655395 FBL655388:FBL655395 FLH655388:FLH655395 FVD655388:FVD655395 GEZ655388:GEZ655395 GOV655388:GOV655395 GYR655388:GYR655395 HIN655388:HIN655395 HSJ655388:HSJ655395 ICF655388:ICF655395 IMB655388:IMB655395 IVX655388:IVX655395 JFT655388:JFT655395 JPP655388:JPP655395 JZL655388:JZL655395 KJH655388:KJH655395 KTD655388:KTD655395 LCZ655388:LCZ655395 LMV655388:LMV655395 LWR655388:LWR655395 MGN655388:MGN655395 MQJ655388:MQJ655395 NAF655388:NAF655395 NKB655388:NKB655395 NTX655388:NTX655395 ODT655388:ODT655395 ONP655388:ONP655395 OXL655388:OXL655395 PHH655388:PHH655395 PRD655388:PRD655395 QAZ655388:QAZ655395 QKV655388:QKV655395 QUR655388:QUR655395 REN655388:REN655395 ROJ655388:ROJ655395 RYF655388:RYF655395 SIB655388:SIB655395 SRX655388:SRX655395 TBT655388:TBT655395 TLP655388:TLP655395 TVL655388:TVL655395 UFH655388:UFH655395 UPD655388:UPD655395 UYZ655388:UYZ655395 VIV655388:VIV655395 VSR655388:VSR655395 WCN655388:WCN655395 WMJ655388:WMJ655395 WWF655388:WWF655395 X720924:X720931 JT720924:JT720931 TP720924:TP720931 ADL720924:ADL720931 ANH720924:ANH720931 AXD720924:AXD720931 BGZ720924:BGZ720931 BQV720924:BQV720931 CAR720924:CAR720931 CKN720924:CKN720931 CUJ720924:CUJ720931 DEF720924:DEF720931 DOB720924:DOB720931 DXX720924:DXX720931 EHT720924:EHT720931 ERP720924:ERP720931 FBL720924:FBL720931 FLH720924:FLH720931 FVD720924:FVD720931 GEZ720924:GEZ720931 GOV720924:GOV720931 GYR720924:GYR720931 HIN720924:HIN720931 HSJ720924:HSJ720931 ICF720924:ICF720931 IMB720924:IMB720931 IVX720924:IVX720931 JFT720924:JFT720931 JPP720924:JPP720931 JZL720924:JZL720931 KJH720924:KJH720931 KTD720924:KTD720931 LCZ720924:LCZ720931 LMV720924:LMV720931 LWR720924:LWR720931 MGN720924:MGN720931 MQJ720924:MQJ720931 NAF720924:NAF720931 NKB720924:NKB720931 NTX720924:NTX720931 ODT720924:ODT720931 ONP720924:ONP720931 OXL720924:OXL720931 PHH720924:PHH720931 PRD720924:PRD720931 QAZ720924:QAZ720931 QKV720924:QKV720931 QUR720924:QUR720931 REN720924:REN720931 ROJ720924:ROJ720931 RYF720924:RYF720931 SIB720924:SIB720931 SRX720924:SRX720931 TBT720924:TBT720931 TLP720924:TLP720931 TVL720924:TVL720931 UFH720924:UFH720931 UPD720924:UPD720931 UYZ720924:UYZ720931 VIV720924:VIV720931 VSR720924:VSR720931 WCN720924:WCN720931 WMJ720924:WMJ720931 WWF720924:WWF720931 X786460:X786467 JT786460:JT786467 TP786460:TP786467 ADL786460:ADL786467 ANH786460:ANH786467 AXD786460:AXD786467 BGZ786460:BGZ786467 BQV786460:BQV786467 CAR786460:CAR786467 CKN786460:CKN786467 CUJ786460:CUJ786467 DEF786460:DEF786467 DOB786460:DOB786467 DXX786460:DXX786467 EHT786460:EHT786467 ERP786460:ERP786467 FBL786460:FBL786467 FLH786460:FLH786467 FVD786460:FVD786467 GEZ786460:GEZ786467 GOV786460:GOV786467 GYR786460:GYR786467 HIN786460:HIN786467 HSJ786460:HSJ786467 ICF786460:ICF786467 IMB786460:IMB786467 IVX786460:IVX786467 JFT786460:JFT786467 JPP786460:JPP786467 JZL786460:JZL786467 KJH786460:KJH786467 KTD786460:KTD786467 LCZ786460:LCZ786467 LMV786460:LMV786467 LWR786460:LWR786467 MGN786460:MGN786467 MQJ786460:MQJ786467 NAF786460:NAF786467 NKB786460:NKB786467 NTX786460:NTX786467 ODT786460:ODT786467 ONP786460:ONP786467 OXL786460:OXL786467 PHH786460:PHH786467 PRD786460:PRD786467 QAZ786460:QAZ786467 QKV786460:QKV786467 QUR786460:QUR786467 REN786460:REN786467 ROJ786460:ROJ786467 RYF786460:RYF786467 SIB786460:SIB786467 SRX786460:SRX786467 TBT786460:TBT786467 TLP786460:TLP786467 TVL786460:TVL786467 UFH786460:UFH786467 UPD786460:UPD786467 UYZ786460:UYZ786467 VIV786460:VIV786467 VSR786460:VSR786467 WCN786460:WCN786467 WMJ786460:WMJ786467 WWF786460:WWF786467 X851996:X852003 JT851996:JT852003 TP851996:TP852003 ADL851996:ADL852003 ANH851996:ANH852003 AXD851996:AXD852003 BGZ851996:BGZ852003 BQV851996:BQV852003 CAR851996:CAR852003 CKN851996:CKN852003 CUJ851996:CUJ852003 DEF851996:DEF852003 DOB851996:DOB852003 DXX851996:DXX852003 EHT851996:EHT852003 ERP851996:ERP852003 FBL851996:FBL852003 FLH851996:FLH852003 FVD851996:FVD852003 GEZ851996:GEZ852003 GOV851996:GOV852003 GYR851996:GYR852003 HIN851996:HIN852003 HSJ851996:HSJ852003 ICF851996:ICF852003 IMB851996:IMB852003 IVX851996:IVX852003 JFT851996:JFT852003 JPP851996:JPP852003 JZL851996:JZL852003 KJH851996:KJH852003 KTD851996:KTD852003 LCZ851996:LCZ852003 LMV851996:LMV852003 LWR851996:LWR852003 MGN851996:MGN852003 MQJ851996:MQJ852003 NAF851996:NAF852003 NKB851996:NKB852003 NTX851996:NTX852003 ODT851996:ODT852003 ONP851996:ONP852003 OXL851996:OXL852003 PHH851996:PHH852003 PRD851996:PRD852003 QAZ851996:QAZ852003 QKV851996:QKV852003 QUR851996:QUR852003 REN851996:REN852003 ROJ851996:ROJ852003 RYF851996:RYF852003 SIB851996:SIB852003 SRX851996:SRX852003 TBT851996:TBT852003 TLP851996:TLP852003 TVL851996:TVL852003 UFH851996:UFH852003 UPD851996:UPD852003 UYZ851996:UYZ852003 VIV851996:VIV852003 VSR851996:VSR852003 WCN851996:WCN852003 WMJ851996:WMJ852003 WWF851996:WWF852003 X917532:X917539 JT917532:JT917539 TP917532:TP917539 ADL917532:ADL917539 ANH917532:ANH917539 AXD917532:AXD917539 BGZ917532:BGZ917539 BQV917532:BQV917539 CAR917532:CAR917539 CKN917532:CKN917539 CUJ917532:CUJ917539 DEF917532:DEF917539 DOB917532:DOB917539 DXX917532:DXX917539 EHT917532:EHT917539 ERP917532:ERP917539 FBL917532:FBL917539 FLH917532:FLH917539 FVD917532:FVD917539 GEZ917532:GEZ917539 GOV917532:GOV917539 GYR917532:GYR917539 HIN917532:HIN917539 HSJ917532:HSJ917539 ICF917532:ICF917539 IMB917532:IMB917539 IVX917532:IVX917539 JFT917532:JFT917539 JPP917532:JPP917539 JZL917532:JZL917539 KJH917532:KJH917539 KTD917532:KTD917539 LCZ917532:LCZ917539 LMV917532:LMV917539 LWR917532:LWR917539 MGN917532:MGN917539 MQJ917532:MQJ917539 NAF917532:NAF917539 NKB917532:NKB917539 NTX917532:NTX917539 ODT917532:ODT917539 ONP917532:ONP917539 OXL917532:OXL917539 PHH917532:PHH917539 PRD917532:PRD917539 QAZ917532:QAZ917539 QKV917532:QKV917539 QUR917532:QUR917539 REN917532:REN917539 ROJ917532:ROJ917539 RYF917532:RYF917539 SIB917532:SIB917539 SRX917532:SRX917539 TBT917532:TBT917539 TLP917532:TLP917539 TVL917532:TVL917539 UFH917532:UFH917539 UPD917532:UPD917539 UYZ917532:UYZ917539 VIV917532:VIV917539 VSR917532:VSR917539 WCN917532:WCN917539 WMJ917532:WMJ917539 WWF917532:WWF917539 X983068:X983075 JT983068:JT983075 TP983068:TP983075 ADL983068:ADL983075 ANH983068:ANH983075 AXD983068:AXD983075 BGZ983068:BGZ983075 BQV983068:BQV983075 CAR983068:CAR983075 CKN983068:CKN983075 CUJ983068:CUJ983075 DEF983068:DEF983075 DOB983068:DOB983075 DXX983068:DXX983075 EHT983068:EHT983075 ERP983068:ERP983075 FBL983068:FBL983075 FLH983068:FLH983075 FVD983068:FVD983075 GEZ983068:GEZ983075 GOV983068:GOV983075 GYR983068:GYR983075 HIN983068:HIN983075 HSJ983068:HSJ983075 ICF983068:ICF983075 IMB983068:IMB983075 IVX983068:IVX983075 JFT983068:JFT983075 JPP983068:JPP983075 JZL983068:JZL983075 KJH983068:KJH983075 KTD983068:KTD983075 LCZ983068:LCZ983075 LMV983068:LMV983075 LWR983068:LWR983075 MGN983068:MGN983075 MQJ983068:MQJ983075 NAF983068:NAF983075 NKB983068:NKB983075 NTX983068:NTX983075 ODT983068:ODT983075 ONP983068:ONP983075 OXL983068:OXL983075 PHH983068:PHH983075 PRD983068:PRD983075 QAZ983068:QAZ983075 QKV983068:QKV983075 QUR983068:QUR983075 REN983068:REN983075 ROJ983068:ROJ983075 RYF983068:RYF983075 SIB983068:SIB983075 SRX983068:SRX983075 TBT983068:TBT983075 TLP983068:TLP983075 TVL983068:TVL983075 UFH983068:UFH983075 UPD983068:UPD983075 UYZ983068:UYZ983075 VIV983068:VIV983075 VSR983068:VSR983075 WCN983068:WCN983075 WMJ983068:WMJ983075 WWF983068:WWF983075 V17:V24 JR17:JR24 TN17:TN24 ADJ17:ADJ24 ANF17:ANF24 AXB17:AXB24 BGX17:BGX24 BQT17:BQT24 CAP17:CAP24 CKL17:CKL24 CUH17:CUH24 DED17:DED24 DNZ17:DNZ24 DXV17:DXV24 EHR17:EHR24 ERN17:ERN24 FBJ17:FBJ24 FLF17:FLF24 FVB17:FVB24 GEX17:GEX24 GOT17:GOT24 GYP17:GYP24 HIL17:HIL24 HSH17:HSH24 ICD17:ICD24 ILZ17:ILZ24 IVV17:IVV24 JFR17:JFR24 JPN17:JPN24 JZJ17:JZJ24 KJF17:KJF24 KTB17:KTB24 LCX17:LCX24 LMT17:LMT24 LWP17:LWP24 MGL17:MGL24 MQH17:MQH24 NAD17:NAD24 NJZ17:NJZ24 NTV17:NTV24 ODR17:ODR24 ONN17:ONN24 OXJ17:OXJ24 PHF17:PHF24 PRB17:PRB24 QAX17:QAX24 QKT17:QKT24 QUP17:QUP24 REL17:REL24 ROH17:ROH24 RYD17:RYD24 SHZ17:SHZ24 SRV17:SRV24 TBR17:TBR24 TLN17:TLN24 TVJ17:TVJ24 UFF17:UFF24 UPB17:UPB24 UYX17:UYX24 VIT17:VIT24 VSP17:VSP24 WCL17:WCL24 WMH17:WMH24 WWD17:WWD24 V65553:V65560 JR65553:JR65560 TN65553:TN65560 ADJ65553:ADJ65560 ANF65553:ANF65560 AXB65553:AXB65560 BGX65553:BGX65560 BQT65553:BQT65560 CAP65553:CAP65560 CKL65553:CKL65560 CUH65553:CUH65560 DED65553:DED65560 DNZ65553:DNZ65560 DXV65553:DXV65560 EHR65553:EHR65560 ERN65553:ERN65560 FBJ65553:FBJ65560 FLF65553:FLF65560 FVB65553:FVB65560 GEX65553:GEX65560 GOT65553:GOT65560 GYP65553:GYP65560 HIL65553:HIL65560 HSH65553:HSH65560 ICD65553:ICD65560 ILZ65553:ILZ65560 IVV65553:IVV65560 JFR65553:JFR65560 JPN65553:JPN65560 JZJ65553:JZJ65560 KJF65553:KJF65560 KTB65553:KTB65560 LCX65553:LCX65560 LMT65553:LMT65560 LWP65553:LWP65560 MGL65553:MGL65560 MQH65553:MQH65560 NAD65553:NAD65560 NJZ65553:NJZ65560 NTV65553:NTV65560 ODR65553:ODR65560 ONN65553:ONN65560 OXJ65553:OXJ65560 PHF65553:PHF65560 PRB65553:PRB65560 QAX65553:QAX65560 QKT65553:QKT65560 QUP65553:QUP65560 REL65553:REL65560 ROH65553:ROH65560 RYD65553:RYD65560 SHZ65553:SHZ65560 SRV65553:SRV65560 TBR65553:TBR65560 TLN65553:TLN65560 TVJ65553:TVJ65560 UFF65553:UFF65560 UPB65553:UPB65560 UYX65553:UYX65560 VIT65553:VIT65560 VSP65553:VSP65560 WCL65553:WCL65560 WMH65553:WMH65560 WWD65553:WWD65560 V131089:V131096 JR131089:JR131096 TN131089:TN131096 ADJ131089:ADJ131096 ANF131089:ANF131096 AXB131089:AXB131096 BGX131089:BGX131096 BQT131089:BQT131096 CAP131089:CAP131096 CKL131089:CKL131096 CUH131089:CUH131096 DED131089:DED131096 DNZ131089:DNZ131096 DXV131089:DXV131096 EHR131089:EHR131096 ERN131089:ERN131096 FBJ131089:FBJ131096 FLF131089:FLF131096 FVB131089:FVB131096 GEX131089:GEX131096 GOT131089:GOT131096 GYP131089:GYP131096 HIL131089:HIL131096 HSH131089:HSH131096 ICD131089:ICD131096 ILZ131089:ILZ131096 IVV131089:IVV131096 JFR131089:JFR131096 JPN131089:JPN131096 JZJ131089:JZJ131096 KJF131089:KJF131096 KTB131089:KTB131096 LCX131089:LCX131096 LMT131089:LMT131096 LWP131089:LWP131096 MGL131089:MGL131096 MQH131089:MQH131096 NAD131089:NAD131096 NJZ131089:NJZ131096 NTV131089:NTV131096 ODR131089:ODR131096 ONN131089:ONN131096 OXJ131089:OXJ131096 PHF131089:PHF131096 PRB131089:PRB131096 QAX131089:QAX131096 QKT131089:QKT131096 QUP131089:QUP131096 REL131089:REL131096 ROH131089:ROH131096 RYD131089:RYD131096 SHZ131089:SHZ131096 SRV131089:SRV131096 TBR131089:TBR131096 TLN131089:TLN131096 TVJ131089:TVJ131096 UFF131089:UFF131096 UPB131089:UPB131096 UYX131089:UYX131096 VIT131089:VIT131096 VSP131089:VSP131096 WCL131089:WCL131096 WMH131089:WMH131096 WWD131089:WWD131096 V196625:V196632 JR196625:JR196632 TN196625:TN196632 ADJ196625:ADJ196632 ANF196625:ANF196632 AXB196625:AXB196632 BGX196625:BGX196632 BQT196625:BQT196632 CAP196625:CAP196632 CKL196625:CKL196632 CUH196625:CUH196632 DED196625:DED196632 DNZ196625:DNZ196632 DXV196625:DXV196632 EHR196625:EHR196632 ERN196625:ERN196632 FBJ196625:FBJ196632 FLF196625:FLF196632 FVB196625:FVB196632 GEX196625:GEX196632 GOT196625:GOT196632 GYP196625:GYP196632 HIL196625:HIL196632 HSH196625:HSH196632 ICD196625:ICD196632 ILZ196625:ILZ196632 IVV196625:IVV196632 JFR196625:JFR196632 JPN196625:JPN196632 JZJ196625:JZJ196632 KJF196625:KJF196632 KTB196625:KTB196632 LCX196625:LCX196632 LMT196625:LMT196632 LWP196625:LWP196632 MGL196625:MGL196632 MQH196625:MQH196632 NAD196625:NAD196632 NJZ196625:NJZ196632 NTV196625:NTV196632 ODR196625:ODR196632 ONN196625:ONN196632 OXJ196625:OXJ196632 PHF196625:PHF196632 PRB196625:PRB196632 QAX196625:QAX196632 QKT196625:QKT196632 QUP196625:QUP196632 REL196625:REL196632 ROH196625:ROH196632 RYD196625:RYD196632 SHZ196625:SHZ196632 SRV196625:SRV196632 TBR196625:TBR196632 TLN196625:TLN196632 TVJ196625:TVJ196632 UFF196625:UFF196632 UPB196625:UPB196632 UYX196625:UYX196632 VIT196625:VIT196632 VSP196625:VSP196632 WCL196625:WCL196632 WMH196625:WMH196632 WWD196625:WWD196632 V262161:V262168 JR262161:JR262168 TN262161:TN262168 ADJ262161:ADJ262168 ANF262161:ANF262168 AXB262161:AXB262168 BGX262161:BGX262168 BQT262161:BQT262168 CAP262161:CAP262168 CKL262161:CKL262168 CUH262161:CUH262168 DED262161:DED262168 DNZ262161:DNZ262168 DXV262161:DXV262168 EHR262161:EHR262168 ERN262161:ERN262168 FBJ262161:FBJ262168 FLF262161:FLF262168 FVB262161:FVB262168 GEX262161:GEX262168 GOT262161:GOT262168 GYP262161:GYP262168 HIL262161:HIL262168 HSH262161:HSH262168 ICD262161:ICD262168 ILZ262161:ILZ262168 IVV262161:IVV262168 JFR262161:JFR262168 JPN262161:JPN262168 JZJ262161:JZJ262168 KJF262161:KJF262168 KTB262161:KTB262168 LCX262161:LCX262168 LMT262161:LMT262168 LWP262161:LWP262168 MGL262161:MGL262168 MQH262161:MQH262168 NAD262161:NAD262168 NJZ262161:NJZ262168 NTV262161:NTV262168 ODR262161:ODR262168 ONN262161:ONN262168 OXJ262161:OXJ262168 PHF262161:PHF262168 PRB262161:PRB262168 QAX262161:QAX262168 QKT262161:QKT262168 QUP262161:QUP262168 REL262161:REL262168 ROH262161:ROH262168 RYD262161:RYD262168 SHZ262161:SHZ262168 SRV262161:SRV262168 TBR262161:TBR262168 TLN262161:TLN262168 TVJ262161:TVJ262168 UFF262161:UFF262168 UPB262161:UPB262168 UYX262161:UYX262168 VIT262161:VIT262168 VSP262161:VSP262168 WCL262161:WCL262168 WMH262161:WMH262168 WWD262161:WWD262168 V327697:V327704 JR327697:JR327704 TN327697:TN327704 ADJ327697:ADJ327704 ANF327697:ANF327704 AXB327697:AXB327704 BGX327697:BGX327704 BQT327697:BQT327704 CAP327697:CAP327704 CKL327697:CKL327704 CUH327697:CUH327704 DED327697:DED327704 DNZ327697:DNZ327704 DXV327697:DXV327704 EHR327697:EHR327704 ERN327697:ERN327704 FBJ327697:FBJ327704 FLF327697:FLF327704 FVB327697:FVB327704 GEX327697:GEX327704 GOT327697:GOT327704 GYP327697:GYP327704 HIL327697:HIL327704 HSH327697:HSH327704 ICD327697:ICD327704 ILZ327697:ILZ327704 IVV327697:IVV327704 JFR327697:JFR327704 JPN327697:JPN327704 JZJ327697:JZJ327704 KJF327697:KJF327704 KTB327697:KTB327704 LCX327697:LCX327704 LMT327697:LMT327704 LWP327697:LWP327704 MGL327697:MGL327704 MQH327697:MQH327704 NAD327697:NAD327704 NJZ327697:NJZ327704 NTV327697:NTV327704 ODR327697:ODR327704 ONN327697:ONN327704 OXJ327697:OXJ327704 PHF327697:PHF327704 PRB327697:PRB327704 QAX327697:QAX327704 QKT327697:QKT327704 QUP327697:QUP327704 REL327697:REL327704 ROH327697:ROH327704 RYD327697:RYD327704 SHZ327697:SHZ327704 SRV327697:SRV327704 TBR327697:TBR327704 TLN327697:TLN327704 TVJ327697:TVJ327704 UFF327697:UFF327704 UPB327697:UPB327704 UYX327697:UYX327704 VIT327697:VIT327704 VSP327697:VSP327704 WCL327697:WCL327704 WMH327697:WMH327704 WWD327697:WWD327704 V393233:V393240 JR393233:JR393240 TN393233:TN393240 ADJ393233:ADJ393240 ANF393233:ANF393240 AXB393233:AXB393240 BGX393233:BGX393240 BQT393233:BQT393240 CAP393233:CAP393240 CKL393233:CKL393240 CUH393233:CUH393240 DED393233:DED393240 DNZ393233:DNZ393240 DXV393233:DXV393240 EHR393233:EHR393240 ERN393233:ERN393240 FBJ393233:FBJ393240 FLF393233:FLF393240 FVB393233:FVB393240 GEX393233:GEX393240 GOT393233:GOT393240 GYP393233:GYP393240 HIL393233:HIL393240 HSH393233:HSH393240 ICD393233:ICD393240 ILZ393233:ILZ393240 IVV393233:IVV393240 JFR393233:JFR393240 JPN393233:JPN393240 JZJ393233:JZJ393240 KJF393233:KJF393240 KTB393233:KTB393240 LCX393233:LCX393240 LMT393233:LMT393240 LWP393233:LWP393240 MGL393233:MGL393240 MQH393233:MQH393240 NAD393233:NAD393240 NJZ393233:NJZ393240 NTV393233:NTV393240 ODR393233:ODR393240 ONN393233:ONN393240 OXJ393233:OXJ393240 PHF393233:PHF393240 PRB393233:PRB393240 QAX393233:QAX393240 QKT393233:QKT393240 QUP393233:QUP393240 REL393233:REL393240 ROH393233:ROH393240 RYD393233:RYD393240 SHZ393233:SHZ393240 SRV393233:SRV393240 TBR393233:TBR393240 TLN393233:TLN393240 TVJ393233:TVJ393240 UFF393233:UFF393240 UPB393233:UPB393240 UYX393233:UYX393240 VIT393233:VIT393240 VSP393233:VSP393240 WCL393233:WCL393240 WMH393233:WMH393240 WWD393233:WWD393240 V458769:V458776 JR458769:JR458776 TN458769:TN458776 ADJ458769:ADJ458776 ANF458769:ANF458776 AXB458769:AXB458776 BGX458769:BGX458776 BQT458769:BQT458776 CAP458769:CAP458776 CKL458769:CKL458776 CUH458769:CUH458776 DED458769:DED458776 DNZ458769:DNZ458776 DXV458769:DXV458776 EHR458769:EHR458776 ERN458769:ERN458776 FBJ458769:FBJ458776 FLF458769:FLF458776 FVB458769:FVB458776 GEX458769:GEX458776 GOT458769:GOT458776 GYP458769:GYP458776 HIL458769:HIL458776 HSH458769:HSH458776 ICD458769:ICD458776 ILZ458769:ILZ458776 IVV458769:IVV458776 JFR458769:JFR458776 JPN458769:JPN458776 JZJ458769:JZJ458776 KJF458769:KJF458776 KTB458769:KTB458776 LCX458769:LCX458776 LMT458769:LMT458776 LWP458769:LWP458776 MGL458769:MGL458776 MQH458769:MQH458776 NAD458769:NAD458776 NJZ458769:NJZ458776 NTV458769:NTV458776 ODR458769:ODR458776 ONN458769:ONN458776 OXJ458769:OXJ458776 PHF458769:PHF458776 PRB458769:PRB458776 QAX458769:QAX458776 QKT458769:QKT458776 QUP458769:QUP458776 REL458769:REL458776 ROH458769:ROH458776 RYD458769:RYD458776 SHZ458769:SHZ458776 SRV458769:SRV458776 TBR458769:TBR458776 TLN458769:TLN458776 TVJ458769:TVJ458776 UFF458769:UFF458776 UPB458769:UPB458776 UYX458769:UYX458776 VIT458769:VIT458776 VSP458769:VSP458776 WCL458769:WCL458776 WMH458769:WMH458776 WWD458769:WWD458776 V524305:V524312 JR524305:JR524312 TN524305:TN524312 ADJ524305:ADJ524312 ANF524305:ANF524312 AXB524305:AXB524312 BGX524305:BGX524312 BQT524305:BQT524312 CAP524305:CAP524312 CKL524305:CKL524312 CUH524305:CUH524312 DED524305:DED524312 DNZ524305:DNZ524312 DXV524305:DXV524312 EHR524305:EHR524312 ERN524305:ERN524312 FBJ524305:FBJ524312 FLF524305:FLF524312 FVB524305:FVB524312 GEX524305:GEX524312 GOT524305:GOT524312 GYP524305:GYP524312 HIL524305:HIL524312 HSH524305:HSH524312 ICD524305:ICD524312 ILZ524305:ILZ524312 IVV524305:IVV524312 JFR524305:JFR524312 JPN524305:JPN524312 JZJ524305:JZJ524312 KJF524305:KJF524312 KTB524305:KTB524312 LCX524305:LCX524312 LMT524305:LMT524312 LWP524305:LWP524312 MGL524305:MGL524312 MQH524305:MQH524312 NAD524305:NAD524312 NJZ524305:NJZ524312 NTV524305:NTV524312 ODR524305:ODR524312 ONN524305:ONN524312 OXJ524305:OXJ524312 PHF524305:PHF524312 PRB524305:PRB524312 QAX524305:QAX524312 QKT524305:QKT524312 QUP524305:QUP524312 REL524305:REL524312 ROH524305:ROH524312 RYD524305:RYD524312 SHZ524305:SHZ524312 SRV524305:SRV524312 TBR524305:TBR524312 TLN524305:TLN524312 TVJ524305:TVJ524312 UFF524305:UFF524312 UPB524305:UPB524312 UYX524305:UYX524312 VIT524305:VIT524312 VSP524305:VSP524312 WCL524305:WCL524312 WMH524305:WMH524312 WWD524305:WWD524312 V589841:V589848 JR589841:JR589848 TN589841:TN589848 ADJ589841:ADJ589848 ANF589841:ANF589848 AXB589841:AXB589848 BGX589841:BGX589848 BQT589841:BQT589848 CAP589841:CAP589848 CKL589841:CKL589848 CUH589841:CUH589848 DED589841:DED589848 DNZ589841:DNZ589848 DXV589841:DXV589848 EHR589841:EHR589848 ERN589841:ERN589848 FBJ589841:FBJ589848 FLF589841:FLF589848 FVB589841:FVB589848 GEX589841:GEX589848 GOT589841:GOT589848 GYP589841:GYP589848 HIL589841:HIL589848 HSH589841:HSH589848 ICD589841:ICD589848 ILZ589841:ILZ589848 IVV589841:IVV589848 JFR589841:JFR589848 JPN589841:JPN589848 JZJ589841:JZJ589848 KJF589841:KJF589848 KTB589841:KTB589848 LCX589841:LCX589848 LMT589841:LMT589848 LWP589841:LWP589848 MGL589841:MGL589848 MQH589841:MQH589848 NAD589841:NAD589848 NJZ589841:NJZ589848 NTV589841:NTV589848 ODR589841:ODR589848 ONN589841:ONN589848 OXJ589841:OXJ589848 PHF589841:PHF589848 PRB589841:PRB589848 QAX589841:QAX589848 QKT589841:QKT589848 QUP589841:QUP589848 REL589841:REL589848 ROH589841:ROH589848 RYD589841:RYD589848 SHZ589841:SHZ589848 SRV589841:SRV589848 TBR589841:TBR589848 TLN589841:TLN589848 TVJ589841:TVJ589848 UFF589841:UFF589848 UPB589841:UPB589848 UYX589841:UYX589848 VIT589841:VIT589848 VSP589841:VSP589848 WCL589841:WCL589848 WMH589841:WMH589848 WWD589841:WWD589848 V655377:V655384 JR655377:JR655384 TN655377:TN655384 ADJ655377:ADJ655384 ANF655377:ANF655384 AXB655377:AXB655384 BGX655377:BGX655384 BQT655377:BQT655384 CAP655377:CAP655384 CKL655377:CKL655384 CUH655377:CUH655384 DED655377:DED655384 DNZ655377:DNZ655384 DXV655377:DXV655384 EHR655377:EHR655384 ERN655377:ERN655384 FBJ655377:FBJ655384 FLF655377:FLF655384 FVB655377:FVB655384 GEX655377:GEX655384 GOT655377:GOT655384 GYP655377:GYP655384 HIL655377:HIL655384 HSH655377:HSH655384 ICD655377:ICD655384 ILZ655377:ILZ655384 IVV655377:IVV655384 JFR655377:JFR655384 JPN655377:JPN655384 JZJ655377:JZJ655384 KJF655377:KJF655384 KTB655377:KTB655384 LCX655377:LCX655384 LMT655377:LMT655384 LWP655377:LWP655384 MGL655377:MGL655384 MQH655377:MQH655384 NAD655377:NAD655384 NJZ655377:NJZ655384 NTV655377:NTV655384 ODR655377:ODR655384 ONN655377:ONN655384 OXJ655377:OXJ655384 PHF655377:PHF655384 PRB655377:PRB655384 QAX655377:QAX655384 QKT655377:QKT655384 QUP655377:QUP655384 REL655377:REL655384 ROH655377:ROH655384 RYD655377:RYD655384 SHZ655377:SHZ655384 SRV655377:SRV655384 TBR655377:TBR655384 TLN655377:TLN655384 TVJ655377:TVJ655384 UFF655377:UFF655384 UPB655377:UPB655384 UYX655377:UYX655384 VIT655377:VIT655384 VSP655377:VSP655384 WCL655377:WCL655384 WMH655377:WMH655384 WWD655377:WWD655384 V720913:V720920 JR720913:JR720920 TN720913:TN720920 ADJ720913:ADJ720920 ANF720913:ANF720920 AXB720913:AXB720920 BGX720913:BGX720920 BQT720913:BQT720920 CAP720913:CAP720920 CKL720913:CKL720920 CUH720913:CUH720920 DED720913:DED720920 DNZ720913:DNZ720920 DXV720913:DXV720920 EHR720913:EHR720920 ERN720913:ERN720920 FBJ720913:FBJ720920 FLF720913:FLF720920 FVB720913:FVB720920 GEX720913:GEX720920 GOT720913:GOT720920 GYP720913:GYP720920 HIL720913:HIL720920 HSH720913:HSH720920 ICD720913:ICD720920 ILZ720913:ILZ720920 IVV720913:IVV720920 JFR720913:JFR720920 JPN720913:JPN720920 JZJ720913:JZJ720920 KJF720913:KJF720920 KTB720913:KTB720920 LCX720913:LCX720920 LMT720913:LMT720920 LWP720913:LWP720920 MGL720913:MGL720920 MQH720913:MQH720920 NAD720913:NAD720920 NJZ720913:NJZ720920 NTV720913:NTV720920 ODR720913:ODR720920 ONN720913:ONN720920 OXJ720913:OXJ720920 PHF720913:PHF720920 PRB720913:PRB720920 QAX720913:QAX720920 QKT720913:QKT720920 QUP720913:QUP720920 REL720913:REL720920 ROH720913:ROH720920 RYD720913:RYD720920 SHZ720913:SHZ720920 SRV720913:SRV720920 TBR720913:TBR720920 TLN720913:TLN720920 TVJ720913:TVJ720920 UFF720913:UFF720920 UPB720913:UPB720920 UYX720913:UYX720920 VIT720913:VIT720920 VSP720913:VSP720920 WCL720913:WCL720920 WMH720913:WMH720920 WWD720913:WWD720920 V786449:V786456 JR786449:JR786456 TN786449:TN786456 ADJ786449:ADJ786456 ANF786449:ANF786456 AXB786449:AXB786456 BGX786449:BGX786456 BQT786449:BQT786456 CAP786449:CAP786456 CKL786449:CKL786456 CUH786449:CUH786456 DED786449:DED786456 DNZ786449:DNZ786456 DXV786449:DXV786456 EHR786449:EHR786456 ERN786449:ERN786456 FBJ786449:FBJ786456 FLF786449:FLF786456 FVB786449:FVB786456 GEX786449:GEX786456 GOT786449:GOT786456 GYP786449:GYP786456 HIL786449:HIL786456 HSH786449:HSH786456 ICD786449:ICD786456 ILZ786449:ILZ786456 IVV786449:IVV786456 JFR786449:JFR786456 JPN786449:JPN786456 JZJ786449:JZJ786456 KJF786449:KJF786456 KTB786449:KTB786456 LCX786449:LCX786456 LMT786449:LMT786456 LWP786449:LWP786456 MGL786449:MGL786456 MQH786449:MQH786456 NAD786449:NAD786456 NJZ786449:NJZ786456 NTV786449:NTV786456 ODR786449:ODR786456 ONN786449:ONN786456 OXJ786449:OXJ786456 PHF786449:PHF786456 PRB786449:PRB786456 QAX786449:QAX786456 QKT786449:QKT786456 QUP786449:QUP786456 REL786449:REL786456 ROH786449:ROH786456 RYD786449:RYD786456 SHZ786449:SHZ786456 SRV786449:SRV786456 TBR786449:TBR786456 TLN786449:TLN786456 TVJ786449:TVJ786456 UFF786449:UFF786456 UPB786449:UPB786456 UYX786449:UYX786456 VIT786449:VIT786456 VSP786449:VSP786456 WCL786449:WCL786456 WMH786449:WMH786456 WWD786449:WWD786456 V851985:V851992 JR851985:JR851992 TN851985:TN851992 ADJ851985:ADJ851992 ANF851985:ANF851992 AXB851985:AXB851992 BGX851985:BGX851992 BQT851985:BQT851992 CAP851985:CAP851992 CKL851985:CKL851992 CUH851985:CUH851992 DED851985:DED851992 DNZ851985:DNZ851992 DXV851985:DXV851992 EHR851985:EHR851992 ERN851985:ERN851992 FBJ851985:FBJ851992 FLF851985:FLF851992 FVB851985:FVB851992 GEX851985:GEX851992 GOT851985:GOT851992 GYP851985:GYP851992 HIL851985:HIL851992 HSH851985:HSH851992 ICD851985:ICD851992 ILZ851985:ILZ851992 IVV851985:IVV851992 JFR851985:JFR851992 JPN851985:JPN851992 JZJ851985:JZJ851992 KJF851985:KJF851992 KTB851985:KTB851992 LCX851985:LCX851992 LMT851985:LMT851992 LWP851985:LWP851992 MGL851985:MGL851992 MQH851985:MQH851992 NAD851985:NAD851992 NJZ851985:NJZ851992 NTV851985:NTV851992 ODR851985:ODR851992 ONN851985:ONN851992 OXJ851985:OXJ851992 PHF851985:PHF851992 PRB851985:PRB851992 QAX851985:QAX851992 QKT851985:QKT851992 QUP851985:QUP851992 REL851985:REL851992 ROH851985:ROH851992 RYD851985:RYD851992 SHZ851985:SHZ851992 SRV851985:SRV851992 TBR851985:TBR851992 TLN851985:TLN851992 TVJ851985:TVJ851992 UFF851985:UFF851992 UPB851985:UPB851992 UYX851985:UYX851992 VIT851985:VIT851992 VSP851985:VSP851992 WCL851985:WCL851992 WMH851985:WMH851992 WWD851985:WWD851992 V917521:V917528 JR917521:JR917528 TN917521:TN917528 ADJ917521:ADJ917528 ANF917521:ANF917528 AXB917521:AXB917528 BGX917521:BGX917528 BQT917521:BQT917528 CAP917521:CAP917528 CKL917521:CKL917528 CUH917521:CUH917528 DED917521:DED917528 DNZ917521:DNZ917528 DXV917521:DXV917528 EHR917521:EHR917528 ERN917521:ERN917528 FBJ917521:FBJ917528 FLF917521:FLF917528 FVB917521:FVB917528 GEX917521:GEX917528 GOT917521:GOT917528 GYP917521:GYP917528 HIL917521:HIL917528 HSH917521:HSH917528 ICD917521:ICD917528 ILZ917521:ILZ917528 IVV917521:IVV917528 JFR917521:JFR917528 JPN917521:JPN917528 JZJ917521:JZJ917528 KJF917521:KJF917528 KTB917521:KTB917528 LCX917521:LCX917528 LMT917521:LMT917528 LWP917521:LWP917528 MGL917521:MGL917528 MQH917521:MQH917528 NAD917521:NAD917528 NJZ917521:NJZ917528 NTV917521:NTV917528 ODR917521:ODR917528 ONN917521:ONN917528 OXJ917521:OXJ917528 PHF917521:PHF917528 PRB917521:PRB917528 QAX917521:QAX917528 QKT917521:QKT917528 QUP917521:QUP917528 REL917521:REL917528 ROH917521:ROH917528 RYD917521:RYD917528 SHZ917521:SHZ917528 SRV917521:SRV917528 TBR917521:TBR917528 TLN917521:TLN917528 TVJ917521:TVJ917528 UFF917521:UFF917528 UPB917521:UPB917528 UYX917521:UYX917528 VIT917521:VIT917528 VSP917521:VSP917528 WCL917521:WCL917528 WMH917521:WMH917528 WWD917521:WWD917528 V983057:V983064 JR983057:JR983064 TN983057:TN983064 ADJ983057:ADJ983064 ANF983057:ANF983064 AXB983057:AXB983064 BGX983057:BGX983064 BQT983057:BQT983064 CAP983057:CAP983064 CKL983057:CKL983064 CUH983057:CUH983064 DED983057:DED983064 DNZ983057:DNZ983064 DXV983057:DXV983064 EHR983057:EHR983064 ERN983057:ERN983064 FBJ983057:FBJ983064 FLF983057:FLF983064 FVB983057:FVB983064 GEX983057:GEX983064 GOT983057:GOT983064 GYP983057:GYP983064 HIL983057:HIL983064 HSH983057:HSH983064 ICD983057:ICD983064 ILZ983057:ILZ983064 IVV983057:IVV983064 JFR983057:JFR983064 JPN983057:JPN983064 JZJ983057:JZJ983064 KJF983057:KJF983064 KTB983057:KTB983064 LCX983057:LCX983064 LMT983057:LMT983064 LWP983057:LWP983064 MGL983057:MGL983064 MQH983057:MQH983064 NAD983057:NAD983064 NJZ983057:NJZ983064 NTV983057:NTV983064 ODR983057:ODR983064 ONN983057:ONN983064 OXJ983057:OXJ983064 PHF983057:PHF983064 PRB983057:PRB983064 QAX983057:QAX983064 QKT983057:QKT983064 QUP983057:QUP983064 REL983057:REL983064 ROH983057:ROH983064 RYD983057:RYD983064 SHZ983057:SHZ983064 SRV983057:SRV983064 TBR983057:TBR983064 TLN983057:TLN983064 TVJ983057:TVJ983064 UFF983057:UFF983064 UPB983057:UPB983064 UYX983057:UYX983064 VIT983057:VIT983064 VSP983057:VSP983064 WCL983057:WCL983064 WMH983057:WMH983064 WWD983057:WWD983064 V28:V35 JR28:JR35 TN28:TN35 ADJ28:ADJ35 ANF28:ANF35 AXB28:AXB35 BGX28:BGX35 BQT28:BQT35 CAP28:CAP35 CKL28:CKL35 CUH28:CUH35 DED28:DED35 DNZ28:DNZ35 DXV28:DXV35 EHR28:EHR35 ERN28:ERN35 FBJ28:FBJ35 FLF28:FLF35 FVB28:FVB35 GEX28:GEX35 GOT28:GOT35 GYP28:GYP35 HIL28:HIL35 HSH28:HSH35 ICD28:ICD35 ILZ28:ILZ35 IVV28:IVV35 JFR28:JFR35 JPN28:JPN35 JZJ28:JZJ35 KJF28:KJF35 KTB28:KTB35 LCX28:LCX35 LMT28:LMT35 LWP28:LWP35 MGL28:MGL35 MQH28:MQH35 NAD28:NAD35 NJZ28:NJZ35 NTV28:NTV35 ODR28:ODR35 ONN28:ONN35 OXJ28:OXJ35 PHF28:PHF35 PRB28:PRB35 QAX28:QAX35 QKT28:QKT35 QUP28:QUP35 REL28:REL35 ROH28:ROH35 RYD28:RYD35 SHZ28:SHZ35 SRV28:SRV35 TBR28:TBR35 TLN28:TLN35 TVJ28:TVJ35 UFF28:UFF35 UPB28:UPB35 UYX28:UYX35 VIT28:VIT35 VSP28:VSP35 WCL28:WCL35 WMH28:WMH35 WWD28:WWD35 V65564:V65571 JR65564:JR65571 TN65564:TN65571 ADJ65564:ADJ65571 ANF65564:ANF65571 AXB65564:AXB65571 BGX65564:BGX65571 BQT65564:BQT65571 CAP65564:CAP65571 CKL65564:CKL65571 CUH65564:CUH65571 DED65564:DED65571 DNZ65564:DNZ65571 DXV65564:DXV65571 EHR65564:EHR65571 ERN65564:ERN65571 FBJ65564:FBJ65571 FLF65564:FLF65571 FVB65564:FVB65571 GEX65564:GEX65571 GOT65564:GOT65571 GYP65564:GYP65571 HIL65564:HIL65571 HSH65564:HSH65571 ICD65564:ICD65571 ILZ65564:ILZ65571 IVV65564:IVV65571 JFR65564:JFR65571 JPN65564:JPN65571 JZJ65564:JZJ65571 KJF65564:KJF65571 KTB65564:KTB65571 LCX65564:LCX65571 LMT65564:LMT65571 LWP65564:LWP65571 MGL65564:MGL65571 MQH65564:MQH65571 NAD65564:NAD65571 NJZ65564:NJZ65571 NTV65564:NTV65571 ODR65564:ODR65571 ONN65564:ONN65571 OXJ65564:OXJ65571 PHF65564:PHF65571 PRB65564:PRB65571 QAX65564:QAX65571 QKT65564:QKT65571 QUP65564:QUP65571 REL65564:REL65571 ROH65564:ROH65571 RYD65564:RYD65571 SHZ65564:SHZ65571 SRV65564:SRV65571 TBR65564:TBR65571 TLN65564:TLN65571 TVJ65564:TVJ65571 UFF65564:UFF65571 UPB65564:UPB65571 UYX65564:UYX65571 VIT65564:VIT65571 VSP65564:VSP65571 WCL65564:WCL65571 WMH65564:WMH65571 WWD65564:WWD65571 V131100:V131107 JR131100:JR131107 TN131100:TN131107 ADJ131100:ADJ131107 ANF131100:ANF131107 AXB131100:AXB131107 BGX131100:BGX131107 BQT131100:BQT131107 CAP131100:CAP131107 CKL131100:CKL131107 CUH131100:CUH131107 DED131100:DED131107 DNZ131100:DNZ131107 DXV131100:DXV131107 EHR131100:EHR131107 ERN131100:ERN131107 FBJ131100:FBJ131107 FLF131100:FLF131107 FVB131100:FVB131107 GEX131100:GEX131107 GOT131100:GOT131107 GYP131100:GYP131107 HIL131100:HIL131107 HSH131100:HSH131107 ICD131100:ICD131107 ILZ131100:ILZ131107 IVV131100:IVV131107 JFR131100:JFR131107 JPN131100:JPN131107 JZJ131100:JZJ131107 KJF131100:KJF131107 KTB131100:KTB131107 LCX131100:LCX131107 LMT131100:LMT131107 LWP131100:LWP131107 MGL131100:MGL131107 MQH131100:MQH131107 NAD131100:NAD131107 NJZ131100:NJZ131107 NTV131100:NTV131107 ODR131100:ODR131107 ONN131100:ONN131107 OXJ131100:OXJ131107 PHF131100:PHF131107 PRB131100:PRB131107 QAX131100:QAX131107 QKT131100:QKT131107 QUP131100:QUP131107 REL131100:REL131107 ROH131100:ROH131107 RYD131100:RYD131107 SHZ131100:SHZ131107 SRV131100:SRV131107 TBR131100:TBR131107 TLN131100:TLN131107 TVJ131100:TVJ131107 UFF131100:UFF131107 UPB131100:UPB131107 UYX131100:UYX131107 VIT131100:VIT131107 VSP131100:VSP131107 WCL131100:WCL131107 WMH131100:WMH131107 WWD131100:WWD131107 V196636:V196643 JR196636:JR196643 TN196636:TN196643 ADJ196636:ADJ196643 ANF196636:ANF196643 AXB196636:AXB196643 BGX196636:BGX196643 BQT196636:BQT196643 CAP196636:CAP196643 CKL196636:CKL196643 CUH196636:CUH196643 DED196636:DED196643 DNZ196636:DNZ196643 DXV196636:DXV196643 EHR196636:EHR196643 ERN196636:ERN196643 FBJ196636:FBJ196643 FLF196636:FLF196643 FVB196636:FVB196643 GEX196636:GEX196643 GOT196636:GOT196643 GYP196636:GYP196643 HIL196636:HIL196643 HSH196636:HSH196643 ICD196636:ICD196643 ILZ196636:ILZ196643 IVV196636:IVV196643 JFR196636:JFR196643 JPN196636:JPN196643 JZJ196636:JZJ196643 KJF196636:KJF196643 KTB196636:KTB196643 LCX196636:LCX196643 LMT196636:LMT196643 LWP196636:LWP196643 MGL196636:MGL196643 MQH196636:MQH196643 NAD196636:NAD196643 NJZ196636:NJZ196643 NTV196636:NTV196643 ODR196636:ODR196643 ONN196636:ONN196643 OXJ196636:OXJ196643 PHF196636:PHF196643 PRB196636:PRB196643 QAX196636:QAX196643 QKT196636:QKT196643 QUP196636:QUP196643 REL196636:REL196643 ROH196636:ROH196643 RYD196636:RYD196643 SHZ196636:SHZ196643 SRV196636:SRV196643 TBR196636:TBR196643 TLN196636:TLN196643 TVJ196636:TVJ196643 UFF196636:UFF196643 UPB196636:UPB196643 UYX196636:UYX196643 VIT196636:VIT196643 VSP196636:VSP196643 WCL196636:WCL196643 WMH196636:WMH196643 WWD196636:WWD196643 V262172:V262179 JR262172:JR262179 TN262172:TN262179 ADJ262172:ADJ262179 ANF262172:ANF262179 AXB262172:AXB262179 BGX262172:BGX262179 BQT262172:BQT262179 CAP262172:CAP262179 CKL262172:CKL262179 CUH262172:CUH262179 DED262172:DED262179 DNZ262172:DNZ262179 DXV262172:DXV262179 EHR262172:EHR262179 ERN262172:ERN262179 FBJ262172:FBJ262179 FLF262172:FLF262179 FVB262172:FVB262179 GEX262172:GEX262179 GOT262172:GOT262179 GYP262172:GYP262179 HIL262172:HIL262179 HSH262172:HSH262179 ICD262172:ICD262179 ILZ262172:ILZ262179 IVV262172:IVV262179 JFR262172:JFR262179 JPN262172:JPN262179 JZJ262172:JZJ262179 KJF262172:KJF262179 KTB262172:KTB262179 LCX262172:LCX262179 LMT262172:LMT262179 LWP262172:LWP262179 MGL262172:MGL262179 MQH262172:MQH262179 NAD262172:NAD262179 NJZ262172:NJZ262179 NTV262172:NTV262179 ODR262172:ODR262179 ONN262172:ONN262179 OXJ262172:OXJ262179 PHF262172:PHF262179 PRB262172:PRB262179 QAX262172:QAX262179 QKT262172:QKT262179 QUP262172:QUP262179 REL262172:REL262179 ROH262172:ROH262179 RYD262172:RYD262179 SHZ262172:SHZ262179 SRV262172:SRV262179 TBR262172:TBR262179 TLN262172:TLN262179 TVJ262172:TVJ262179 UFF262172:UFF262179 UPB262172:UPB262179 UYX262172:UYX262179 VIT262172:VIT262179 VSP262172:VSP262179 WCL262172:WCL262179 WMH262172:WMH262179 WWD262172:WWD262179 V327708:V327715 JR327708:JR327715 TN327708:TN327715 ADJ327708:ADJ327715 ANF327708:ANF327715 AXB327708:AXB327715 BGX327708:BGX327715 BQT327708:BQT327715 CAP327708:CAP327715 CKL327708:CKL327715 CUH327708:CUH327715 DED327708:DED327715 DNZ327708:DNZ327715 DXV327708:DXV327715 EHR327708:EHR327715 ERN327708:ERN327715 FBJ327708:FBJ327715 FLF327708:FLF327715 FVB327708:FVB327715 GEX327708:GEX327715 GOT327708:GOT327715 GYP327708:GYP327715 HIL327708:HIL327715 HSH327708:HSH327715 ICD327708:ICD327715 ILZ327708:ILZ327715 IVV327708:IVV327715 JFR327708:JFR327715 JPN327708:JPN327715 JZJ327708:JZJ327715 KJF327708:KJF327715 KTB327708:KTB327715 LCX327708:LCX327715 LMT327708:LMT327715 LWP327708:LWP327715 MGL327708:MGL327715 MQH327708:MQH327715 NAD327708:NAD327715 NJZ327708:NJZ327715 NTV327708:NTV327715 ODR327708:ODR327715 ONN327708:ONN327715 OXJ327708:OXJ327715 PHF327708:PHF327715 PRB327708:PRB327715 QAX327708:QAX327715 QKT327708:QKT327715 QUP327708:QUP327715 REL327708:REL327715 ROH327708:ROH327715 RYD327708:RYD327715 SHZ327708:SHZ327715 SRV327708:SRV327715 TBR327708:TBR327715 TLN327708:TLN327715 TVJ327708:TVJ327715 UFF327708:UFF327715 UPB327708:UPB327715 UYX327708:UYX327715 VIT327708:VIT327715 VSP327708:VSP327715 WCL327708:WCL327715 WMH327708:WMH327715 WWD327708:WWD327715 V393244:V393251 JR393244:JR393251 TN393244:TN393251 ADJ393244:ADJ393251 ANF393244:ANF393251 AXB393244:AXB393251 BGX393244:BGX393251 BQT393244:BQT393251 CAP393244:CAP393251 CKL393244:CKL393251 CUH393244:CUH393251 DED393244:DED393251 DNZ393244:DNZ393251 DXV393244:DXV393251 EHR393244:EHR393251 ERN393244:ERN393251 FBJ393244:FBJ393251 FLF393244:FLF393251 FVB393244:FVB393251 GEX393244:GEX393251 GOT393244:GOT393251 GYP393244:GYP393251 HIL393244:HIL393251 HSH393244:HSH393251 ICD393244:ICD393251 ILZ393244:ILZ393251 IVV393244:IVV393251 JFR393244:JFR393251 JPN393244:JPN393251 JZJ393244:JZJ393251 KJF393244:KJF393251 KTB393244:KTB393251 LCX393244:LCX393251 LMT393244:LMT393251 LWP393244:LWP393251 MGL393244:MGL393251 MQH393244:MQH393251 NAD393244:NAD393251 NJZ393244:NJZ393251 NTV393244:NTV393251 ODR393244:ODR393251 ONN393244:ONN393251 OXJ393244:OXJ393251 PHF393244:PHF393251 PRB393244:PRB393251 QAX393244:QAX393251 QKT393244:QKT393251 QUP393244:QUP393251 REL393244:REL393251 ROH393244:ROH393251 RYD393244:RYD393251 SHZ393244:SHZ393251 SRV393244:SRV393251 TBR393244:TBR393251 TLN393244:TLN393251 TVJ393244:TVJ393251 UFF393244:UFF393251 UPB393244:UPB393251 UYX393244:UYX393251 VIT393244:VIT393251 VSP393244:VSP393251 WCL393244:WCL393251 WMH393244:WMH393251 WWD393244:WWD393251 V458780:V458787 JR458780:JR458787 TN458780:TN458787 ADJ458780:ADJ458787 ANF458780:ANF458787 AXB458780:AXB458787 BGX458780:BGX458787 BQT458780:BQT458787 CAP458780:CAP458787 CKL458780:CKL458787 CUH458780:CUH458787 DED458780:DED458787 DNZ458780:DNZ458787 DXV458780:DXV458787 EHR458780:EHR458787 ERN458780:ERN458787 FBJ458780:FBJ458787 FLF458780:FLF458787 FVB458780:FVB458787 GEX458780:GEX458787 GOT458780:GOT458787 GYP458780:GYP458787 HIL458780:HIL458787 HSH458780:HSH458787 ICD458780:ICD458787 ILZ458780:ILZ458787 IVV458780:IVV458787 JFR458780:JFR458787 JPN458780:JPN458787 JZJ458780:JZJ458787 KJF458780:KJF458787 KTB458780:KTB458787 LCX458780:LCX458787 LMT458780:LMT458787 LWP458780:LWP458787 MGL458780:MGL458787 MQH458780:MQH458787 NAD458780:NAD458787 NJZ458780:NJZ458787 NTV458780:NTV458787 ODR458780:ODR458787 ONN458780:ONN458787 OXJ458780:OXJ458787 PHF458780:PHF458787 PRB458780:PRB458787 QAX458780:QAX458787 QKT458780:QKT458787 QUP458780:QUP458787 REL458780:REL458787 ROH458780:ROH458787 RYD458780:RYD458787 SHZ458780:SHZ458787 SRV458780:SRV458787 TBR458780:TBR458787 TLN458780:TLN458787 TVJ458780:TVJ458787 UFF458780:UFF458787 UPB458780:UPB458787 UYX458780:UYX458787 VIT458780:VIT458787 VSP458780:VSP458787 WCL458780:WCL458787 WMH458780:WMH458787 WWD458780:WWD458787 V524316:V524323 JR524316:JR524323 TN524316:TN524323 ADJ524316:ADJ524323 ANF524316:ANF524323 AXB524316:AXB524323 BGX524316:BGX524323 BQT524316:BQT524323 CAP524316:CAP524323 CKL524316:CKL524323 CUH524316:CUH524323 DED524316:DED524323 DNZ524316:DNZ524323 DXV524316:DXV524323 EHR524316:EHR524323 ERN524316:ERN524323 FBJ524316:FBJ524323 FLF524316:FLF524323 FVB524316:FVB524323 GEX524316:GEX524323 GOT524316:GOT524323 GYP524316:GYP524323 HIL524316:HIL524323 HSH524316:HSH524323 ICD524316:ICD524323 ILZ524316:ILZ524323 IVV524316:IVV524323 JFR524316:JFR524323 JPN524316:JPN524323 JZJ524316:JZJ524323 KJF524316:KJF524323 KTB524316:KTB524323 LCX524316:LCX524323 LMT524316:LMT524323 LWP524316:LWP524323 MGL524316:MGL524323 MQH524316:MQH524323 NAD524316:NAD524323 NJZ524316:NJZ524323 NTV524316:NTV524323 ODR524316:ODR524323 ONN524316:ONN524323 OXJ524316:OXJ524323 PHF524316:PHF524323 PRB524316:PRB524323 QAX524316:QAX524323 QKT524316:QKT524323 QUP524316:QUP524323 REL524316:REL524323 ROH524316:ROH524323 RYD524316:RYD524323 SHZ524316:SHZ524323 SRV524316:SRV524323 TBR524316:TBR524323 TLN524316:TLN524323 TVJ524316:TVJ524323 UFF524316:UFF524323 UPB524316:UPB524323 UYX524316:UYX524323 VIT524316:VIT524323 VSP524316:VSP524323 WCL524316:WCL524323 WMH524316:WMH524323 WWD524316:WWD524323 V589852:V589859 JR589852:JR589859 TN589852:TN589859 ADJ589852:ADJ589859 ANF589852:ANF589859 AXB589852:AXB589859 BGX589852:BGX589859 BQT589852:BQT589859 CAP589852:CAP589859 CKL589852:CKL589859 CUH589852:CUH589859 DED589852:DED589859 DNZ589852:DNZ589859 DXV589852:DXV589859 EHR589852:EHR589859 ERN589852:ERN589859 FBJ589852:FBJ589859 FLF589852:FLF589859 FVB589852:FVB589859 GEX589852:GEX589859 GOT589852:GOT589859 GYP589852:GYP589859 HIL589852:HIL589859 HSH589852:HSH589859 ICD589852:ICD589859 ILZ589852:ILZ589859 IVV589852:IVV589859 JFR589852:JFR589859 JPN589852:JPN589859 JZJ589852:JZJ589859 KJF589852:KJF589859 KTB589852:KTB589859 LCX589852:LCX589859 LMT589852:LMT589859 LWP589852:LWP589859 MGL589852:MGL589859 MQH589852:MQH589859 NAD589852:NAD589859 NJZ589852:NJZ589859 NTV589852:NTV589859 ODR589852:ODR589859 ONN589852:ONN589859 OXJ589852:OXJ589859 PHF589852:PHF589859 PRB589852:PRB589859 QAX589852:QAX589859 QKT589852:QKT589859 QUP589852:QUP589859 REL589852:REL589859 ROH589852:ROH589859 RYD589852:RYD589859 SHZ589852:SHZ589859 SRV589852:SRV589859 TBR589852:TBR589859 TLN589852:TLN589859 TVJ589852:TVJ589859 UFF589852:UFF589859 UPB589852:UPB589859 UYX589852:UYX589859 VIT589852:VIT589859 VSP589852:VSP589859 WCL589852:WCL589859 WMH589852:WMH589859 WWD589852:WWD589859 V655388:V655395 JR655388:JR655395 TN655388:TN655395 ADJ655388:ADJ655395 ANF655388:ANF655395 AXB655388:AXB655395 BGX655388:BGX655395 BQT655388:BQT655395 CAP655388:CAP655395 CKL655388:CKL655395 CUH655388:CUH655395 DED655388:DED655395 DNZ655388:DNZ655395 DXV655388:DXV655395 EHR655388:EHR655395 ERN655388:ERN655395 FBJ655388:FBJ655395 FLF655388:FLF655395 FVB655388:FVB655395 GEX655388:GEX655395 GOT655388:GOT655395 GYP655388:GYP655395 HIL655388:HIL655395 HSH655388:HSH655395 ICD655388:ICD655395 ILZ655388:ILZ655395 IVV655388:IVV655395 JFR655388:JFR655395 JPN655388:JPN655395 JZJ655388:JZJ655395 KJF655388:KJF655395 KTB655388:KTB655395 LCX655388:LCX655395 LMT655388:LMT655395 LWP655388:LWP655395 MGL655388:MGL655395 MQH655388:MQH655395 NAD655388:NAD655395 NJZ655388:NJZ655395 NTV655388:NTV655395 ODR655388:ODR655395 ONN655388:ONN655395 OXJ655388:OXJ655395 PHF655388:PHF655395 PRB655388:PRB655395 QAX655388:QAX655395 QKT655388:QKT655395 QUP655388:QUP655395 REL655388:REL655395 ROH655388:ROH655395 RYD655388:RYD655395 SHZ655388:SHZ655395 SRV655388:SRV655395 TBR655388:TBR655395 TLN655388:TLN655395 TVJ655388:TVJ655395 UFF655388:UFF655395 UPB655388:UPB655395 UYX655388:UYX655395 VIT655388:VIT655395 VSP655388:VSP655395 WCL655388:WCL655395 WMH655388:WMH655395 WWD655388:WWD655395 V720924:V720931 JR720924:JR720931 TN720924:TN720931 ADJ720924:ADJ720931 ANF720924:ANF720931 AXB720924:AXB720931 BGX720924:BGX720931 BQT720924:BQT720931 CAP720924:CAP720931 CKL720924:CKL720931 CUH720924:CUH720931 DED720924:DED720931 DNZ720924:DNZ720931 DXV720924:DXV720931 EHR720924:EHR720931 ERN720924:ERN720931 FBJ720924:FBJ720931 FLF720924:FLF720931 FVB720924:FVB720931 GEX720924:GEX720931 GOT720924:GOT720931 GYP720924:GYP720931 HIL720924:HIL720931 HSH720924:HSH720931 ICD720924:ICD720931 ILZ720924:ILZ720931 IVV720924:IVV720931 JFR720924:JFR720931 JPN720924:JPN720931 JZJ720924:JZJ720931 KJF720924:KJF720931 KTB720924:KTB720931 LCX720924:LCX720931 LMT720924:LMT720931 LWP720924:LWP720931 MGL720924:MGL720931 MQH720924:MQH720931 NAD720924:NAD720931 NJZ720924:NJZ720931 NTV720924:NTV720931 ODR720924:ODR720931 ONN720924:ONN720931 OXJ720924:OXJ720931 PHF720924:PHF720931 PRB720924:PRB720931 QAX720924:QAX720931 QKT720924:QKT720931 QUP720924:QUP720931 REL720924:REL720931 ROH720924:ROH720931 RYD720924:RYD720931 SHZ720924:SHZ720931 SRV720924:SRV720931 TBR720924:TBR720931 TLN720924:TLN720931 TVJ720924:TVJ720931 UFF720924:UFF720931 UPB720924:UPB720931 UYX720924:UYX720931 VIT720924:VIT720931 VSP720924:VSP720931 WCL720924:WCL720931 WMH720924:WMH720931 WWD720924:WWD720931 V786460:V786467 JR786460:JR786467 TN786460:TN786467 ADJ786460:ADJ786467 ANF786460:ANF786467 AXB786460:AXB786467 BGX786460:BGX786467 BQT786460:BQT786467 CAP786460:CAP786467 CKL786460:CKL786467 CUH786460:CUH786467 DED786460:DED786467 DNZ786460:DNZ786467 DXV786460:DXV786467 EHR786460:EHR786467 ERN786460:ERN786467 FBJ786460:FBJ786467 FLF786460:FLF786467 FVB786460:FVB786467 GEX786460:GEX786467 GOT786460:GOT786467 GYP786460:GYP786467 HIL786460:HIL786467 HSH786460:HSH786467 ICD786460:ICD786467 ILZ786460:ILZ786467 IVV786460:IVV786467 JFR786460:JFR786467 JPN786460:JPN786467 JZJ786460:JZJ786467 KJF786460:KJF786467 KTB786460:KTB786467 LCX786460:LCX786467 LMT786460:LMT786467 LWP786460:LWP786467 MGL786460:MGL786467 MQH786460:MQH786467 NAD786460:NAD786467 NJZ786460:NJZ786467 NTV786460:NTV786467 ODR786460:ODR786467 ONN786460:ONN786467 OXJ786460:OXJ786467 PHF786460:PHF786467 PRB786460:PRB786467 QAX786460:QAX786467 QKT786460:QKT786467 QUP786460:QUP786467 REL786460:REL786467 ROH786460:ROH786467 RYD786460:RYD786467 SHZ786460:SHZ786467 SRV786460:SRV786467 TBR786460:TBR786467 TLN786460:TLN786467 TVJ786460:TVJ786467 UFF786460:UFF786467 UPB786460:UPB786467 UYX786460:UYX786467 VIT786460:VIT786467 VSP786460:VSP786467 WCL786460:WCL786467 WMH786460:WMH786467 WWD786460:WWD786467 V851996:V852003 JR851996:JR852003 TN851996:TN852003 ADJ851996:ADJ852003 ANF851996:ANF852003 AXB851996:AXB852003 BGX851996:BGX852003 BQT851996:BQT852003 CAP851996:CAP852003 CKL851996:CKL852003 CUH851996:CUH852003 DED851996:DED852003 DNZ851996:DNZ852003 DXV851996:DXV852003 EHR851996:EHR852003 ERN851996:ERN852003 FBJ851996:FBJ852003 FLF851996:FLF852003 FVB851996:FVB852003 GEX851996:GEX852003 GOT851996:GOT852003 GYP851996:GYP852003 HIL851996:HIL852003 HSH851996:HSH852003 ICD851996:ICD852003 ILZ851996:ILZ852003 IVV851996:IVV852003 JFR851996:JFR852003 JPN851996:JPN852003 JZJ851996:JZJ852003 KJF851996:KJF852003 KTB851996:KTB852003 LCX851996:LCX852003 LMT851996:LMT852003 LWP851996:LWP852003 MGL851996:MGL852003 MQH851996:MQH852003 NAD851996:NAD852003 NJZ851996:NJZ852003 NTV851996:NTV852003 ODR851996:ODR852003 ONN851996:ONN852003 OXJ851996:OXJ852003 PHF851996:PHF852003 PRB851996:PRB852003 QAX851996:QAX852003 QKT851996:QKT852003 QUP851996:QUP852003 REL851996:REL852003 ROH851996:ROH852003 RYD851996:RYD852003 SHZ851996:SHZ852003 SRV851996:SRV852003 TBR851996:TBR852003 TLN851996:TLN852003 TVJ851996:TVJ852003 UFF851996:UFF852003 UPB851996:UPB852003 UYX851996:UYX852003 VIT851996:VIT852003 VSP851996:VSP852003 WCL851996:WCL852003 WMH851996:WMH852003 WWD851996:WWD852003 V917532:V917539 JR917532:JR917539 TN917532:TN917539 ADJ917532:ADJ917539 ANF917532:ANF917539 AXB917532:AXB917539 BGX917532:BGX917539 BQT917532:BQT917539 CAP917532:CAP917539 CKL917532:CKL917539 CUH917532:CUH917539 DED917532:DED917539 DNZ917532:DNZ917539 DXV917532:DXV917539 EHR917532:EHR917539 ERN917532:ERN917539 FBJ917532:FBJ917539 FLF917532:FLF917539 FVB917532:FVB917539 GEX917532:GEX917539 GOT917532:GOT917539 GYP917532:GYP917539 HIL917532:HIL917539 HSH917532:HSH917539 ICD917532:ICD917539 ILZ917532:ILZ917539 IVV917532:IVV917539 JFR917532:JFR917539 JPN917532:JPN917539 JZJ917532:JZJ917539 KJF917532:KJF917539 KTB917532:KTB917539 LCX917532:LCX917539 LMT917532:LMT917539 LWP917532:LWP917539 MGL917532:MGL917539 MQH917532:MQH917539 NAD917532:NAD917539 NJZ917532:NJZ917539 NTV917532:NTV917539 ODR917532:ODR917539 ONN917532:ONN917539 OXJ917532:OXJ917539 PHF917532:PHF917539 PRB917532:PRB917539 QAX917532:QAX917539 QKT917532:QKT917539 QUP917532:QUP917539 REL917532:REL917539 ROH917532:ROH917539 RYD917532:RYD917539 SHZ917532:SHZ917539 SRV917532:SRV917539 TBR917532:TBR917539 TLN917532:TLN917539 TVJ917532:TVJ917539 UFF917532:UFF917539 UPB917532:UPB917539 UYX917532:UYX917539 VIT917532:VIT917539 VSP917532:VSP917539 WCL917532:WCL917539 WMH917532:WMH917539 WWD917532:WWD917539 V983068:V983075 JR983068:JR983075 TN983068:TN983075 ADJ983068:ADJ983075 ANF983068:ANF983075 AXB983068:AXB983075 BGX983068:BGX983075 BQT983068:BQT983075 CAP983068:CAP983075 CKL983068:CKL983075 CUH983068:CUH983075 DED983068:DED983075 DNZ983068:DNZ983075 DXV983068:DXV983075 EHR983068:EHR983075 ERN983068:ERN983075 FBJ983068:FBJ983075 FLF983068:FLF983075 FVB983068:FVB983075 GEX983068:GEX983075 GOT983068:GOT983075 GYP983068:GYP983075 HIL983068:HIL983075 HSH983068:HSH983075 ICD983068:ICD983075 ILZ983068:ILZ983075 IVV983068:IVV983075 JFR983068:JFR983075 JPN983068:JPN983075 JZJ983068:JZJ983075 KJF983068:KJF983075 KTB983068:KTB983075 LCX983068:LCX983075 LMT983068:LMT983075 LWP983068:LWP983075 MGL983068:MGL983075 MQH983068:MQH983075 NAD983068:NAD983075 NJZ983068:NJZ983075 NTV983068:NTV983075 ODR983068:ODR983075 ONN983068:ONN983075 OXJ983068:OXJ983075 PHF983068:PHF983075 PRB983068:PRB983075 QAX983068:QAX983075 QKT983068:QKT983075 QUP983068:QUP983075 REL983068:REL983075 ROH983068:ROH983075 RYD983068:RYD983075 SHZ983068:SHZ983075 SRV983068:SRV983075 TBR983068:TBR983075 TLN983068:TLN983075 TVJ983068:TVJ983075 UFF983068:UFF983075 UPB983068:UPB983075 UYX983068:UYX983075 VIT983068:VIT983075 VSP983068:VSP983075 WCL983068:WCL983075 WMH983068:WMH983075 WWD983068:WWD983075 V39:V47 JR39:JR47 TN39:TN47 ADJ39:ADJ47 ANF39:ANF47 AXB39:AXB47 BGX39:BGX47 BQT39:BQT47 CAP39:CAP47 CKL39:CKL47 CUH39:CUH47 DED39:DED47 DNZ39:DNZ47 DXV39:DXV47 EHR39:EHR47 ERN39:ERN47 FBJ39:FBJ47 FLF39:FLF47 FVB39:FVB47 GEX39:GEX47 GOT39:GOT47 GYP39:GYP47 HIL39:HIL47 HSH39:HSH47 ICD39:ICD47 ILZ39:ILZ47 IVV39:IVV47 JFR39:JFR47 JPN39:JPN47 JZJ39:JZJ47 KJF39:KJF47 KTB39:KTB47 LCX39:LCX47 LMT39:LMT47 LWP39:LWP47 MGL39:MGL47 MQH39:MQH47 NAD39:NAD47 NJZ39:NJZ47 NTV39:NTV47 ODR39:ODR47 ONN39:ONN47 OXJ39:OXJ47 PHF39:PHF47 PRB39:PRB47 QAX39:QAX47 QKT39:QKT47 QUP39:QUP47 REL39:REL47 ROH39:ROH47 RYD39:RYD47 SHZ39:SHZ47 SRV39:SRV47 TBR39:TBR47 TLN39:TLN47 TVJ39:TVJ47 UFF39:UFF47 UPB39:UPB47 UYX39:UYX47 VIT39:VIT47 VSP39:VSP47 WCL39:WCL47 WMH39:WMH47 WWD39:WWD47 V65575:V65583 JR65575:JR65583 TN65575:TN65583 ADJ65575:ADJ65583 ANF65575:ANF65583 AXB65575:AXB65583 BGX65575:BGX65583 BQT65575:BQT65583 CAP65575:CAP65583 CKL65575:CKL65583 CUH65575:CUH65583 DED65575:DED65583 DNZ65575:DNZ65583 DXV65575:DXV65583 EHR65575:EHR65583 ERN65575:ERN65583 FBJ65575:FBJ65583 FLF65575:FLF65583 FVB65575:FVB65583 GEX65575:GEX65583 GOT65575:GOT65583 GYP65575:GYP65583 HIL65575:HIL65583 HSH65575:HSH65583 ICD65575:ICD65583 ILZ65575:ILZ65583 IVV65575:IVV65583 JFR65575:JFR65583 JPN65575:JPN65583 JZJ65575:JZJ65583 KJF65575:KJF65583 KTB65575:KTB65583 LCX65575:LCX65583 LMT65575:LMT65583 LWP65575:LWP65583 MGL65575:MGL65583 MQH65575:MQH65583 NAD65575:NAD65583 NJZ65575:NJZ65583 NTV65575:NTV65583 ODR65575:ODR65583 ONN65575:ONN65583 OXJ65575:OXJ65583 PHF65575:PHF65583 PRB65575:PRB65583 QAX65575:QAX65583 QKT65575:QKT65583 QUP65575:QUP65583 REL65575:REL65583 ROH65575:ROH65583 RYD65575:RYD65583 SHZ65575:SHZ65583 SRV65575:SRV65583 TBR65575:TBR65583 TLN65575:TLN65583 TVJ65575:TVJ65583 UFF65575:UFF65583 UPB65575:UPB65583 UYX65575:UYX65583 VIT65575:VIT65583 VSP65575:VSP65583 WCL65575:WCL65583 WMH65575:WMH65583 WWD65575:WWD65583 V131111:V131119 JR131111:JR131119 TN131111:TN131119 ADJ131111:ADJ131119 ANF131111:ANF131119 AXB131111:AXB131119 BGX131111:BGX131119 BQT131111:BQT131119 CAP131111:CAP131119 CKL131111:CKL131119 CUH131111:CUH131119 DED131111:DED131119 DNZ131111:DNZ131119 DXV131111:DXV131119 EHR131111:EHR131119 ERN131111:ERN131119 FBJ131111:FBJ131119 FLF131111:FLF131119 FVB131111:FVB131119 GEX131111:GEX131119 GOT131111:GOT131119 GYP131111:GYP131119 HIL131111:HIL131119 HSH131111:HSH131119 ICD131111:ICD131119 ILZ131111:ILZ131119 IVV131111:IVV131119 JFR131111:JFR131119 JPN131111:JPN131119 JZJ131111:JZJ131119 KJF131111:KJF131119 KTB131111:KTB131119 LCX131111:LCX131119 LMT131111:LMT131119 LWP131111:LWP131119 MGL131111:MGL131119 MQH131111:MQH131119 NAD131111:NAD131119 NJZ131111:NJZ131119 NTV131111:NTV131119 ODR131111:ODR131119 ONN131111:ONN131119 OXJ131111:OXJ131119 PHF131111:PHF131119 PRB131111:PRB131119 QAX131111:QAX131119 QKT131111:QKT131119 QUP131111:QUP131119 REL131111:REL131119 ROH131111:ROH131119 RYD131111:RYD131119 SHZ131111:SHZ131119 SRV131111:SRV131119 TBR131111:TBR131119 TLN131111:TLN131119 TVJ131111:TVJ131119 UFF131111:UFF131119 UPB131111:UPB131119 UYX131111:UYX131119 VIT131111:VIT131119 VSP131111:VSP131119 WCL131111:WCL131119 WMH131111:WMH131119 WWD131111:WWD131119 V196647:V196655 JR196647:JR196655 TN196647:TN196655 ADJ196647:ADJ196655 ANF196647:ANF196655 AXB196647:AXB196655 BGX196647:BGX196655 BQT196647:BQT196655 CAP196647:CAP196655 CKL196647:CKL196655 CUH196647:CUH196655 DED196647:DED196655 DNZ196647:DNZ196655 DXV196647:DXV196655 EHR196647:EHR196655 ERN196647:ERN196655 FBJ196647:FBJ196655 FLF196647:FLF196655 FVB196647:FVB196655 GEX196647:GEX196655 GOT196647:GOT196655 GYP196647:GYP196655 HIL196647:HIL196655 HSH196647:HSH196655 ICD196647:ICD196655 ILZ196647:ILZ196655 IVV196647:IVV196655 JFR196647:JFR196655 JPN196647:JPN196655 JZJ196647:JZJ196655 KJF196647:KJF196655 KTB196647:KTB196655 LCX196647:LCX196655 LMT196647:LMT196655 LWP196647:LWP196655 MGL196647:MGL196655 MQH196647:MQH196655 NAD196647:NAD196655 NJZ196647:NJZ196655 NTV196647:NTV196655 ODR196647:ODR196655 ONN196647:ONN196655 OXJ196647:OXJ196655 PHF196647:PHF196655 PRB196647:PRB196655 QAX196647:QAX196655 QKT196647:QKT196655 QUP196647:QUP196655 REL196647:REL196655 ROH196647:ROH196655 RYD196647:RYD196655 SHZ196647:SHZ196655 SRV196647:SRV196655 TBR196647:TBR196655 TLN196647:TLN196655 TVJ196647:TVJ196655 UFF196647:UFF196655 UPB196647:UPB196655 UYX196647:UYX196655 VIT196647:VIT196655 VSP196647:VSP196655 WCL196647:WCL196655 WMH196647:WMH196655 WWD196647:WWD196655 V262183:V262191 JR262183:JR262191 TN262183:TN262191 ADJ262183:ADJ262191 ANF262183:ANF262191 AXB262183:AXB262191 BGX262183:BGX262191 BQT262183:BQT262191 CAP262183:CAP262191 CKL262183:CKL262191 CUH262183:CUH262191 DED262183:DED262191 DNZ262183:DNZ262191 DXV262183:DXV262191 EHR262183:EHR262191 ERN262183:ERN262191 FBJ262183:FBJ262191 FLF262183:FLF262191 FVB262183:FVB262191 GEX262183:GEX262191 GOT262183:GOT262191 GYP262183:GYP262191 HIL262183:HIL262191 HSH262183:HSH262191 ICD262183:ICD262191 ILZ262183:ILZ262191 IVV262183:IVV262191 JFR262183:JFR262191 JPN262183:JPN262191 JZJ262183:JZJ262191 KJF262183:KJF262191 KTB262183:KTB262191 LCX262183:LCX262191 LMT262183:LMT262191 LWP262183:LWP262191 MGL262183:MGL262191 MQH262183:MQH262191 NAD262183:NAD262191 NJZ262183:NJZ262191 NTV262183:NTV262191 ODR262183:ODR262191 ONN262183:ONN262191 OXJ262183:OXJ262191 PHF262183:PHF262191 PRB262183:PRB262191 QAX262183:QAX262191 QKT262183:QKT262191 QUP262183:QUP262191 REL262183:REL262191 ROH262183:ROH262191 RYD262183:RYD262191 SHZ262183:SHZ262191 SRV262183:SRV262191 TBR262183:TBR262191 TLN262183:TLN262191 TVJ262183:TVJ262191 UFF262183:UFF262191 UPB262183:UPB262191 UYX262183:UYX262191 VIT262183:VIT262191 VSP262183:VSP262191 WCL262183:WCL262191 WMH262183:WMH262191 WWD262183:WWD262191 V327719:V327727 JR327719:JR327727 TN327719:TN327727 ADJ327719:ADJ327727 ANF327719:ANF327727 AXB327719:AXB327727 BGX327719:BGX327727 BQT327719:BQT327727 CAP327719:CAP327727 CKL327719:CKL327727 CUH327719:CUH327727 DED327719:DED327727 DNZ327719:DNZ327727 DXV327719:DXV327727 EHR327719:EHR327727 ERN327719:ERN327727 FBJ327719:FBJ327727 FLF327719:FLF327727 FVB327719:FVB327727 GEX327719:GEX327727 GOT327719:GOT327727 GYP327719:GYP327727 HIL327719:HIL327727 HSH327719:HSH327727 ICD327719:ICD327727 ILZ327719:ILZ327727 IVV327719:IVV327727 JFR327719:JFR327727 JPN327719:JPN327727 JZJ327719:JZJ327727 KJF327719:KJF327727 KTB327719:KTB327727 LCX327719:LCX327727 LMT327719:LMT327727 LWP327719:LWP327727 MGL327719:MGL327727 MQH327719:MQH327727 NAD327719:NAD327727 NJZ327719:NJZ327727 NTV327719:NTV327727 ODR327719:ODR327727 ONN327719:ONN327727 OXJ327719:OXJ327727 PHF327719:PHF327727 PRB327719:PRB327727 QAX327719:QAX327727 QKT327719:QKT327727 QUP327719:QUP327727 REL327719:REL327727 ROH327719:ROH327727 RYD327719:RYD327727 SHZ327719:SHZ327727 SRV327719:SRV327727 TBR327719:TBR327727 TLN327719:TLN327727 TVJ327719:TVJ327727 UFF327719:UFF327727 UPB327719:UPB327727 UYX327719:UYX327727 VIT327719:VIT327727 VSP327719:VSP327727 WCL327719:WCL327727 WMH327719:WMH327727 WWD327719:WWD327727 V393255:V393263 JR393255:JR393263 TN393255:TN393263 ADJ393255:ADJ393263 ANF393255:ANF393263 AXB393255:AXB393263 BGX393255:BGX393263 BQT393255:BQT393263 CAP393255:CAP393263 CKL393255:CKL393263 CUH393255:CUH393263 DED393255:DED393263 DNZ393255:DNZ393263 DXV393255:DXV393263 EHR393255:EHR393263 ERN393255:ERN393263 FBJ393255:FBJ393263 FLF393255:FLF393263 FVB393255:FVB393263 GEX393255:GEX393263 GOT393255:GOT393263 GYP393255:GYP393263 HIL393255:HIL393263 HSH393255:HSH393263 ICD393255:ICD393263 ILZ393255:ILZ393263 IVV393255:IVV393263 JFR393255:JFR393263 JPN393255:JPN393263 JZJ393255:JZJ393263 KJF393255:KJF393263 KTB393255:KTB393263 LCX393255:LCX393263 LMT393255:LMT393263 LWP393255:LWP393263 MGL393255:MGL393263 MQH393255:MQH393263 NAD393255:NAD393263 NJZ393255:NJZ393263 NTV393255:NTV393263 ODR393255:ODR393263 ONN393255:ONN393263 OXJ393255:OXJ393263 PHF393255:PHF393263 PRB393255:PRB393263 QAX393255:QAX393263 QKT393255:QKT393263 QUP393255:QUP393263 REL393255:REL393263 ROH393255:ROH393263 RYD393255:RYD393263 SHZ393255:SHZ393263 SRV393255:SRV393263 TBR393255:TBR393263 TLN393255:TLN393263 TVJ393255:TVJ393263 UFF393255:UFF393263 UPB393255:UPB393263 UYX393255:UYX393263 VIT393255:VIT393263 VSP393255:VSP393263 WCL393255:WCL393263 WMH393255:WMH393263 WWD393255:WWD393263 V458791:V458799 JR458791:JR458799 TN458791:TN458799 ADJ458791:ADJ458799 ANF458791:ANF458799 AXB458791:AXB458799 BGX458791:BGX458799 BQT458791:BQT458799 CAP458791:CAP458799 CKL458791:CKL458799 CUH458791:CUH458799 DED458791:DED458799 DNZ458791:DNZ458799 DXV458791:DXV458799 EHR458791:EHR458799 ERN458791:ERN458799 FBJ458791:FBJ458799 FLF458791:FLF458799 FVB458791:FVB458799 GEX458791:GEX458799 GOT458791:GOT458799 GYP458791:GYP458799 HIL458791:HIL458799 HSH458791:HSH458799 ICD458791:ICD458799 ILZ458791:ILZ458799 IVV458791:IVV458799 JFR458791:JFR458799 JPN458791:JPN458799 JZJ458791:JZJ458799 KJF458791:KJF458799 KTB458791:KTB458799 LCX458791:LCX458799 LMT458791:LMT458799 LWP458791:LWP458799 MGL458791:MGL458799 MQH458791:MQH458799 NAD458791:NAD458799 NJZ458791:NJZ458799 NTV458791:NTV458799 ODR458791:ODR458799 ONN458791:ONN458799 OXJ458791:OXJ458799 PHF458791:PHF458799 PRB458791:PRB458799 QAX458791:QAX458799 QKT458791:QKT458799 QUP458791:QUP458799 REL458791:REL458799 ROH458791:ROH458799 RYD458791:RYD458799 SHZ458791:SHZ458799 SRV458791:SRV458799 TBR458791:TBR458799 TLN458791:TLN458799 TVJ458791:TVJ458799 UFF458791:UFF458799 UPB458791:UPB458799 UYX458791:UYX458799 VIT458791:VIT458799 VSP458791:VSP458799 WCL458791:WCL458799 WMH458791:WMH458799 WWD458791:WWD458799 V524327:V524335 JR524327:JR524335 TN524327:TN524335 ADJ524327:ADJ524335 ANF524327:ANF524335 AXB524327:AXB524335 BGX524327:BGX524335 BQT524327:BQT524335 CAP524327:CAP524335 CKL524327:CKL524335 CUH524327:CUH524335 DED524327:DED524335 DNZ524327:DNZ524335 DXV524327:DXV524335 EHR524327:EHR524335 ERN524327:ERN524335 FBJ524327:FBJ524335 FLF524327:FLF524335 FVB524327:FVB524335 GEX524327:GEX524335 GOT524327:GOT524335 GYP524327:GYP524335 HIL524327:HIL524335 HSH524327:HSH524335 ICD524327:ICD524335 ILZ524327:ILZ524335 IVV524327:IVV524335 JFR524327:JFR524335 JPN524327:JPN524335 JZJ524327:JZJ524335 KJF524327:KJF524335 KTB524327:KTB524335 LCX524327:LCX524335 LMT524327:LMT524335 LWP524327:LWP524335 MGL524327:MGL524335 MQH524327:MQH524335 NAD524327:NAD524335 NJZ524327:NJZ524335 NTV524327:NTV524335 ODR524327:ODR524335 ONN524327:ONN524335 OXJ524327:OXJ524335 PHF524327:PHF524335 PRB524327:PRB524335 QAX524327:QAX524335 QKT524327:QKT524335 QUP524327:QUP524335 REL524327:REL524335 ROH524327:ROH524335 RYD524327:RYD524335 SHZ524327:SHZ524335 SRV524327:SRV524335 TBR524327:TBR524335 TLN524327:TLN524335 TVJ524327:TVJ524335 UFF524327:UFF524335 UPB524327:UPB524335 UYX524327:UYX524335 VIT524327:VIT524335 VSP524327:VSP524335 WCL524327:WCL524335 WMH524327:WMH524335 WWD524327:WWD524335 V589863:V589871 JR589863:JR589871 TN589863:TN589871 ADJ589863:ADJ589871 ANF589863:ANF589871 AXB589863:AXB589871 BGX589863:BGX589871 BQT589863:BQT589871 CAP589863:CAP589871 CKL589863:CKL589871 CUH589863:CUH589871 DED589863:DED589871 DNZ589863:DNZ589871 DXV589863:DXV589871 EHR589863:EHR589871 ERN589863:ERN589871 FBJ589863:FBJ589871 FLF589863:FLF589871 FVB589863:FVB589871 GEX589863:GEX589871 GOT589863:GOT589871 GYP589863:GYP589871 HIL589863:HIL589871 HSH589863:HSH589871 ICD589863:ICD589871 ILZ589863:ILZ589871 IVV589863:IVV589871 JFR589863:JFR589871 JPN589863:JPN589871 JZJ589863:JZJ589871 KJF589863:KJF589871 KTB589863:KTB589871 LCX589863:LCX589871 LMT589863:LMT589871 LWP589863:LWP589871 MGL589863:MGL589871 MQH589863:MQH589871 NAD589863:NAD589871 NJZ589863:NJZ589871 NTV589863:NTV589871 ODR589863:ODR589871 ONN589863:ONN589871 OXJ589863:OXJ589871 PHF589863:PHF589871 PRB589863:PRB589871 QAX589863:QAX589871 QKT589863:QKT589871 QUP589863:QUP589871 REL589863:REL589871 ROH589863:ROH589871 RYD589863:RYD589871 SHZ589863:SHZ589871 SRV589863:SRV589871 TBR589863:TBR589871 TLN589863:TLN589871 TVJ589863:TVJ589871 UFF589863:UFF589871 UPB589863:UPB589871 UYX589863:UYX589871 VIT589863:VIT589871 VSP589863:VSP589871 WCL589863:WCL589871 WMH589863:WMH589871 WWD589863:WWD589871 V655399:V655407 JR655399:JR655407 TN655399:TN655407 ADJ655399:ADJ655407 ANF655399:ANF655407 AXB655399:AXB655407 BGX655399:BGX655407 BQT655399:BQT655407 CAP655399:CAP655407 CKL655399:CKL655407 CUH655399:CUH655407 DED655399:DED655407 DNZ655399:DNZ655407 DXV655399:DXV655407 EHR655399:EHR655407 ERN655399:ERN655407 FBJ655399:FBJ655407 FLF655399:FLF655407 FVB655399:FVB655407 GEX655399:GEX655407 GOT655399:GOT655407 GYP655399:GYP655407 HIL655399:HIL655407 HSH655399:HSH655407 ICD655399:ICD655407 ILZ655399:ILZ655407 IVV655399:IVV655407 JFR655399:JFR655407 JPN655399:JPN655407 JZJ655399:JZJ655407 KJF655399:KJF655407 KTB655399:KTB655407 LCX655399:LCX655407 LMT655399:LMT655407 LWP655399:LWP655407 MGL655399:MGL655407 MQH655399:MQH655407 NAD655399:NAD655407 NJZ655399:NJZ655407 NTV655399:NTV655407 ODR655399:ODR655407 ONN655399:ONN655407 OXJ655399:OXJ655407 PHF655399:PHF655407 PRB655399:PRB655407 QAX655399:QAX655407 QKT655399:QKT655407 QUP655399:QUP655407 REL655399:REL655407 ROH655399:ROH655407 RYD655399:RYD655407 SHZ655399:SHZ655407 SRV655399:SRV655407 TBR655399:TBR655407 TLN655399:TLN655407 TVJ655399:TVJ655407 UFF655399:UFF655407 UPB655399:UPB655407 UYX655399:UYX655407 VIT655399:VIT655407 VSP655399:VSP655407 WCL655399:WCL655407 WMH655399:WMH655407 WWD655399:WWD655407 V720935:V720943 JR720935:JR720943 TN720935:TN720943 ADJ720935:ADJ720943 ANF720935:ANF720943 AXB720935:AXB720943 BGX720935:BGX720943 BQT720935:BQT720943 CAP720935:CAP720943 CKL720935:CKL720943 CUH720935:CUH720943 DED720935:DED720943 DNZ720935:DNZ720943 DXV720935:DXV720943 EHR720935:EHR720943 ERN720935:ERN720943 FBJ720935:FBJ720943 FLF720935:FLF720943 FVB720935:FVB720943 GEX720935:GEX720943 GOT720935:GOT720943 GYP720935:GYP720943 HIL720935:HIL720943 HSH720935:HSH720943 ICD720935:ICD720943 ILZ720935:ILZ720943 IVV720935:IVV720943 JFR720935:JFR720943 JPN720935:JPN720943 JZJ720935:JZJ720943 KJF720935:KJF720943 KTB720935:KTB720943 LCX720935:LCX720943 LMT720935:LMT720943 LWP720935:LWP720943 MGL720935:MGL720943 MQH720935:MQH720943 NAD720935:NAD720943 NJZ720935:NJZ720943 NTV720935:NTV720943 ODR720935:ODR720943 ONN720935:ONN720943 OXJ720935:OXJ720943 PHF720935:PHF720943 PRB720935:PRB720943 QAX720935:QAX720943 QKT720935:QKT720943 QUP720935:QUP720943 REL720935:REL720943 ROH720935:ROH720943 RYD720935:RYD720943 SHZ720935:SHZ720943 SRV720935:SRV720943 TBR720935:TBR720943 TLN720935:TLN720943 TVJ720935:TVJ720943 UFF720935:UFF720943 UPB720935:UPB720943 UYX720935:UYX720943 VIT720935:VIT720943 VSP720935:VSP720943 WCL720935:WCL720943 WMH720935:WMH720943 WWD720935:WWD720943 V786471:V786479 JR786471:JR786479 TN786471:TN786479 ADJ786471:ADJ786479 ANF786471:ANF786479 AXB786471:AXB786479 BGX786471:BGX786479 BQT786471:BQT786479 CAP786471:CAP786479 CKL786471:CKL786479 CUH786471:CUH786479 DED786471:DED786479 DNZ786471:DNZ786479 DXV786471:DXV786479 EHR786471:EHR786479 ERN786471:ERN786479 FBJ786471:FBJ786479 FLF786471:FLF786479 FVB786471:FVB786479 GEX786471:GEX786479 GOT786471:GOT786479 GYP786471:GYP786479 HIL786471:HIL786479 HSH786471:HSH786479 ICD786471:ICD786479 ILZ786471:ILZ786479 IVV786471:IVV786479 JFR786471:JFR786479 JPN786471:JPN786479 JZJ786471:JZJ786479 KJF786471:KJF786479 KTB786471:KTB786479 LCX786471:LCX786479 LMT786471:LMT786479 LWP786471:LWP786479 MGL786471:MGL786479 MQH786471:MQH786479 NAD786471:NAD786479 NJZ786471:NJZ786479 NTV786471:NTV786479 ODR786471:ODR786479 ONN786471:ONN786479 OXJ786471:OXJ786479 PHF786471:PHF786479 PRB786471:PRB786479 QAX786471:QAX786479 QKT786471:QKT786479 QUP786471:QUP786479 REL786471:REL786479 ROH786471:ROH786479 RYD786471:RYD786479 SHZ786471:SHZ786479 SRV786471:SRV786479 TBR786471:TBR786479 TLN786471:TLN786479 TVJ786471:TVJ786479 UFF786471:UFF786479 UPB786471:UPB786479 UYX786471:UYX786479 VIT786471:VIT786479 VSP786471:VSP786479 WCL786471:WCL786479 WMH786471:WMH786479 WWD786471:WWD786479 V852007:V852015 JR852007:JR852015 TN852007:TN852015 ADJ852007:ADJ852015 ANF852007:ANF852015 AXB852007:AXB852015 BGX852007:BGX852015 BQT852007:BQT852015 CAP852007:CAP852015 CKL852007:CKL852015 CUH852007:CUH852015 DED852007:DED852015 DNZ852007:DNZ852015 DXV852007:DXV852015 EHR852007:EHR852015 ERN852007:ERN852015 FBJ852007:FBJ852015 FLF852007:FLF852015 FVB852007:FVB852015 GEX852007:GEX852015 GOT852007:GOT852015 GYP852007:GYP852015 HIL852007:HIL852015 HSH852007:HSH852015 ICD852007:ICD852015 ILZ852007:ILZ852015 IVV852007:IVV852015 JFR852007:JFR852015 JPN852007:JPN852015 JZJ852007:JZJ852015 KJF852007:KJF852015 KTB852007:KTB852015 LCX852007:LCX852015 LMT852007:LMT852015 LWP852007:LWP852015 MGL852007:MGL852015 MQH852007:MQH852015 NAD852007:NAD852015 NJZ852007:NJZ852015 NTV852007:NTV852015 ODR852007:ODR852015 ONN852007:ONN852015 OXJ852007:OXJ852015 PHF852007:PHF852015 PRB852007:PRB852015 QAX852007:QAX852015 QKT852007:QKT852015 QUP852007:QUP852015 REL852007:REL852015 ROH852007:ROH852015 RYD852007:RYD852015 SHZ852007:SHZ852015 SRV852007:SRV852015 TBR852007:TBR852015 TLN852007:TLN852015 TVJ852007:TVJ852015 UFF852007:UFF852015 UPB852007:UPB852015 UYX852007:UYX852015 VIT852007:VIT852015 VSP852007:VSP852015 WCL852007:WCL852015 WMH852007:WMH852015 WWD852007:WWD852015 V917543:V917551 JR917543:JR917551 TN917543:TN917551 ADJ917543:ADJ917551 ANF917543:ANF917551 AXB917543:AXB917551 BGX917543:BGX917551 BQT917543:BQT917551 CAP917543:CAP917551 CKL917543:CKL917551 CUH917543:CUH917551 DED917543:DED917551 DNZ917543:DNZ917551 DXV917543:DXV917551 EHR917543:EHR917551 ERN917543:ERN917551 FBJ917543:FBJ917551 FLF917543:FLF917551 FVB917543:FVB917551 GEX917543:GEX917551 GOT917543:GOT917551 GYP917543:GYP917551 HIL917543:HIL917551 HSH917543:HSH917551 ICD917543:ICD917551 ILZ917543:ILZ917551 IVV917543:IVV917551 JFR917543:JFR917551 JPN917543:JPN917551 JZJ917543:JZJ917551 KJF917543:KJF917551 KTB917543:KTB917551 LCX917543:LCX917551 LMT917543:LMT917551 LWP917543:LWP917551 MGL917543:MGL917551 MQH917543:MQH917551 NAD917543:NAD917551 NJZ917543:NJZ917551 NTV917543:NTV917551 ODR917543:ODR917551 ONN917543:ONN917551 OXJ917543:OXJ917551 PHF917543:PHF917551 PRB917543:PRB917551 QAX917543:QAX917551 QKT917543:QKT917551 QUP917543:QUP917551 REL917543:REL917551 ROH917543:ROH917551 RYD917543:RYD917551 SHZ917543:SHZ917551 SRV917543:SRV917551 TBR917543:TBR917551 TLN917543:TLN917551 TVJ917543:TVJ917551 UFF917543:UFF917551 UPB917543:UPB917551 UYX917543:UYX917551 VIT917543:VIT917551 VSP917543:VSP917551 WCL917543:WCL917551 WMH917543:WMH917551 WWD917543:WWD917551 V983079:V983087 JR983079:JR983087 TN983079:TN983087 ADJ983079:ADJ983087 ANF983079:ANF983087 AXB983079:AXB983087 BGX983079:BGX983087 BQT983079:BQT983087 CAP983079:CAP983087 CKL983079:CKL983087 CUH983079:CUH983087 DED983079:DED983087 DNZ983079:DNZ983087 DXV983079:DXV983087 EHR983079:EHR983087 ERN983079:ERN983087 FBJ983079:FBJ983087 FLF983079:FLF983087 FVB983079:FVB983087 GEX983079:GEX983087 GOT983079:GOT983087 GYP983079:GYP983087 HIL983079:HIL983087 HSH983079:HSH983087 ICD983079:ICD983087 ILZ983079:ILZ983087 IVV983079:IVV983087 JFR983079:JFR983087 JPN983079:JPN983087 JZJ983079:JZJ983087 KJF983079:KJF983087 KTB983079:KTB983087 LCX983079:LCX983087 LMT983079:LMT983087 LWP983079:LWP983087 MGL983079:MGL983087 MQH983079:MQH983087 NAD983079:NAD983087 NJZ983079:NJZ983087 NTV983079:NTV983087 ODR983079:ODR983087 ONN983079:ONN983087 OXJ983079:OXJ983087 PHF983079:PHF983087 PRB983079:PRB983087 QAX983079:QAX983087 QKT983079:QKT983087 QUP983079:QUP983087 REL983079:REL983087 ROH983079:ROH983087 RYD983079:RYD983087 SHZ983079:SHZ983087 SRV983079:SRV983087 TBR983079:TBR983087 TLN983079:TLN983087 TVJ983079:TVJ983087 UFF983079:UFF983087 UPB983079:UPB983087 UYX983079:UYX983087 VIT983079:VIT983087 VSP983079:VSP983087 WCL983079:WCL983087 WMH983079:WMH983087 WWD983079:WWD983087 X39:X47 JT39:JT47 TP39:TP47 ADL39:ADL47 ANH39:ANH47 AXD39:AXD47 BGZ39:BGZ47 BQV39:BQV47 CAR39:CAR47 CKN39:CKN47 CUJ39:CUJ47 DEF39:DEF47 DOB39:DOB47 DXX39:DXX47 EHT39:EHT47 ERP39:ERP47 FBL39:FBL47 FLH39:FLH47 FVD39:FVD47 GEZ39:GEZ47 GOV39:GOV47 GYR39:GYR47 HIN39:HIN47 HSJ39:HSJ47 ICF39:ICF47 IMB39:IMB47 IVX39:IVX47 JFT39:JFT47 JPP39:JPP47 JZL39:JZL47 KJH39:KJH47 KTD39:KTD47 LCZ39:LCZ47 LMV39:LMV47 LWR39:LWR47 MGN39:MGN47 MQJ39:MQJ47 NAF39:NAF47 NKB39:NKB47 NTX39:NTX47 ODT39:ODT47 ONP39:ONP47 OXL39:OXL47 PHH39:PHH47 PRD39:PRD47 QAZ39:QAZ47 QKV39:QKV47 QUR39:QUR47 REN39:REN47 ROJ39:ROJ47 RYF39:RYF47 SIB39:SIB47 SRX39:SRX47 TBT39:TBT47 TLP39:TLP47 TVL39:TVL47 UFH39:UFH47 UPD39:UPD47 UYZ39:UYZ47 VIV39:VIV47 VSR39:VSR47 WCN39:WCN47 WMJ39:WMJ47 WWF39:WWF47 X65575:X65583 JT65575:JT65583 TP65575:TP65583 ADL65575:ADL65583 ANH65575:ANH65583 AXD65575:AXD65583 BGZ65575:BGZ65583 BQV65575:BQV65583 CAR65575:CAR65583 CKN65575:CKN65583 CUJ65575:CUJ65583 DEF65575:DEF65583 DOB65575:DOB65583 DXX65575:DXX65583 EHT65575:EHT65583 ERP65575:ERP65583 FBL65575:FBL65583 FLH65575:FLH65583 FVD65575:FVD65583 GEZ65575:GEZ65583 GOV65575:GOV65583 GYR65575:GYR65583 HIN65575:HIN65583 HSJ65575:HSJ65583 ICF65575:ICF65583 IMB65575:IMB65583 IVX65575:IVX65583 JFT65575:JFT65583 JPP65575:JPP65583 JZL65575:JZL65583 KJH65575:KJH65583 KTD65575:KTD65583 LCZ65575:LCZ65583 LMV65575:LMV65583 LWR65575:LWR65583 MGN65575:MGN65583 MQJ65575:MQJ65583 NAF65575:NAF65583 NKB65575:NKB65583 NTX65575:NTX65583 ODT65575:ODT65583 ONP65575:ONP65583 OXL65575:OXL65583 PHH65575:PHH65583 PRD65575:PRD65583 QAZ65575:QAZ65583 QKV65575:QKV65583 QUR65575:QUR65583 REN65575:REN65583 ROJ65575:ROJ65583 RYF65575:RYF65583 SIB65575:SIB65583 SRX65575:SRX65583 TBT65575:TBT65583 TLP65575:TLP65583 TVL65575:TVL65583 UFH65575:UFH65583 UPD65575:UPD65583 UYZ65575:UYZ65583 VIV65575:VIV65583 VSR65575:VSR65583 WCN65575:WCN65583 WMJ65575:WMJ65583 WWF65575:WWF65583 X131111:X131119 JT131111:JT131119 TP131111:TP131119 ADL131111:ADL131119 ANH131111:ANH131119 AXD131111:AXD131119 BGZ131111:BGZ131119 BQV131111:BQV131119 CAR131111:CAR131119 CKN131111:CKN131119 CUJ131111:CUJ131119 DEF131111:DEF131119 DOB131111:DOB131119 DXX131111:DXX131119 EHT131111:EHT131119 ERP131111:ERP131119 FBL131111:FBL131119 FLH131111:FLH131119 FVD131111:FVD131119 GEZ131111:GEZ131119 GOV131111:GOV131119 GYR131111:GYR131119 HIN131111:HIN131119 HSJ131111:HSJ131119 ICF131111:ICF131119 IMB131111:IMB131119 IVX131111:IVX131119 JFT131111:JFT131119 JPP131111:JPP131119 JZL131111:JZL131119 KJH131111:KJH131119 KTD131111:KTD131119 LCZ131111:LCZ131119 LMV131111:LMV131119 LWR131111:LWR131119 MGN131111:MGN131119 MQJ131111:MQJ131119 NAF131111:NAF131119 NKB131111:NKB131119 NTX131111:NTX131119 ODT131111:ODT131119 ONP131111:ONP131119 OXL131111:OXL131119 PHH131111:PHH131119 PRD131111:PRD131119 QAZ131111:QAZ131119 QKV131111:QKV131119 QUR131111:QUR131119 REN131111:REN131119 ROJ131111:ROJ131119 RYF131111:RYF131119 SIB131111:SIB131119 SRX131111:SRX131119 TBT131111:TBT131119 TLP131111:TLP131119 TVL131111:TVL131119 UFH131111:UFH131119 UPD131111:UPD131119 UYZ131111:UYZ131119 VIV131111:VIV131119 VSR131111:VSR131119 WCN131111:WCN131119 WMJ131111:WMJ131119 WWF131111:WWF131119 X196647:X196655 JT196647:JT196655 TP196647:TP196655 ADL196647:ADL196655 ANH196647:ANH196655 AXD196647:AXD196655 BGZ196647:BGZ196655 BQV196647:BQV196655 CAR196647:CAR196655 CKN196647:CKN196655 CUJ196647:CUJ196655 DEF196647:DEF196655 DOB196647:DOB196655 DXX196647:DXX196655 EHT196647:EHT196655 ERP196647:ERP196655 FBL196647:FBL196655 FLH196647:FLH196655 FVD196647:FVD196655 GEZ196647:GEZ196655 GOV196647:GOV196655 GYR196647:GYR196655 HIN196647:HIN196655 HSJ196647:HSJ196655 ICF196647:ICF196655 IMB196647:IMB196655 IVX196647:IVX196655 JFT196647:JFT196655 JPP196647:JPP196655 JZL196647:JZL196655 KJH196647:KJH196655 KTD196647:KTD196655 LCZ196647:LCZ196655 LMV196647:LMV196655 LWR196647:LWR196655 MGN196647:MGN196655 MQJ196647:MQJ196655 NAF196647:NAF196655 NKB196647:NKB196655 NTX196647:NTX196655 ODT196647:ODT196655 ONP196647:ONP196655 OXL196647:OXL196655 PHH196647:PHH196655 PRD196647:PRD196655 QAZ196647:QAZ196655 QKV196647:QKV196655 QUR196647:QUR196655 REN196647:REN196655 ROJ196647:ROJ196655 RYF196647:RYF196655 SIB196647:SIB196655 SRX196647:SRX196655 TBT196647:TBT196655 TLP196647:TLP196655 TVL196647:TVL196655 UFH196647:UFH196655 UPD196647:UPD196655 UYZ196647:UYZ196655 VIV196647:VIV196655 VSR196647:VSR196655 WCN196647:WCN196655 WMJ196647:WMJ196655 WWF196647:WWF196655 X262183:X262191 JT262183:JT262191 TP262183:TP262191 ADL262183:ADL262191 ANH262183:ANH262191 AXD262183:AXD262191 BGZ262183:BGZ262191 BQV262183:BQV262191 CAR262183:CAR262191 CKN262183:CKN262191 CUJ262183:CUJ262191 DEF262183:DEF262191 DOB262183:DOB262191 DXX262183:DXX262191 EHT262183:EHT262191 ERP262183:ERP262191 FBL262183:FBL262191 FLH262183:FLH262191 FVD262183:FVD262191 GEZ262183:GEZ262191 GOV262183:GOV262191 GYR262183:GYR262191 HIN262183:HIN262191 HSJ262183:HSJ262191 ICF262183:ICF262191 IMB262183:IMB262191 IVX262183:IVX262191 JFT262183:JFT262191 JPP262183:JPP262191 JZL262183:JZL262191 KJH262183:KJH262191 KTD262183:KTD262191 LCZ262183:LCZ262191 LMV262183:LMV262191 LWR262183:LWR262191 MGN262183:MGN262191 MQJ262183:MQJ262191 NAF262183:NAF262191 NKB262183:NKB262191 NTX262183:NTX262191 ODT262183:ODT262191 ONP262183:ONP262191 OXL262183:OXL262191 PHH262183:PHH262191 PRD262183:PRD262191 QAZ262183:QAZ262191 QKV262183:QKV262191 QUR262183:QUR262191 REN262183:REN262191 ROJ262183:ROJ262191 RYF262183:RYF262191 SIB262183:SIB262191 SRX262183:SRX262191 TBT262183:TBT262191 TLP262183:TLP262191 TVL262183:TVL262191 UFH262183:UFH262191 UPD262183:UPD262191 UYZ262183:UYZ262191 VIV262183:VIV262191 VSR262183:VSR262191 WCN262183:WCN262191 WMJ262183:WMJ262191 WWF262183:WWF262191 X327719:X327727 JT327719:JT327727 TP327719:TP327727 ADL327719:ADL327727 ANH327719:ANH327727 AXD327719:AXD327727 BGZ327719:BGZ327727 BQV327719:BQV327727 CAR327719:CAR327727 CKN327719:CKN327727 CUJ327719:CUJ327727 DEF327719:DEF327727 DOB327719:DOB327727 DXX327719:DXX327727 EHT327719:EHT327727 ERP327719:ERP327727 FBL327719:FBL327727 FLH327719:FLH327727 FVD327719:FVD327727 GEZ327719:GEZ327727 GOV327719:GOV327727 GYR327719:GYR327727 HIN327719:HIN327727 HSJ327719:HSJ327727 ICF327719:ICF327727 IMB327719:IMB327727 IVX327719:IVX327727 JFT327719:JFT327727 JPP327719:JPP327727 JZL327719:JZL327727 KJH327719:KJH327727 KTD327719:KTD327727 LCZ327719:LCZ327727 LMV327719:LMV327727 LWR327719:LWR327727 MGN327719:MGN327727 MQJ327719:MQJ327727 NAF327719:NAF327727 NKB327719:NKB327727 NTX327719:NTX327727 ODT327719:ODT327727 ONP327719:ONP327727 OXL327719:OXL327727 PHH327719:PHH327727 PRD327719:PRD327727 QAZ327719:QAZ327727 QKV327719:QKV327727 QUR327719:QUR327727 REN327719:REN327727 ROJ327719:ROJ327727 RYF327719:RYF327727 SIB327719:SIB327727 SRX327719:SRX327727 TBT327719:TBT327727 TLP327719:TLP327727 TVL327719:TVL327727 UFH327719:UFH327727 UPD327719:UPD327727 UYZ327719:UYZ327727 VIV327719:VIV327727 VSR327719:VSR327727 WCN327719:WCN327727 WMJ327719:WMJ327727 WWF327719:WWF327727 X393255:X393263 JT393255:JT393263 TP393255:TP393263 ADL393255:ADL393263 ANH393255:ANH393263 AXD393255:AXD393263 BGZ393255:BGZ393263 BQV393255:BQV393263 CAR393255:CAR393263 CKN393255:CKN393263 CUJ393255:CUJ393263 DEF393255:DEF393263 DOB393255:DOB393263 DXX393255:DXX393263 EHT393255:EHT393263 ERP393255:ERP393263 FBL393255:FBL393263 FLH393255:FLH393263 FVD393255:FVD393263 GEZ393255:GEZ393263 GOV393255:GOV393263 GYR393255:GYR393263 HIN393255:HIN393263 HSJ393255:HSJ393263 ICF393255:ICF393263 IMB393255:IMB393263 IVX393255:IVX393263 JFT393255:JFT393263 JPP393255:JPP393263 JZL393255:JZL393263 KJH393255:KJH393263 KTD393255:KTD393263 LCZ393255:LCZ393263 LMV393255:LMV393263 LWR393255:LWR393263 MGN393255:MGN393263 MQJ393255:MQJ393263 NAF393255:NAF393263 NKB393255:NKB393263 NTX393255:NTX393263 ODT393255:ODT393263 ONP393255:ONP393263 OXL393255:OXL393263 PHH393255:PHH393263 PRD393255:PRD393263 QAZ393255:QAZ393263 QKV393255:QKV393263 QUR393255:QUR393263 REN393255:REN393263 ROJ393255:ROJ393263 RYF393255:RYF393263 SIB393255:SIB393263 SRX393255:SRX393263 TBT393255:TBT393263 TLP393255:TLP393263 TVL393255:TVL393263 UFH393255:UFH393263 UPD393255:UPD393263 UYZ393255:UYZ393263 VIV393255:VIV393263 VSR393255:VSR393263 WCN393255:WCN393263 WMJ393255:WMJ393263 WWF393255:WWF393263 X458791:X458799 JT458791:JT458799 TP458791:TP458799 ADL458791:ADL458799 ANH458791:ANH458799 AXD458791:AXD458799 BGZ458791:BGZ458799 BQV458791:BQV458799 CAR458791:CAR458799 CKN458791:CKN458799 CUJ458791:CUJ458799 DEF458791:DEF458799 DOB458791:DOB458799 DXX458791:DXX458799 EHT458791:EHT458799 ERP458791:ERP458799 FBL458791:FBL458799 FLH458791:FLH458799 FVD458791:FVD458799 GEZ458791:GEZ458799 GOV458791:GOV458799 GYR458791:GYR458799 HIN458791:HIN458799 HSJ458791:HSJ458799 ICF458791:ICF458799 IMB458791:IMB458799 IVX458791:IVX458799 JFT458791:JFT458799 JPP458791:JPP458799 JZL458791:JZL458799 KJH458791:KJH458799 KTD458791:KTD458799 LCZ458791:LCZ458799 LMV458791:LMV458799 LWR458791:LWR458799 MGN458791:MGN458799 MQJ458791:MQJ458799 NAF458791:NAF458799 NKB458791:NKB458799 NTX458791:NTX458799 ODT458791:ODT458799 ONP458791:ONP458799 OXL458791:OXL458799 PHH458791:PHH458799 PRD458791:PRD458799 QAZ458791:QAZ458799 QKV458791:QKV458799 QUR458791:QUR458799 REN458791:REN458799 ROJ458791:ROJ458799 RYF458791:RYF458799 SIB458791:SIB458799 SRX458791:SRX458799 TBT458791:TBT458799 TLP458791:TLP458799 TVL458791:TVL458799 UFH458791:UFH458799 UPD458791:UPD458799 UYZ458791:UYZ458799 VIV458791:VIV458799 VSR458791:VSR458799 WCN458791:WCN458799 WMJ458791:WMJ458799 WWF458791:WWF458799 X524327:X524335 JT524327:JT524335 TP524327:TP524335 ADL524327:ADL524335 ANH524327:ANH524335 AXD524327:AXD524335 BGZ524327:BGZ524335 BQV524327:BQV524335 CAR524327:CAR524335 CKN524327:CKN524335 CUJ524327:CUJ524335 DEF524327:DEF524335 DOB524327:DOB524335 DXX524327:DXX524335 EHT524327:EHT524335 ERP524327:ERP524335 FBL524327:FBL524335 FLH524327:FLH524335 FVD524327:FVD524335 GEZ524327:GEZ524335 GOV524327:GOV524335 GYR524327:GYR524335 HIN524327:HIN524335 HSJ524327:HSJ524335 ICF524327:ICF524335 IMB524327:IMB524335 IVX524327:IVX524335 JFT524327:JFT524335 JPP524327:JPP524335 JZL524327:JZL524335 KJH524327:KJH524335 KTD524327:KTD524335 LCZ524327:LCZ524335 LMV524327:LMV524335 LWR524327:LWR524335 MGN524327:MGN524335 MQJ524327:MQJ524335 NAF524327:NAF524335 NKB524327:NKB524335 NTX524327:NTX524335 ODT524327:ODT524335 ONP524327:ONP524335 OXL524327:OXL524335 PHH524327:PHH524335 PRD524327:PRD524335 QAZ524327:QAZ524335 QKV524327:QKV524335 QUR524327:QUR524335 REN524327:REN524335 ROJ524327:ROJ524335 RYF524327:RYF524335 SIB524327:SIB524335 SRX524327:SRX524335 TBT524327:TBT524335 TLP524327:TLP524335 TVL524327:TVL524335 UFH524327:UFH524335 UPD524327:UPD524335 UYZ524327:UYZ524335 VIV524327:VIV524335 VSR524327:VSR524335 WCN524327:WCN524335 WMJ524327:WMJ524335 WWF524327:WWF524335 X589863:X589871 JT589863:JT589871 TP589863:TP589871 ADL589863:ADL589871 ANH589863:ANH589871 AXD589863:AXD589871 BGZ589863:BGZ589871 BQV589863:BQV589871 CAR589863:CAR589871 CKN589863:CKN589871 CUJ589863:CUJ589871 DEF589863:DEF589871 DOB589863:DOB589871 DXX589863:DXX589871 EHT589863:EHT589871 ERP589863:ERP589871 FBL589863:FBL589871 FLH589863:FLH589871 FVD589863:FVD589871 GEZ589863:GEZ589871 GOV589863:GOV589871 GYR589863:GYR589871 HIN589863:HIN589871 HSJ589863:HSJ589871 ICF589863:ICF589871 IMB589863:IMB589871 IVX589863:IVX589871 JFT589863:JFT589871 JPP589863:JPP589871 JZL589863:JZL589871 KJH589863:KJH589871 KTD589863:KTD589871 LCZ589863:LCZ589871 LMV589863:LMV589871 LWR589863:LWR589871 MGN589863:MGN589871 MQJ589863:MQJ589871 NAF589863:NAF589871 NKB589863:NKB589871 NTX589863:NTX589871 ODT589863:ODT589871 ONP589863:ONP589871 OXL589863:OXL589871 PHH589863:PHH589871 PRD589863:PRD589871 QAZ589863:QAZ589871 QKV589863:QKV589871 QUR589863:QUR589871 REN589863:REN589871 ROJ589863:ROJ589871 RYF589863:RYF589871 SIB589863:SIB589871 SRX589863:SRX589871 TBT589863:TBT589871 TLP589863:TLP589871 TVL589863:TVL589871 UFH589863:UFH589871 UPD589863:UPD589871 UYZ589863:UYZ589871 VIV589863:VIV589871 VSR589863:VSR589871 WCN589863:WCN589871 WMJ589863:WMJ589871 WWF589863:WWF589871 X655399:X655407 JT655399:JT655407 TP655399:TP655407 ADL655399:ADL655407 ANH655399:ANH655407 AXD655399:AXD655407 BGZ655399:BGZ655407 BQV655399:BQV655407 CAR655399:CAR655407 CKN655399:CKN655407 CUJ655399:CUJ655407 DEF655399:DEF655407 DOB655399:DOB655407 DXX655399:DXX655407 EHT655399:EHT655407 ERP655399:ERP655407 FBL655399:FBL655407 FLH655399:FLH655407 FVD655399:FVD655407 GEZ655399:GEZ655407 GOV655399:GOV655407 GYR655399:GYR655407 HIN655399:HIN655407 HSJ655399:HSJ655407 ICF655399:ICF655407 IMB655399:IMB655407 IVX655399:IVX655407 JFT655399:JFT655407 JPP655399:JPP655407 JZL655399:JZL655407 KJH655399:KJH655407 KTD655399:KTD655407 LCZ655399:LCZ655407 LMV655399:LMV655407 LWR655399:LWR655407 MGN655399:MGN655407 MQJ655399:MQJ655407 NAF655399:NAF655407 NKB655399:NKB655407 NTX655399:NTX655407 ODT655399:ODT655407 ONP655399:ONP655407 OXL655399:OXL655407 PHH655399:PHH655407 PRD655399:PRD655407 QAZ655399:QAZ655407 QKV655399:QKV655407 QUR655399:QUR655407 REN655399:REN655407 ROJ655399:ROJ655407 RYF655399:RYF655407 SIB655399:SIB655407 SRX655399:SRX655407 TBT655399:TBT655407 TLP655399:TLP655407 TVL655399:TVL655407 UFH655399:UFH655407 UPD655399:UPD655407 UYZ655399:UYZ655407 VIV655399:VIV655407 VSR655399:VSR655407 WCN655399:WCN655407 WMJ655399:WMJ655407 WWF655399:WWF655407 X720935:X720943 JT720935:JT720943 TP720935:TP720943 ADL720935:ADL720943 ANH720935:ANH720943 AXD720935:AXD720943 BGZ720935:BGZ720943 BQV720935:BQV720943 CAR720935:CAR720943 CKN720935:CKN720943 CUJ720935:CUJ720943 DEF720935:DEF720943 DOB720935:DOB720943 DXX720935:DXX720943 EHT720935:EHT720943 ERP720935:ERP720943 FBL720935:FBL720943 FLH720935:FLH720943 FVD720935:FVD720943 GEZ720935:GEZ720943 GOV720935:GOV720943 GYR720935:GYR720943 HIN720935:HIN720943 HSJ720935:HSJ720943 ICF720935:ICF720943 IMB720935:IMB720943 IVX720935:IVX720943 JFT720935:JFT720943 JPP720935:JPP720943 JZL720935:JZL720943 KJH720935:KJH720943 KTD720935:KTD720943 LCZ720935:LCZ720943 LMV720935:LMV720943 LWR720935:LWR720943 MGN720935:MGN720943 MQJ720935:MQJ720943 NAF720935:NAF720943 NKB720935:NKB720943 NTX720935:NTX720943 ODT720935:ODT720943 ONP720935:ONP720943 OXL720935:OXL720943 PHH720935:PHH720943 PRD720935:PRD720943 QAZ720935:QAZ720943 QKV720935:QKV720943 QUR720935:QUR720943 REN720935:REN720943 ROJ720935:ROJ720943 RYF720935:RYF720943 SIB720935:SIB720943 SRX720935:SRX720943 TBT720935:TBT720943 TLP720935:TLP720943 TVL720935:TVL720943 UFH720935:UFH720943 UPD720935:UPD720943 UYZ720935:UYZ720943 VIV720935:VIV720943 VSR720935:VSR720943 WCN720935:WCN720943 WMJ720935:WMJ720943 WWF720935:WWF720943 X786471:X786479 JT786471:JT786479 TP786471:TP786479 ADL786471:ADL786479 ANH786471:ANH786479 AXD786471:AXD786479 BGZ786471:BGZ786479 BQV786471:BQV786479 CAR786471:CAR786479 CKN786471:CKN786479 CUJ786471:CUJ786479 DEF786471:DEF786479 DOB786471:DOB786479 DXX786471:DXX786479 EHT786471:EHT786479 ERP786471:ERP786479 FBL786471:FBL786479 FLH786471:FLH786479 FVD786471:FVD786479 GEZ786471:GEZ786479 GOV786471:GOV786479 GYR786471:GYR786479 HIN786471:HIN786479 HSJ786471:HSJ786479 ICF786471:ICF786479 IMB786471:IMB786479 IVX786471:IVX786479 JFT786471:JFT786479 JPP786471:JPP786479 JZL786471:JZL786479 KJH786471:KJH786479 KTD786471:KTD786479 LCZ786471:LCZ786479 LMV786471:LMV786479 LWR786471:LWR786479 MGN786471:MGN786479 MQJ786471:MQJ786479 NAF786471:NAF786479 NKB786471:NKB786479 NTX786471:NTX786479 ODT786471:ODT786479 ONP786471:ONP786479 OXL786471:OXL786479 PHH786471:PHH786479 PRD786471:PRD786479 QAZ786471:QAZ786479 QKV786471:QKV786479 QUR786471:QUR786479 REN786471:REN786479 ROJ786471:ROJ786479 RYF786471:RYF786479 SIB786471:SIB786479 SRX786471:SRX786479 TBT786471:TBT786479 TLP786471:TLP786479 TVL786471:TVL786479 UFH786471:UFH786479 UPD786471:UPD786479 UYZ786471:UYZ786479 VIV786471:VIV786479 VSR786471:VSR786479 WCN786471:WCN786479 WMJ786471:WMJ786479 WWF786471:WWF786479 X852007:X852015 JT852007:JT852015 TP852007:TP852015 ADL852007:ADL852015 ANH852007:ANH852015 AXD852007:AXD852015 BGZ852007:BGZ852015 BQV852007:BQV852015 CAR852007:CAR852015 CKN852007:CKN852015 CUJ852007:CUJ852015 DEF852007:DEF852015 DOB852007:DOB852015 DXX852007:DXX852015 EHT852007:EHT852015 ERP852007:ERP852015 FBL852007:FBL852015 FLH852007:FLH852015 FVD852007:FVD852015 GEZ852007:GEZ852015 GOV852007:GOV852015 GYR852007:GYR852015 HIN852007:HIN852015 HSJ852007:HSJ852015 ICF852007:ICF852015 IMB852007:IMB852015 IVX852007:IVX852015 JFT852007:JFT852015 JPP852007:JPP852015 JZL852007:JZL852015 KJH852007:KJH852015 KTD852007:KTD852015 LCZ852007:LCZ852015 LMV852007:LMV852015 LWR852007:LWR852015 MGN852007:MGN852015 MQJ852007:MQJ852015 NAF852007:NAF852015 NKB852007:NKB852015 NTX852007:NTX852015 ODT852007:ODT852015 ONP852007:ONP852015 OXL852007:OXL852015 PHH852007:PHH852015 PRD852007:PRD852015 QAZ852007:QAZ852015 QKV852007:QKV852015 QUR852007:QUR852015 REN852007:REN852015 ROJ852007:ROJ852015 RYF852007:RYF852015 SIB852007:SIB852015 SRX852007:SRX852015 TBT852007:TBT852015 TLP852007:TLP852015 TVL852007:TVL852015 UFH852007:UFH852015 UPD852007:UPD852015 UYZ852007:UYZ852015 VIV852007:VIV852015 VSR852007:VSR852015 WCN852007:WCN852015 WMJ852007:WMJ852015 WWF852007:WWF852015 X917543:X917551 JT917543:JT917551 TP917543:TP917551 ADL917543:ADL917551 ANH917543:ANH917551 AXD917543:AXD917551 BGZ917543:BGZ917551 BQV917543:BQV917551 CAR917543:CAR917551 CKN917543:CKN917551 CUJ917543:CUJ917551 DEF917543:DEF917551 DOB917543:DOB917551 DXX917543:DXX917551 EHT917543:EHT917551 ERP917543:ERP917551 FBL917543:FBL917551 FLH917543:FLH917551 FVD917543:FVD917551 GEZ917543:GEZ917551 GOV917543:GOV917551 GYR917543:GYR917551 HIN917543:HIN917551 HSJ917543:HSJ917551 ICF917543:ICF917551 IMB917543:IMB917551 IVX917543:IVX917551 JFT917543:JFT917551 JPP917543:JPP917551 JZL917543:JZL917551 KJH917543:KJH917551 KTD917543:KTD917551 LCZ917543:LCZ917551 LMV917543:LMV917551 LWR917543:LWR917551 MGN917543:MGN917551 MQJ917543:MQJ917551 NAF917543:NAF917551 NKB917543:NKB917551 NTX917543:NTX917551 ODT917543:ODT917551 ONP917543:ONP917551 OXL917543:OXL917551 PHH917543:PHH917551 PRD917543:PRD917551 QAZ917543:QAZ917551 QKV917543:QKV917551 QUR917543:QUR917551 REN917543:REN917551 ROJ917543:ROJ917551 RYF917543:RYF917551 SIB917543:SIB917551 SRX917543:SRX917551 TBT917543:TBT917551 TLP917543:TLP917551 TVL917543:TVL917551 UFH917543:UFH917551 UPD917543:UPD917551 UYZ917543:UYZ917551 VIV917543:VIV917551 VSR917543:VSR917551 WCN917543:WCN917551 WMJ917543:WMJ917551 WWF917543:WWF917551 X983079:X983087 JT983079:JT983087 TP983079:TP983087 ADL983079:ADL983087 ANH983079:ANH983087 AXD983079:AXD983087 BGZ983079:BGZ983087 BQV983079:BQV983087 CAR983079:CAR983087 CKN983079:CKN983087 CUJ983079:CUJ983087 DEF983079:DEF983087 DOB983079:DOB983087 DXX983079:DXX983087 EHT983079:EHT983087 ERP983079:ERP983087 FBL983079:FBL983087 FLH983079:FLH983087 FVD983079:FVD983087 GEZ983079:GEZ983087 GOV983079:GOV983087 GYR983079:GYR983087 HIN983079:HIN983087 HSJ983079:HSJ983087 ICF983079:ICF983087 IMB983079:IMB983087 IVX983079:IVX983087 JFT983079:JFT983087 JPP983079:JPP983087 JZL983079:JZL983087 KJH983079:KJH983087 KTD983079:KTD983087 LCZ983079:LCZ983087 LMV983079:LMV983087 LWR983079:LWR983087 MGN983079:MGN983087 MQJ983079:MQJ983087 NAF983079:NAF983087 NKB983079:NKB983087 NTX983079:NTX983087 ODT983079:ODT983087 ONP983079:ONP983087 OXL983079:OXL983087 PHH983079:PHH983087 PRD983079:PRD983087 QAZ983079:QAZ983087 QKV983079:QKV983087 QUR983079:QUR983087 REN983079:REN983087 ROJ983079:ROJ983087 RYF983079:RYF983087 SIB983079:SIB983087 SRX983079:SRX983087 TBT983079:TBT983087 TLP983079:TLP983087 TVL983079:TVL983087 UFH983079:UFH983087 UPD983079:UPD983087 UYZ983079:UYZ983087 VIV983079:VIV983087 VSR983079:VSR983087 WCN983079:WCN983087 WMJ983079:WMJ983087 WWF983079:WWF983087 V53:V54 JR53:JR54 TN53:TN54 ADJ53:ADJ54 ANF53:ANF54 AXB53:AXB54 BGX53:BGX54 BQT53:BQT54 CAP53:CAP54 CKL53:CKL54 CUH53:CUH54 DED53:DED54 DNZ53:DNZ54 DXV53:DXV54 EHR53:EHR54 ERN53:ERN54 FBJ53:FBJ54 FLF53:FLF54 FVB53:FVB54 GEX53:GEX54 GOT53:GOT54 GYP53:GYP54 HIL53:HIL54 HSH53:HSH54 ICD53:ICD54 ILZ53:ILZ54 IVV53:IVV54 JFR53:JFR54 JPN53:JPN54 JZJ53:JZJ54 KJF53:KJF54 KTB53:KTB54 LCX53:LCX54 LMT53:LMT54 LWP53:LWP54 MGL53:MGL54 MQH53:MQH54 NAD53:NAD54 NJZ53:NJZ54 NTV53:NTV54 ODR53:ODR54 ONN53:ONN54 OXJ53:OXJ54 PHF53:PHF54 PRB53:PRB54 QAX53:QAX54 QKT53:QKT54 QUP53:QUP54 REL53:REL54 ROH53:ROH54 RYD53:RYD54 SHZ53:SHZ54 SRV53:SRV54 TBR53:TBR54 TLN53:TLN54 TVJ53:TVJ54 UFF53:UFF54 UPB53:UPB54 UYX53:UYX54 VIT53:VIT54 VSP53:VSP54 WCL53:WCL54 WMH53:WMH54 WWD53:WWD54 V65589:V65590 JR65589:JR65590 TN65589:TN65590 ADJ65589:ADJ65590 ANF65589:ANF65590 AXB65589:AXB65590 BGX65589:BGX65590 BQT65589:BQT65590 CAP65589:CAP65590 CKL65589:CKL65590 CUH65589:CUH65590 DED65589:DED65590 DNZ65589:DNZ65590 DXV65589:DXV65590 EHR65589:EHR65590 ERN65589:ERN65590 FBJ65589:FBJ65590 FLF65589:FLF65590 FVB65589:FVB65590 GEX65589:GEX65590 GOT65589:GOT65590 GYP65589:GYP65590 HIL65589:HIL65590 HSH65589:HSH65590 ICD65589:ICD65590 ILZ65589:ILZ65590 IVV65589:IVV65590 JFR65589:JFR65590 JPN65589:JPN65590 JZJ65589:JZJ65590 KJF65589:KJF65590 KTB65589:KTB65590 LCX65589:LCX65590 LMT65589:LMT65590 LWP65589:LWP65590 MGL65589:MGL65590 MQH65589:MQH65590 NAD65589:NAD65590 NJZ65589:NJZ65590 NTV65589:NTV65590 ODR65589:ODR65590 ONN65589:ONN65590 OXJ65589:OXJ65590 PHF65589:PHF65590 PRB65589:PRB65590 QAX65589:QAX65590 QKT65589:QKT65590 QUP65589:QUP65590 REL65589:REL65590 ROH65589:ROH65590 RYD65589:RYD65590 SHZ65589:SHZ65590 SRV65589:SRV65590 TBR65589:TBR65590 TLN65589:TLN65590 TVJ65589:TVJ65590 UFF65589:UFF65590 UPB65589:UPB65590 UYX65589:UYX65590 VIT65589:VIT65590 VSP65589:VSP65590 WCL65589:WCL65590 WMH65589:WMH65590 WWD65589:WWD65590 V131125:V131126 JR131125:JR131126 TN131125:TN131126 ADJ131125:ADJ131126 ANF131125:ANF131126 AXB131125:AXB131126 BGX131125:BGX131126 BQT131125:BQT131126 CAP131125:CAP131126 CKL131125:CKL131126 CUH131125:CUH131126 DED131125:DED131126 DNZ131125:DNZ131126 DXV131125:DXV131126 EHR131125:EHR131126 ERN131125:ERN131126 FBJ131125:FBJ131126 FLF131125:FLF131126 FVB131125:FVB131126 GEX131125:GEX131126 GOT131125:GOT131126 GYP131125:GYP131126 HIL131125:HIL131126 HSH131125:HSH131126 ICD131125:ICD131126 ILZ131125:ILZ131126 IVV131125:IVV131126 JFR131125:JFR131126 JPN131125:JPN131126 JZJ131125:JZJ131126 KJF131125:KJF131126 KTB131125:KTB131126 LCX131125:LCX131126 LMT131125:LMT131126 LWP131125:LWP131126 MGL131125:MGL131126 MQH131125:MQH131126 NAD131125:NAD131126 NJZ131125:NJZ131126 NTV131125:NTV131126 ODR131125:ODR131126 ONN131125:ONN131126 OXJ131125:OXJ131126 PHF131125:PHF131126 PRB131125:PRB131126 QAX131125:QAX131126 QKT131125:QKT131126 QUP131125:QUP131126 REL131125:REL131126 ROH131125:ROH131126 RYD131125:RYD131126 SHZ131125:SHZ131126 SRV131125:SRV131126 TBR131125:TBR131126 TLN131125:TLN131126 TVJ131125:TVJ131126 UFF131125:UFF131126 UPB131125:UPB131126 UYX131125:UYX131126 VIT131125:VIT131126 VSP131125:VSP131126 WCL131125:WCL131126 WMH131125:WMH131126 WWD131125:WWD131126 V196661:V196662 JR196661:JR196662 TN196661:TN196662 ADJ196661:ADJ196662 ANF196661:ANF196662 AXB196661:AXB196662 BGX196661:BGX196662 BQT196661:BQT196662 CAP196661:CAP196662 CKL196661:CKL196662 CUH196661:CUH196662 DED196661:DED196662 DNZ196661:DNZ196662 DXV196661:DXV196662 EHR196661:EHR196662 ERN196661:ERN196662 FBJ196661:FBJ196662 FLF196661:FLF196662 FVB196661:FVB196662 GEX196661:GEX196662 GOT196661:GOT196662 GYP196661:GYP196662 HIL196661:HIL196662 HSH196661:HSH196662 ICD196661:ICD196662 ILZ196661:ILZ196662 IVV196661:IVV196662 JFR196661:JFR196662 JPN196661:JPN196662 JZJ196661:JZJ196662 KJF196661:KJF196662 KTB196661:KTB196662 LCX196661:LCX196662 LMT196661:LMT196662 LWP196661:LWP196662 MGL196661:MGL196662 MQH196661:MQH196662 NAD196661:NAD196662 NJZ196661:NJZ196662 NTV196661:NTV196662 ODR196661:ODR196662 ONN196661:ONN196662 OXJ196661:OXJ196662 PHF196661:PHF196662 PRB196661:PRB196662 QAX196661:QAX196662 QKT196661:QKT196662 QUP196661:QUP196662 REL196661:REL196662 ROH196661:ROH196662 RYD196661:RYD196662 SHZ196661:SHZ196662 SRV196661:SRV196662 TBR196661:TBR196662 TLN196661:TLN196662 TVJ196661:TVJ196662 UFF196661:UFF196662 UPB196661:UPB196662 UYX196661:UYX196662 VIT196661:VIT196662 VSP196661:VSP196662 WCL196661:WCL196662 WMH196661:WMH196662 WWD196661:WWD196662 V262197:V262198 JR262197:JR262198 TN262197:TN262198 ADJ262197:ADJ262198 ANF262197:ANF262198 AXB262197:AXB262198 BGX262197:BGX262198 BQT262197:BQT262198 CAP262197:CAP262198 CKL262197:CKL262198 CUH262197:CUH262198 DED262197:DED262198 DNZ262197:DNZ262198 DXV262197:DXV262198 EHR262197:EHR262198 ERN262197:ERN262198 FBJ262197:FBJ262198 FLF262197:FLF262198 FVB262197:FVB262198 GEX262197:GEX262198 GOT262197:GOT262198 GYP262197:GYP262198 HIL262197:HIL262198 HSH262197:HSH262198 ICD262197:ICD262198 ILZ262197:ILZ262198 IVV262197:IVV262198 JFR262197:JFR262198 JPN262197:JPN262198 JZJ262197:JZJ262198 KJF262197:KJF262198 KTB262197:KTB262198 LCX262197:LCX262198 LMT262197:LMT262198 LWP262197:LWP262198 MGL262197:MGL262198 MQH262197:MQH262198 NAD262197:NAD262198 NJZ262197:NJZ262198 NTV262197:NTV262198 ODR262197:ODR262198 ONN262197:ONN262198 OXJ262197:OXJ262198 PHF262197:PHF262198 PRB262197:PRB262198 QAX262197:QAX262198 QKT262197:QKT262198 QUP262197:QUP262198 REL262197:REL262198 ROH262197:ROH262198 RYD262197:RYD262198 SHZ262197:SHZ262198 SRV262197:SRV262198 TBR262197:TBR262198 TLN262197:TLN262198 TVJ262197:TVJ262198 UFF262197:UFF262198 UPB262197:UPB262198 UYX262197:UYX262198 VIT262197:VIT262198 VSP262197:VSP262198 WCL262197:WCL262198 WMH262197:WMH262198 WWD262197:WWD262198 V327733:V327734 JR327733:JR327734 TN327733:TN327734 ADJ327733:ADJ327734 ANF327733:ANF327734 AXB327733:AXB327734 BGX327733:BGX327734 BQT327733:BQT327734 CAP327733:CAP327734 CKL327733:CKL327734 CUH327733:CUH327734 DED327733:DED327734 DNZ327733:DNZ327734 DXV327733:DXV327734 EHR327733:EHR327734 ERN327733:ERN327734 FBJ327733:FBJ327734 FLF327733:FLF327734 FVB327733:FVB327734 GEX327733:GEX327734 GOT327733:GOT327734 GYP327733:GYP327734 HIL327733:HIL327734 HSH327733:HSH327734 ICD327733:ICD327734 ILZ327733:ILZ327734 IVV327733:IVV327734 JFR327733:JFR327734 JPN327733:JPN327734 JZJ327733:JZJ327734 KJF327733:KJF327734 KTB327733:KTB327734 LCX327733:LCX327734 LMT327733:LMT327734 LWP327733:LWP327734 MGL327733:MGL327734 MQH327733:MQH327734 NAD327733:NAD327734 NJZ327733:NJZ327734 NTV327733:NTV327734 ODR327733:ODR327734 ONN327733:ONN327734 OXJ327733:OXJ327734 PHF327733:PHF327734 PRB327733:PRB327734 QAX327733:QAX327734 QKT327733:QKT327734 QUP327733:QUP327734 REL327733:REL327734 ROH327733:ROH327734 RYD327733:RYD327734 SHZ327733:SHZ327734 SRV327733:SRV327734 TBR327733:TBR327734 TLN327733:TLN327734 TVJ327733:TVJ327734 UFF327733:UFF327734 UPB327733:UPB327734 UYX327733:UYX327734 VIT327733:VIT327734 VSP327733:VSP327734 WCL327733:WCL327734 WMH327733:WMH327734 WWD327733:WWD327734 V393269:V393270 JR393269:JR393270 TN393269:TN393270 ADJ393269:ADJ393270 ANF393269:ANF393270 AXB393269:AXB393270 BGX393269:BGX393270 BQT393269:BQT393270 CAP393269:CAP393270 CKL393269:CKL393270 CUH393269:CUH393270 DED393269:DED393270 DNZ393269:DNZ393270 DXV393269:DXV393270 EHR393269:EHR393270 ERN393269:ERN393270 FBJ393269:FBJ393270 FLF393269:FLF393270 FVB393269:FVB393270 GEX393269:GEX393270 GOT393269:GOT393270 GYP393269:GYP393270 HIL393269:HIL393270 HSH393269:HSH393270 ICD393269:ICD393270 ILZ393269:ILZ393270 IVV393269:IVV393270 JFR393269:JFR393270 JPN393269:JPN393270 JZJ393269:JZJ393270 KJF393269:KJF393270 KTB393269:KTB393270 LCX393269:LCX393270 LMT393269:LMT393270 LWP393269:LWP393270 MGL393269:MGL393270 MQH393269:MQH393270 NAD393269:NAD393270 NJZ393269:NJZ393270 NTV393269:NTV393270 ODR393269:ODR393270 ONN393269:ONN393270 OXJ393269:OXJ393270 PHF393269:PHF393270 PRB393269:PRB393270 QAX393269:QAX393270 QKT393269:QKT393270 QUP393269:QUP393270 REL393269:REL393270 ROH393269:ROH393270 RYD393269:RYD393270 SHZ393269:SHZ393270 SRV393269:SRV393270 TBR393269:TBR393270 TLN393269:TLN393270 TVJ393269:TVJ393270 UFF393269:UFF393270 UPB393269:UPB393270 UYX393269:UYX393270 VIT393269:VIT393270 VSP393269:VSP393270 WCL393269:WCL393270 WMH393269:WMH393270 WWD393269:WWD393270 V458805:V458806 JR458805:JR458806 TN458805:TN458806 ADJ458805:ADJ458806 ANF458805:ANF458806 AXB458805:AXB458806 BGX458805:BGX458806 BQT458805:BQT458806 CAP458805:CAP458806 CKL458805:CKL458806 CUH458805:CUH458806 DED458805:DED458806 DNZ458805:DNZ458806 DXV458805:DXV458806 EHR458805:EHR458806 ERN458805:ERN458806 FBJ458805:FBJ458806 FLF458805:FLF458806 FVB458805:FVB458806 GEX458805:GEX458806 GOT458805:GOT458806 GYP458805:GYP458806 HIL458805:HIL458806 HSH458805:HSH458806 ICD458805:ICD458806 ILZ458805:ILZ458806 IVV458805:IVV458806 JFR458805:JFR458806 JPN458805:JPN458806 JZJ458805:JZJ458806 KJF458805:KJF458806 KTB458805:KTB458806 LCX458805:LCX458806 LMT458805:LMT458806 LWP458805:LWP458806 MGL458805:MGL458806 MQH458805:MQH458806 NAD458805:NAD458806 NJZ458805:NJZ458806 NTV458805:NTV458806 ODR458805:ODR458806 ONN458805:ONN458806 OXJ458805:OXJ458806 PHF458805:PHF458806 PRB458805:PRB458806 QAX458805:QAX458806 QKT458805:QKT458806 QUP458805:QUP458806 REL458805:REL458806 ROH458805:ROH458806 RYD458805:RYD458806 SHZ458805:SHZ458806 SRV458805:SRV458806 TBR458805:TBR458806 TLN458805:TLN458806 TVJ458805:TVJ458806 UFF458805:UFF458806 UPB458805:UPB458806 UYX458805:UYX458806 VIT458805:VIT458806 VSP458805:VSP458806 WCL458805:WCL458806 WMH458805:WMH458806 WWD458805:WWD458806 V524341:V524342 JR524341:JR524342 TN524341:TN524342 ADJ524341:ADJ524342 ANF524341:ANF524342 AXB524341:AXB524342 BGX524341:BGX524342 BQT524341:BQT524342 CAP524341:CAP524342 CKL524341:CKL524342 CUH524341:CUH524342 DED524341:DED524342 DNZ524341:DNZ524342 DXV524341:DXV524342 EHR524341:EHR524342 ERN524341:ERN524342 FBJ524341:FBJ524342 FLF524341:FLF524342 FVB524341:FVB524342 GEX524341:GEX524342 GOT524341:GOT524342 GYP524341:GYP524342 HIL524341:HIL524342 HSH524341:HSH524342 ICD524341:ICD524342 ILZ524341:ILZ524342 IVV524341:IVV524342 JFR524341:JFR524342 JPN524341:JPN524342 JZJ524341:JZJ524342 KJF524341:KJF524342 KTB524341:KTB524342 LCX524341:LCX524342 LMT524341:LMT524342 LWP524341:LWP524342 MGL524341:MGL524342 MQH524341:MQH524342 NAD524341:NAD524342 NJZ524341:NJZ524342 NTV524341:NTV524342 ODR524341:ODR524342 ONN524341:ONN524342 OXJ524341:OXJ524342 PHF524341:PHF524342 PRB524341:PRB524342 QAX524341:QAX524342 QKT524341:QKT524342 QUP524341:QUP524342 REL524341:REL524342 ROH524341:ROH524342 RYD524341:RYD524342 SHZ524341:SHZ524342 SRV524341:SRV524342 TBR524341:TBR524342 TLN524341:TLN524342 TVJ524341:TVJ524342 UFF524341:UFF524342 UPB524341:UPB524342 UYX524341:UYX524342 VIT524341:VIT524342 VSP524341:VSP524342 WCL524341:WCL524342 WMH524341:WMH524342 WWD524341:WWD524342 V589877:V589878 JR589877:JR589878 TN589877:TN589878 ADJ589877:ADJ589878 ANF589877:ANF589878 AXB589877:AXB589878 BGX589877:BGX589878 BQT589877:BQT589878 CAP589877:CAP589878 CKL589877:CKL589878 CUH589877:CUH589878 DED589877:DED589878 DNZ589877:DNZ589878 DXV589877:DXV589878 EHR589877:EHR589878 ERN589877:ERN589878 FBJ589877:FBJ589878 FLF589877:FLF589878 FVB589877:FVB589878 GEX589877:GEX589878 GOT589877:GOT589878 GYP589877:GYP589878 HIL589877:HIL589878 HSH589877:HSH589878 ICD589877:ICD589878 ILZ589877:ILZ589878 IVV589877:IVV589878 JFR589877:JFR589878 JPN589877:JPN589878 JZJ589877:JZJ589878 KJF589877:KJF589878 KTB589877:KTB589878 LCX589877:LCX589878 LMT589877:LMT589878 LWP589877:LWP589878 MGL589877:MGL589878 MQH589877:MQH589878 NAD589877:NAD589878 NJZ589877:NJZ589878 NTV589877:NTV589878 ODR589877:ODR589878 ONN589877:ONN589878 OXJ589877:OXJ589878 PHF589877:PHF589878 PRB589877:PRB589878 QAX589877:QAX589878 QKT589877:QKT589878 QUP589877:QUP589878 REL589877:REL589878 ROH589877:ROH589878 RYD589877:RYD589878 SHZ589877:SHZ589878 SRV589877:SRV589878 TBR589877:TBR589878 TLN589877:TLN589878 TVJ589877:TVJ589878 UFF589877:UFF589878 UPB589877:UPB589878 UYX589877:UYX589878 VIT589877:VIT589878 VSP589877:VSP589878 WCL589877:WCL589878 WMH589877:WMH589878 WWD589877:WWD589878 V655413:V655414 JR655413:JR655414 TN655413:TN655414 ADJ655413:ADJ655414 ANF655413:ANF655414 AXB655413:AXB655414 BGX655413:BGX655414 BQT655413:BQT655414 CAP655413:CAP655414 CKL655413:CKL655414 CUH655413:CUH655414 DED655413:DED655414 DNZ655413:DNZ655414 DXV655413:DXV655414 EHR655413:EHR655414 ERN655413:ERN655414 FBJ655413:FBJ655414 FLF655413:FLF655414 FVB655413:FVB655414 GEX655413:GEX655414 GOT655413:GOT655414 GYP655413:GYP655414 HIL655413:HIL655414 HSH655413:HSH655414 ICD655413:ICD655414 ILZ655413:ILZ655414 IVV655413:IVV655414 JFR655413:JFR655414 JPN655413:JPN655414 JZJ655413:JZJ655414 KJF655413:KJF655414 KTB655413:KTB655414 LCX655413:LCX655414 LMT655413:LMT655414 LWP655413:LWP655414 MGL655413:MGL655414 MQH655413:MQH655414 NAD655413:NAD655414 NJZ655413:NJZ655414 NTV655413:NTV655414 ODR655413:ODR655414 ONN655413:ONN655414 OXJ655413:OXJ655414 PHF655413:PHF655414 PRB655413:PRB655414 QAX655413:QAX655414 QKT655413:QKT655414 QUP655413:QUP655414 REL655413:REL655414 ROH655413:ROH655414 RYD655413:RYD655414 SHZ655413:SHZ655414 SRV655413:SRV655414 TBR655413:TBR655414 TLN655413:TLN655414 TVJ655413:TVJ655414 UFF655413:UFF655414 UPB655413:UPB655414 UYX655413:UYX655414 VIT655413:VIT655414 VSP655413:VSP655414 WCL655413:WCL655414 WMH655413:WMH655414 WWD655413:WWD655414 V720949:V720950 JR720949:JR720950 TN720949:TN720950 ADJ720949:ADJ720950 ANF720949:ANF720950 AXB720949:AXB720950 BGX720949:BGX720950 BQT720949:BQT720950 CAP720949:CAP720950 CKL720949:CKL720950 CUH720949:CUH720950 DED720949:DED720950 DNZ720949:DNZ720950 DXV720949:DXV720950 EHR720949:EHR720950 ERN720949:ERN720950 FBJ720949:FBJ720950 FLF720949:FLF720950 FVB720949:FVB720950 GEX720949:GEX720950 GOT720949:GOT720950 GYP720949:GYP720950 HIL720949:HIL720950 HSH720949:HSH720950 ICD720949:ICD720950 ILZ720949:ILZ720950 IVV720949:IVV720950 JFR720949:JFR720950 JPN720949:JPN720950 JZJ720949:JZJ720950 KJF720949:KJF720950 KTB720949:KTB720950 LCX720949:LCX720950 LMT720949:LMT720950 LWP720949:LWP720950 MGL720949:MGL720950 MQH720949:MQH720950 NAD720949:NAD720950 NJZ720949:NJZ720950 NTV720949:NTV720950 ODR720949:ODR720950 ONN720949:ONN720950 OXJ720949:OXJ720950 PHF720949:PHF720950 PRB720949:PRB720950 QAX720949:QAX720950 QKT720949:QKT720950 QUP720949:QUP720950 REL720949:REL720950 ROH720949:ROH720950 RYD720949:RYD720950 SHZ720949:SHZ720950 SRV720949:SRV720950 TBR720949:TBR720950 TLN720949:TLN720950 TVJ720949:TVJ720950 UFF720949:UFF720950 UPB720949:UPB720950 UYX720949:UYX720950 VIT720949:VIT720950 VSP720949:VSP720950 WCL720949:WCL720950 WMH720949:WMH720950 WWD720949:WWD720950 V786485:V786486 JR786485:JR786486 TN786485:TN786486 ADJ786485:ADJ786486 ANF786485:ANF786486 AXB786485:AXB786486 BGX786485:BGX786486 BQT786485:BQT786486 CAP786485:CAP786486 CKL786485:CKL786486 CUH786485:CUH786486 DED786485:DED786486 DNZ786485:DNZ786486 DXV786485:DXV786486 EHR786485:EHR786486 ERN786485:ERN786486 FBJ786485:FBJ786486 FLF786485:FLF786486 FVB786485:FVB786486 GEX786485:GEX786486 GOT786485:GOT786486 GYP786485:GYP786486 HIL786485:HIL786486 HSH786485:HSH786486 ICD786485:ICD786486 ILZ786485:ILZ786486 IVV786485:IVV786486 JFR786485:JFR786486 JPN786485:JPN786486 JZJ786485:JZJ786486 KJF786485:KJF786486 KTB786485:KTB786486 LCX786485:LCX786486 LMT786485:LMT786486 LWP786485:LWP786486 MGL786485:MGL786486 MQH786485:MQH786486 NAD786485:NAD786486 NJZ786485:NJZ786486 NTV786485:NTV786486 ODR786485:ODR786486 ONN786485:ONN786486 OXJ786485:OXJ786486 PHF786485:PHF786486 PRB786485:PRB786486 QAX786485:QAX786486 QKT786485:QKT786486 QUP786485:QUP786486 REL786485:REL786486 ROH786485:ROH786486 RYD786485:RYD786486 SHZ786485:SHZ786486 SRV786485:SRV786486 TBR786485:TBR786486 TLN786485:TLN786486 TVJ786485:TVJ786486 UFF786485:UFF786486 UPB786485:UPB786486 UYX786485:UYX786486 VIT786485:VIT786486 VSP786485:VSP786486 WCL786485:WCL786486 WMH786485:WMH786486 WWD786485:WWD786486 V852021:V852022 JR852021:JR852022 TN852021:TN852022 ADJ852021:ADJ852022 ANF852021:ANF852022 AXB852021:AXB852022 BGX852021:BGX852022 BQT852021:BQT852022 CAP852021:CAP852022 CKL852021:CKL852022 CUH852021:CUH852022 DED852021:DED852022 DNZ852021:DNZ852022 DXV852021:DXV852022 EHR852021:EHR852022 ERN852021:ERN852022 FBJ852021:FBJ852022 FLF852021:FLF852022 FVB852021:FVB852022 GEX852021:GEX852022 GOT852021:GOT852022 GYP852021:GYP852022 HIL852021:HIL852022 HSH852021:HSH852022 ICD852021:ICD852022 ILZ852021:ILZ852022 IVV852021:IVV852022 JFR852021:JFR852022 JPN852021:JPN852022 JZJ852021:JZJ852022 KJF852021:KJF852022 KTB852021:KTB852022 LCX852021:LCX852022 LMT852021:LMT852022 LWP852021:LWP852022 MGL852021:MGL852022 MQH852021:MQH852022 NAD852021:NAD852022 NJZ852021:NJZ852022 NTV852021:NTV852022 ODR852021:ODR852022 ONN852021:ONN852022 OXJ852021:OXJ852022 PHF852021:PHF852022 PRB852021:PRB852022 QAX852021:QAX852022 QKT852021:QKT852022 QUP852021:QUP852022 REL852021:REL852022 ROH852021:ROH852022 RYD852021:RYD852022 SHZ852021:SHZ852022 SRV852021:SRV852022 TBR852021:TBR852022 TLN852021:TLN852022 TVJ852021:TVJ852022 UFF852021:UFF852022 UPB852021:UPB852022 UYX852021:UYX852022 VIT852021:VIT852022 VSP852021:VSP852022 WCL852021:WCL852022 WMH852021:WMH852022 WWD852021:WWD852022 V917557:V917558 JR917557:JR917558 TN917557:TN917558 ADJ917557:ADJ917558 ANF917557:ANF917558 AXB917557:AXB917558 BGX917557:BGX917558 BQT917557:BQT917558 CAP917557:CAP917558 CKL917557:CKL917558 CUH917557:CUH917558 DED917557:DED917558 DNZ917557:DNZ917558 DXV917557:DXV917558 EHR917557:EHR917558 ERN917557:ERN917558 FBJ917557:FBJ917558 FLF917557:FLF917558 FVB917557:FVB917558 GEX917557:GEX917558 GOT917557:GOT917558 GYP917557:GYP917558 HIL917557:HIL917558 HSH917557:HSH917558 ICD917557:ICD917558 ILZ917557:ILZ917558 IVV917557:IVV917558 JFR917557:JFR917558 JPN917557:JPN917558 JZJ917557:JZJ917558 KJF917557:KJF917558 KTB917557:KTB917558 LCX917557:LCX917558 LMT917557:LMT917558 LWP917557:LWP917558 MGL917557:MGL917558 MQH917557:MQH917558 NAD917557:NAD917558 NJZ917557:NJZ917558 NTV917557:NTV917558 ODR917557:ODR917558 ONN917557:ONN917558 OXJ917557:OXJ917558 PHF917557:PHF917558 PRB917557:PRB917558 QAX917557:QAX917558 QKT917557:QKT917558 QUP917557:QUP917558 REL917557:REL917558 ROH917557:ROH917558 RYD917557:RYD917558 SHZ917557:SHZ917558 SRV917557:SRV917558 TBR917557:TBR917558 TLN917557:TLN917558 TVJ917557:TVJ917558 UFF917557:UFF917558 UPB917557:UPB917558 UYX917557:UYX917558 VIT917557:VIT917558 VSP917557:VSP917558 WCL917557:WCL917558 WMH917557:WMH917558 WWD917557:WWD917558 V983093:V983094 JR983093:JR983094 TN983093:TN983094 ADJ983093:ADJ983094 ANF983093:ANF983094 AXB983093:AXB983094 BGX983093:BGX983094 BQT983093:BQT983094 CAP983093:CAP983094 CKL983093:CKL983094 CUH983093:CUH983094 DED983093:DED983094 DNZ983093:DNZ983094 DXV983093:DXV983094 EHR983093:EHR983094 ERN983093:ERN983094 FBJ983093:FBJ983094 FLF983093:FLF983094 FVB983093:FVB983094 GEX983093:GEX983094 GOT983093:GOT983094 GYP983093:GYP983094 HIL983093:HIL983094 HSH983093:HSH983094 ICD983093:ICD983094 ILZ983093:ILZ983094 IVV983093:IVV983094 JFR983093:JFR983094 JPN983093:JPN983094 JZJ983093:JZJ983094 KJF983093:KJF983094 KTB983093:KTB983094 LCX983093:LCX983094 LMT983093:LMT983094 LWP983093:LWP983094 MGL983093:MGL983094 MQH983093:MQH983094 NAD983093:NAD983094 NJZ983093:NJZ983094 NTV983093:NTV983094 ODR983093:ODR983094 ONN983093:ONN983094 OXJ983093:OXJ983094 PHF983093:PHF983094 PRB983093:PRB983094 QAX983093:QAX983094 QKT983093:QKT983094 QUP983093:QUP983094 REL983093:REL983094 ROH983093:ROH983094 RYD983093:RYD983094 SHZ983093:SHZ983094 SRV983093:SRV983094 TBR983093:TBR983094 TLN983093:TLN983094 TVJ983093:TVJ983094 UFF983093:UFF983094 UPB983093:UPB983094 UYX983093:UYX983094 VIT983093:VIT983094 VSP983093:VSP983094 WCL983093:WCL983094 WMH983093:WMH983094 WWD983093:WWD983094 X53:X54 JT53:JT54 TP53:TP54 ADL53:ADL54 ANH53:ANH54 AXD53:AXD54 BGZ53:BGZ54 BQV53:BQV54 CAR53:CAR54 CKN53:CKN54 CUJ53:CUJ54 DEF53:DEF54 DOB53:DOB54 DXX53:DXX54 EHT53:EHT54 ERP53:ERP54 FBL53:FBL54 FLH53:FLH54 FVD53:FVD54 GEZ53:GEZ54 GOV53:GOV54 GYR53:GYR54 HIN53:HIN54 HSJ53:HSJ54 ICF53:ICF54 IMB53:IMB54 IVX53:IVX54 JFT53:JFT54 JPP53:JPP54 JZL53:JZL54 KJH53:KJH54 KTD53:KTD54 LCZ53:LCZ54 LMV53:LMV54 LWR53:LWR54 MGN53:MGN54 MQJ53:MQJ54 NAF53:NAF54 NKB53:NKB54 NTX53:NTX54 ODT53:ODT54 ONP53:ONP54 OXL53:OXL54 PHH53:PHH54 PRD53:PRD54 QAZ53:QAZ54 QKV53:QKV54 QUR53:QUR54 REN53:REN54 ROJ53:ROJ54 RYF53:RYF54 SIB53:SIB54 SRX53:SRX54 TBT53:TBT54 TLP53:TLP54 TVL53:TVL54 UFH53:UFH54 UPD53:UPD54 UYZ53:UYZ54 VIV53:VIV54 VSR53:VSR54 WCN53:WCN54 WMJ53:WMJ54 WWF53:WWF54 X65589:X65590 JT65589:JT65590 TP65589:TP65590 ADL65589:ADL65590 ANH65589:ANH65590 AXD65589:AXD65590 BGZ65589:BGZ65590 BQV65589:BQV65590 CAR65589:CAR65590 CKN65589:CKN65590 CUJ65589:CUJ65590 DEF65589:DEF65590 DOB65589:DOB65590 DXX65589:DXX65590 EHT65589:EHT65590 ERP65589:ERP65590 FBL65589:FBL65590 FLH65589:FLH65590 FVD65589:FVD65590 GEZ65589:GEZ65590 GOV65589:GOV65590 GYR65589:GYR65590 HIN65589:HIN65590 HSJ65589:HSJ65590 ICF65589:ICF65590 IMB65589:IMB65590 IVX65589:IVX65590 JFT65589:JFT65590 JPP65589:JPP65590 JZL65589:JZL65590 KJH65589:KJH65590 KTD65589:KTD65590 LCZ65589:LCZ65590 LMV65589:LMV65590 LWR65589:LWR65590 MGN65589:MGN65590 MQJ65589:MQJ65590 NAF65589:NAF65590 NKB65589:NKB65590 NTX65589:NTX65590 ODT65589:ODT65590 ONP65589:ONP65590 OXL65589:OXL65590 PHH65589:PHH65590 PRD65589:PRD65590 QAZ65589:QAZ65590 QKV65589:QKV65590 QUR65589:QUR65590 REN65589:REN65590 ROJ65589:ROJ65590 RYF65589:RYF65590 SIB65589:SIB65590 SRX65589:SRX65590 TBT65589:TBT65590 TLP65589:TLP65590 TVL65589:TVL65590 UFH65589:UFH65590 UPD65589:UPD65590 UYZ65589:UYZ65590 VIV65589:VIV65590 VSR65589:VSR65590 WCN65589:WCN65590 WMJ65589:WMJ65590 WWF65589:WWF65590 X131125:X131126 JT131125:JT131126 TP131125:TP131126 ADL131125:ADL131126 ANH131125:ANH131126 AXD131125:AXD131126 BGZ131125:BGZ131126 BQV131125:BQV131126 CAR131125:CAR131126 CKN131125:CKN131126 CUJ131125:CUJ131126 DEF131125:DEF131126 DOB131125:DOB131126 DXX131125:DXX131126 EHT131125:EHT131126 ERP131125:ERP131126 FBL131125:FBL131126 FLH131125:FLH131126 FVD131125:FVD131126 GEZ131125:GEZ131126 GOV131125:GOV131126 GYR131125:GYR131126 HIN131125:HIN131126 HSJ131125:HSJ131126 ICF131125:ICF131126 IMB131125:IMB131126 IVX131125:IVX131126 JFT131125:JFT131126 JPP131125:JPP131126 JZL131125:JZL131126 KJH131125:KJH131126 KTD131125:KTD131126 LCZ131125:LCZ131126 LMV131125:LMV131126 LWR131125:LWR131126 MGN131125:MGN131126 MQJ131125:MQJ131126 NAF131125:NAF131126 NKB131125:NKB131126 NTX131125:NTX131126 ODT131125:ODT131126 ONP131125:ONP131126 OXL131125:OXL131126 PHH131125:PHH131126 PRD131125:PRD131126 QAZ131125:QAZ131126 QKV131125:QKV131126 QUR131125:QUR131126 REN131125:REN131126 ROJ131125:ROJ131126 RYF131125:RYF131126 SIB131125:SIB131126 SRX131125:SRX131126 TBT131125:TBT131126 TLP131125:TLP131126 TVL131125:TVL131126 UFH131125:UFH131126 UPD131125:UPD131126 UYZ131125:UYZ131126 VIV131125:VIV131126 VSR131125:VSR131126 WCN131125:WCN131126 WMJ131125:WMJ131126 WWF131125:WWF131126 X196661:X196662 JT196661:JT196662 TP196661:TP196662 ADL196661:ADL196662 ANH196661:ANH196662 AXD196661:AXD196662 BGZ196661:BGZ196662 BQV196661:BQV196662 CAR196661:CAR196662 CKN196661:CKN196662 CUJ196661:CUJ196662 DEF196661:DEF196662 DOB196661:DOB196662 DXX196661:DXX196662 EHT196661:EHT196662 ERP196661:ERP196662 FBL196661:FBL196662 FLH196661:FLH196662 FVD196661:FVD196662 GEZ196661:GEZ196662 GOV196661:GOV196662 GYR196661:GYR196662 HIN196661:HIN196662 HSJ196661:HSJ196662 ICF196661:ICF196662 IMB196661:IMB196662 IVX196661:IVX196662 JFT196661:JFT196662 JPP196661:JPP196662 JZL196661:JZL196662 KJH196661:KJH196662 KTD196661:KTD196662 LCZ196661:LCZ196662 LMV196661:LMV196662 LWR196661:LWR196662 MGN196661:MGN196662 MQJ196661:MQJ196662 NAF196661:NAF196662 NKB196661:NKB196662 NTX196661:NTX196662 ODT196661:ODT196662 ONP196661:ONP196662 OXL196661:OXL196662 PHH196661:PHH196662 PRD196661:PRD196662 QAZ196661:QAZ196662 QKV196661:QKV196662 QUR196661:QUR196662 REN196661:REN196662 ROJ196661:ROJ196662 RYF196661:RYF196662 SIB196661:SIB196662 SRX196661:SRX196662 TBT196661:TBT196662 TLP196661:TLP196662 TVL196661:TVL196662 UFH196661:UFH196662 UPD196661:UPD196662 UYZ196661:UYZ196662 VIV196661:VIV196662 VSR196661:VSR196662 WCN196661:WCN196662 WMJ196661:WMJ196662 WWF196661:WWF196662 X262197:X262198 JT262197:JT262198 TP262197:TP262198 ADL262197:ADL262198 ANH262197:ANH262198 AXD262197:AXD262198 BGZ262197:BGZ262198 BQV262197:BQV262198 CAR262197:CAR262198 CKN262197:CKN262198 CUJ262197:CUJ262198 DEF262197:DEF262198 DOB262197:DOB262198 DXX262197:DXX262198 EHT262197:EHT262198 ERP262197:ERP262198 FBL262197:FBL262198 FLH262197:FLH262198 FVD262197:FVD262198 GEZ262197:GEZ262198 GOV262197:GOV262198 GYR262197:GYR262198 HIN262197:HIN262198 HSJ262197:HSJ262198 ICF262197:ICF262198 IMB262197:IMB262198 IVX262197:IVX262198 JFT262197:JFT262198 JPP262197:JPP262198 JZL262197:JZL262198 KJH262197:KJH262198 KTD262197:KTD262198 LCZ262197:LCZ262198 LMV262197:LMV262198 LWR262197:LWR262198 MGN262197:MGN262198 MQJ262197:MQJ262198 NAF262197:NAF262198 NKB262197:NKB262198 NTX262197:NTX262198 ODT262197:ODT262198 ONP262197:ONP262198 OXL262197:OXL262198 PHH262197:PHH262198 PRD262197:PRD262198 QAZ262197:QAZ262198 QKV262197:QKV262198 QUR262197:QUR262198 REN262197:REN262198 ROJ262197:ROJ262198 RYF262197:RYF262198 SIB262197:SIB262198 SRX262197:SRX262198 TBT262197:TBT262198 TLP262197:TLP262198 TVL262197:TVL262198 UFH262197:UFH262198 UPD262197:UPD262198 UYZ262197:UYZ262198 VIV262197:VIV262198 VSR262197:VSR262198 WCN262197:WCN262198 WMJ262197:WMJ262198 WWF262197:WWF262198 X327733:X327734 JT327733:JT327734 TP327733:TP327734 ADL327733:ADL327734 ANH327733:ANH327734 AXD327733:AXD327734 BGZ327733:BGZ327734 BQV327733:BQV327734 CAR327733:CAR327734 CKN327733:CKN327734 CUJ327733:CUJ327734 DEF327733:DEF327734 DOB327733:DOB327734 DXX327733:DXX327734 EHT327733:EHT327734 ERP327733:ERP327734 FBL327733:FBL327734 FLH327733:FLH327734 FVD327733:FVD327734 GEZ327733:GEZ327734 GOV327733:GOV327734 GYR327733:GYR327734 HIN327733:HIN327734 HSJ327733:HSJ327734 ICF327733:ICF327734 IMB327733:IMB327734 IVX327733:IVX327734 JFT327733:JFT327734 JPP327733:JPP327734 JZL327733:JZL327734 KJH327733:KJH327734 KTD327733:KTD327734 LCZ327733:LCZ327734 LMV327733:LMV327734 LWR327733:LWR327734 MGN327733:MGN327734 MQJ327733:MQJ327734 NAF327733:NAF327734 NKB327733:NKB327734 NTX327733:NTX327734 ODT327733:ODT327734 ONP327733:ONP327734 OXL327733:OXL327734 PHH327733:PHH327734 PRD327733:PRD327734 QAZ327733:QAZ327734 QKV327733:QKV327734 QUR327733:QUR327734 REN327733:REN327734 ROJ327733:ROJ327734 RYF327733:RYF327734 SIB327733:SIB327734 SRX327733:SRX327734 TBT327733:TBT327734 TLP327733:TLP327734 TVL327733:TVL327734 UFH327733:UFH327734 UPD327733:UPD327734 UYZ327733:UYZ327734 VIV327733:VIV327734 VSR327733:VSR327734 WCN327733:WCN327734 WMJ327733:WMJ327734 WWF327733:WWF327734 X393269:X393270 JT393269:JT393270 TP393269:TP393270 ADL393269:ADL393270 ANH393269:ANH393270 AXD393269:AXD393270 BGZ393269:BGZ393270 BQV393269:BQV393270 CAR393269:CAR393270 CKN393269:CKN393270 CUJ393269:CUJ393270 DEF393269:DEF393270 DOB393269:DOB393270 DXX393269:DXX393270 EHT393269:EHT393270 ERP393269:ERP393270 FBL393269:FBL393270 FLH393269:FLH393270 FVD393269:FVD393270 GEZ393269:GEZ393270 GOV393269:GOV393270 GYR393269:GYR393270 HIN393269:HIN393270 HSJ393269:HSJ393270 ICF393269:ICF393270 IMB393269:IMB393270 IVX393269:IVX393270 JFT393269:JFT393270 JPP393269:JPP393270 JZL393269:JZL393270 KJH393269:KJH393270 KTD393269:KTD393270 LCZ393269:LCZ393270 LMV393269:LMV393270 LWR393269:LWR393270 MGN393269:MGN393270 MQJ393269:MQJ393270 NAF393269:NAF393270 NKB393269:NKB393270 NTX393269:NTX393270 ODT393269:ODT393270 ONP393269:ONP393270 OXL393269:OXL393270 PHH393269:PHH393270 PRD393269:PRD393270 QAZ393269:QAZ393270 QKV393269:QKV393270 QUR393269:QUR393270 REN393269:REN393270 ROJ393269:ROJ393270 RYF393269:RYF393270 SIB393269:SIB393270 SRX393269:SRX393270 TBT393269:TBT393270 TLP393269:TLP393270 TVL393269:TVL393270 UFH393269:UFH393270 UPD393269:UPD393270 UYZ393269:UYZ393270 VIV393269:VIV393270 VSR393269:VSR393270 WCN393269:WCN393270 WMJ393269:WMJ393270 WWF393269:WWF393270 X458805:X458806 JT458805:JT458806 TP458805:TP458806 ADL458805:ADL458806 ANH458805:ANH458806 AXD458805:AXD458806 BGZ458805:BGZ458806 BQV458805:BQV458806 CAR458805:CAR458806 CKN458805:CKN458806 CUJ458805:CUJ458806 DEF458805:DEF458806 DOB458805:DOB458806 DXX458805:DXX458806 EHT458805:EHT458806 ERP458805:ERP458806 FBL458805:FBL458806 FLH458805:FLH458806 FVD458805:FVD458806 GEZ458805:GEZ458806 GOV458805:GOV458806 GYR458805:GYR458806 HIN458805:HIN458806 HSJ458805:HSJ458806 ICF458805:ICF458806 IMB458805:IMB458806 IVX458805:IVX458806 JFT458805:JFT458806 JPP458805:JPP458806 JZL458805:JZL458806 KJH458805:KJH458806 KTD458805:KTD458806 LCZ458805:LCZ458806 LMV458805:LMV458806 LWR458805:LWR458806 MGN458805:MGN458806 MQJ458805:MQJ458806 NAF458805:NAF458806 NKB458805:NKB458806 NTX458805:NTX458806 ODT458805:ODT458806 ONP458805:ONP458806 OXL458805:OXL458806 PHH458805:PHH458806 PRD458805:PRD458806 QAZ458805:QAZ458806 QKV458805:QKV458806 QUR458805:QUR458806 REN458805:REN458806 ROJ458805:ROJ458806 RYF458805:RYF458806 SIB458805:SIB458806 SRX458805:SRX458806 TBT458805:TBT458806 TLP458805:TLP458806 TVL458805:TVL458806 UFH458805:UFH458806 UPD458805:UPD458806 UYZ458805:UYZ458806 VIV458805:VIV458806 VSR458805:VSR458806 WCN458805:WCN458806 WMJ458805:WMJ458806 WWF458805:WWF458806 X524341:X524342 JT524341:JT524342 TP524341:TP524342 ADL524341:ADL524342 ANH524341:ANH524342 AXD524341:AXD524342 BGZ524341:BGZ524342 BQV524341:BQV524342 CAR524341:CAR524342 CKN524341:CKN524342 CUJ524341:CUJ524342 DEF524341:DEF524342 DOB524341:DOB524342 DXX524341:DXX524342 EHT524341:EHT524342 ERP524341:ERP524342 FBL524341:FBL524342 FLH524341:FLH524342 FVD524341:FVD524342 GEZ524341:GEZ524342 GOV524341:GOV524342 GYR524341:GYR524342 HIN524341:HIN524342 HSJ524341:HSJ524342 ICF524341:ICF524342 IMB524341:IMB524342 IVX524341:IVX524342 JFT524341:JFT524342 JPP524341:JPP524342 JZL524341:JZL524342 KJH524341:KJH524342 KTD524341:KTD524342 LCZ524341:LCZ524342 LMV524341:LMV524342 LWR524341:LWR524342 MGN524341:MGN524342 MQJ524341:MQJ524342 NAF524341:NAF524342 NKB524341:NKB524342 NTX524341:NTX524342 ODT524341:ODT524342 ONP524341:ONP524342 OXL524341:OXL524342 PHH524341:PHH524342 PRD524341:PRD524342 QAZ524341:QAZ524342 QKV524341:QKV524342 QUR524341:QUR524342 REN524341:REN524342 ROJ524341:ROJ524342 RYF524341:RYF524342 SIB524341:SIB524342 SRX524341:SRX524342 TBT524341:TBT524342 TLP524341:TLP524342 TVL524341:TVL524342 UFH524341:UFH524342 UPD524341:UPD524342 UYZ524341:UYZ524342 VIV524341:VIV524342 VSR524341:VSR524342 WCN524341:WCN524342 WMJ524341:WMJ524342 WWF524341:WWF524342 X589877:X589878 JT589877:JT589878 TP589877:TP589878 ADL589877:ADL589878 ANH589877:ANH589878 AXD589877:AXD589878 BGZ589877:BGZ589878 BQV589877:BQV589878 CAR589877:CAR589878 CKN589877:CKN589878 CUJ589877:CUJ589878 DEF589877:DEF589878 DOB589877:DOB589878 DXX589877:DXX589878 EHT589877:EHT589878 ERP589877:ERP589878 FBL589877:FBL589878 FLH589877:FLH589878 FVD589877:FVD589878 GEZ589877:GEZ589878 GOV589877:GOV589878 GYR589877:GYR589878 HIN589877:HIN589878 HSJ589877:HSJ589878 ICF589877:ICF589878 IMB589877:IMB589878 IVX589877:IVX589878 JFT589877:JFT589878 JPP589877:JPP589878 JZL589877:JZL589878 KJH589877:KJH589878 KTD589877:KTD589878 LCZ589877:LCZ589878 LMV589877:LMV589878 LWR589877:LWR589878 MGN589877:MGN589878 MQJ589877:MQJ589878 NAF589877:NAF589878 NKB589877:NKB589878 NTX589877:NTX589878 ODT589877:ODT589878 ONP589877:ONP589878 OXL589877:OXL589878 PHH589877:PHH589878 PRD589877:PRD589878 QAZ589877:QAZ589878 QKV589877:QKV589878 QUR589877:QUR589878 REN589877:REN589878 ROJ589877:ROJ589878 RYF589877:RYF589878 SIB589877:SIB589878 SRX589877:SRX589878 TBT589877:TBT589878 TLP589877:TLP589878 TVL589877:TVL589878 UFH589877:UFH589878 UPD589877:UPD589878 UYZ589877:UYZ589878 VIV589877:VIV589878 VSR589877:VSR589878 WCN589877:WCN589878 WMJ589877:WMJ589878 WWF589877:WWF589878 X655413:X655414 JT655413:JT655414 TP655413:TP655414 ADL655413:ADL655414 ANH655413:ANH655414 AXD655413:AXD655414 BGZ655413:BGZ655414 BQV655413:BQV655414 CAR655413:CAR655414 CKN655413:CKN655414 CUJ655413:CUJ655414 DEF655413:DEF655414 DOB655413:DOB655414 DXX655413:DXX655414 EHT655413:EHT655414 ERP655413:ERP655414 FBL655413:FBL655414 FLH655413:FLH655414 FVD655413:FVD655414 GEZ655413:GEZ655414 GOV655413:GOV655414 GYR655413:GYR655414 HIN655413:HIN655414 HSJ655413:HSJ655414 ICF655413:ICF655414 IMB655413:IMB655414 IVX655413:IVX655414 JFT655413:JFT655414 JPP655413:JPP655414 JZL655413:JZL655414 KJH655413:KJH655414 KTD655413:KTD655414 LCZ655413:LCZ655414 LMV655413:LMV655414 LWR655413:LWR655414 MGN655413:MGN655414 MQJ655413:MQJ655414 NAF655413:NAF655414 NKB655413:NKB655414 NTX655413:NTX655414 ODT655413:ODT655414 ONP655413:ONP655414 OXL655413:OXL655414 PHH655413:PHH655414 PRD655413:PRD655414 QAZ655413:QAZ655414 QKV655413:QKV655414 QUR655413:QUR655414 REN655413:REN655414 ROJ655413:ROJ655414 RYF655413:RYF655414 SIB655413:SIB655414 SRX655413:SRX655414 TBT655413:TBT655414 TLP655413:TLP655414 TVL655413:TVL655414 UFH655413:UFH655414 UPD655413:UPD655414 UYZ655413:UYZ655414 VIV655413:VIV655414 VSR655413:VSR655414 WCN655413:WCN655414 WMJ655413:WMJ655414 WWF655413:WWF655414 X720949:X720950 JT720949:JT720950 TP720949:TP720950 ADL720949:ADL720950 ANH720949:ANH720950 AXD720949:AXD720950 BGZ720949:BGZ720950 BQV720949:BQV720950 CAR720949:CAR720950 CKN720949:CKN720950 CUJ720949:CUJ720950 DEF720949:DEF720950 DOB720949:DOB720950 DXX720949:DXX720950 EHT720949:EHT720950 ERP720949:ERP720950 FBL720949:FBL720950 FLH720949:FLH720950 FVD720949:FVD720950 GEZ720949:GEZ720950 GOV720949:GOV720950 GYR720949:GYR720950 HIN720949:HIN720950 HSJ720949:HSJ720950 ICF720949:ICF720950 IMB720949:IMB720950 IVX720949:IVX720950 JFT720949:JFT720950 JPP720949:JPP720950 JZL720949:JZL720950 KJH720949:KJH720950 KTD720949:KTD720950 LCZ720949:LCZ720950 LMV720949:LMV720950 LWR720949:LWR720950 MGN720949:MGN720950 MQJ720949:MQJ720950 NAF720949:NAF720950 NKB720949:NKB720950 NTX720949:NTX720950 ODT720949:ODT720950 ONP720949:ONP720950 OXL720949:OXL720950 PHH720949:PHH720950 PRD720949:PRD720950 QAZ720949:QAZ720950 QKV720949:QKV720950 QUR720949:QUR720950 REN720949:REN720950 ROJ720949:ROJ720950 RYF720949:RYF720950 SIB720949:SIB720950 SRX720949:SRX720950 TBT720949:TBT720950 TLP720949:TLP720950 TVL720949:TVL720950 UFH720949:UFH720950 UPD720949:UPD720950 UYZ720949:UYZ720950 VIV720949:VIV720950 VSR720949:VSR720950 WCN720949:WCN720950 WMJ720949:WMJ720950 WWF720949:WWF720950 X786485:X786486 JT786485:JT786486 TP786485:TP786486 ADL786485:ADL786486 ANH786485:ANH786486 AXD786485:AXD786486 BGZ786485:BGZ786486 BQV786485:BQV786486 CAR786485:CAR786486 CKN786485:CKN786486 CUJ786485:CUJ786486 DEF786485:DEF786486 DOB786485:DOB786486 DXX786485:DXX786486 EHT786485:EHT786486 ERP786485:ERP786486 FBL786485:FBL786486 FLH786485:FLH786486 FVD786485:FVD786486 GEZ786485:GEZ786486 GOV786485:GOV786486 GYR786485:GYR786486 HIN786485:HIN786486 HSJ786485:HSJ786486 ICF786485:ICF786486 IMB786485:IMB786486 IVX786485:IVX786486 JFT786485:JFT786486 JPP786485:JPP786486 JZL786485:JZL786486 KJH786485:KJH786486 KTD786485:KTD786486 LCZ786485:LCZ786486 LMV786485:LMV786486 LWR786485:LWR786486 MGN786485:MGN786486 MQJ786485:MQJ786486 NAF786485:NAF786486 NKB786485:NKB786486 NTX786485:NTX786486 ODT786485:ODT786486 ONP786485:ONP786486 OXL786485:OXL786486 PHH786485:PHH786486 PRD786485:PRD786486 QAZ786485:QAZ786486 QKV786485:QKV786486 QUR786485:QUR786486 REN786485:REN786486 ROJ786485:ROJ786486 RYF786485:RYF786486 SIB786485:SIB786486 SRX786485:SRX786486 TBT786485:TBT786486 TLP786485:TLP786486 TVL786485:TVL786486 UFH786485:UFH786486 UPD786485:UPD786486 UYZ786485:UYZ786486 VIV786485:VIV786486 VSR786485:VSR786486 WCN786485:WCN786486 WMJ786485:WMJ786486 WWF786485:WWF786486 X852021:X852022 JT852021:JT852022 TP852021:TP852022 ADL852021:ADL852022 ANH852021:ANH852022 AXD852021:AXD852022 BGZ852021:BGZ852022 BQV852021:BQV852022 CAR852021:CAR852022 CKN852021:CKN852022 CUJ852021:CUJ852022 DEF852021:DEF852022 DOB852021:DOB852022 DXX852021:DXX852022 EHT852021:EHT852022 ERP852021:ERP852022 FBL852021:FBL852022 FLH852021:FLH852022 FVD852021:FVD852022 GEZ852021:GEZ852022 GOV852021:GOV852022 GYR852021:GYR852022 HIN852021:HIN852022 HSJ852021:HSJ852022 ICF852021:ICF852022 IMB852021:IMB852022 IVX852021:IVX852022 JFT852021:JFT852022 JPP852021:JPP852022 JZL852021:JZL852022 KJH852021:KJH852022 KTD852021:KTD852022 LCZ852021:LCZ852022 LMV852021:LMV852022 LWR852021:LWR852022 MGN852021:MGN852022 MQJ852021:MQJ852022 NAF852021:NAF852022 NKB852021:NKB852022 NTX852021:NTX852022 ODT852021:ODT852022 ONP852021:ONP852022 OXL852021:OXL852022 PHH852021:PHH852022 PRD852021:PRD852022 QAZ852021:QAZ852022 QKV852021:QKV852022 QUR852021:QUR852022 REN852021:REN852022 ROJ852021:ROJ852022 RYF852021:RYF852022 SIB852021:SIB852022 SRX852021:SRX852022 TBT852021:TBT852022 TLP852021:TLP852022 TVL852021:TVL852022 UFH852021:UFH852022 UPD852021:UPD852022 UYZ852021:UYZ852022 VIV852021:VIV852022 VSR852021:VSR852022 WCN852021:WCN852022 WMJ852021:WMJ852022 WWF852021:WWF852022 X917557:X917558 JT917557:JT917558 TP917557:TP917558 ADL917557:ADL917558 ANH917557:ANH917558 AXD917557:AXD917558 BGZ917557:BGZ917558 BQV917557:BQV917558 CAR917557:CAR917558 CKN917557:CKN917558 CUJ917557:CUJ917558 DEF917557:DEF917558 DOB917557:DOB917558 DXX917557:DXX917558 EHT917557:EHT917558 ERP917557:ERP917558 FBL917557:FBL917558 FLH917557:FLH917558 FVD917557:FVD917558 GEZ917557:GEZ917558 GOV917557:GOV917558 GYR917557:GYR917558 HIN917557:HIN917558 HSJ917557:HSJ917558 ICF917557:ICF917558 IMB917557:IMB917558 IVX917557:IVX917558 JFT917557:JFT917558 JPP917557:JPP917558 JZL917557:JZL917558 KJH917557:KJH917558 KTD917557:KTD917558 LCZ917557:LCZ917558 LMV917557:LMV917558 LWR917557:LWR917558 MGN917557:MGN917558 MQJ917557:MQJ917558 NAF917557:NAF917558 NKB917557:NKB917558 NTX917557:NTX917558 ODT917557:ODT917558 ONP917557:ONP917558 OXL917557:OXL917558 PHH917557:PHH917558 PRD917557:PRD917558 QAZ917557:QAZ917558 QKV917557:QKV917558 QUR917557:QUR917558 REN917557:REN917558 ROJ917557:ROJ917558 RYF917557:RYF917558 SIB917557:SIB917558 SRX917557:SRX917558 TBT917557:TBT917558 TLP917557:TLP917558 TVL917557:TVL917558 UFH917557:UFH917558 UPD917557:UPD917558 UYZ917557:UYZ917558 VIV917557:VIV917558 VSR917557:VSR917558 WCN917557:WCN917558 WMJ917557:WMJ917558 WWF917557:WWF917558 X983093:X983094 JT983093:JT983094 TP983093:TP983094 ADL983093:ADL983094 ANH983093:ANH983094 AXD983093:AXD983094 BGZ983093:BGZ983094 BQV983093:BQV983094 CAR983093:CAR983094 CKN983093:CKN983094 CUJ983093:CUJ983094 DEF983093:DEF983094 DOB983093:DOB983094 DXX983093:DXX983094 EHT983093:EHT983094 ERP983093:ERP983094 FBL983093:FBL983094 FLH983093:FLH983094 FVD983093:FVD983094 GEZ983093:GEZ983094 GOV983093:GOV983094 GYR983093:GYR983094 HIN983093:HIN983094 HSJ983093:HSJ983094 ICF983093:ICF983094 IMB983093:IMB983094 IVX983093:IVX983094 JFT983093:JFT983094 JPP983093:JPP983094 JZL983093:JZL983094 KJH983093:KJH983094 KTD983093:KTD983094 LCZ983093:LCZ983094 LMV983093:LMV983094 LWR983093:LWR983094 MGN983093:MGN983094 MQJ983093:MQJ983094 NAF983093:NAF983094 NKB983093:NKB983094 NTX983093:NTX983094 ODT983093:ODT983094 ONP983093:ONP983094 OXL983093:OXL983094 PHH983093:PHH983094 PRD983093:PRD983094 QAZ983093:QAZ983094 QKV983093:QKV983094 QUR983093:QUR983094 REN983093:REN983094 ROJ983093:ROJ983094 RYF983093:RYF983094 SIB983093:SIB983094 SRX983093:SRX983094 TBT983093:TBT983094 TLP983093:TLP983094 TVL983093:TVL983094 UFH983093:UFH983094 UPD983093:UPD983094 UYZ983093:UYZ983094 VIV983093:VIV983094 VSR983093:VSR983094 WCN983093:WCN983094 WMJ983093:WMJ983094 WWF983093:WWF983094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CC782-9C20-4965-830A-708F09EE0859}">
  <sheetPr>
    <tabColor rgb="FFFF0000"/>
    <pageSetUpPr fitToPage="1"/>
  </sheetPr>
  <dimension ref="B1:AK123"/>
  <sheetViews>
    <sheetView view="pageBreakPreview" zoomScale="85" zoomScaleNormal="100" zoomScaleSheetLayoutView="85" workbookViewId="0">
      <selection activeCell="AJ2" sqref="AJ2:AK3"/>
    </sheetView>
  </sheetViews>
  <sheetFormatPr defaultColWidth="3.5" defaultRowHeight="18.75" x14ac:dyDescent="0.15"/>
  <cols>
    <col min="1" max="1" width="3.5" style="3"/>
    <col min="2" max="2" width="3" style="85" customWidth="1"/>
    <col min="3" max="7" width="3.5" style="3"/>
    <col min="8" max="8" width="2.5" style="3" customWidth="1"/>
    <col min="9" max="28" width="3.5" style="3"/>
    <col min="29" max="29" width="6.75" style="3" customWidth="1"/>
    <col min="30" max="35" width="3.5" style="3"/>
    <col min="36" max="36" width="9" style="220"/>
    <col min="37" max="37" width="18.125" style="220" customWidth="1"/>
    <col min="38" max="257" width="3.5" style="3"/>
    <col min="258" max="258" width="3" style="3" customWidth="1"/>
    <col min="259" max="263" width="3.5" style="3"/>
    <col min="264" max="264" width="2.5" style="3" customWidth="1"/>
    <col min="265" max="284" width="3.5" style="3"/>
    <col min="285" max="285" width="6.75" style="3" customWidth="1"/>
    <col min="286" max="513" width="3.5" style="3"/>
    <col min="514" max="514" width="3" style="3" customWidth="1"/>
    <col min="515" max="519" width="3.5" style="3"/>
    <col min="520" max="520" width="2.5" style="3" customWidth="1"/>
    <col min="521" max="540" width="3.5" style="3"/>
    <col min="541" max="541" width="6.75" style="3" customWidth="1"/>
    <col min="542" max="769" width="3.5" style="3"/>
    <col min="770" max="770" width="3" style="3" customWidth="1"/>
    <col min="771" max="775" width="3.5" style="3"/>
    <col min="776" max="776" width="2.5" style="3" customWidth="1"/>
    <col min="777" max="796" width="3.5" style="3"/>
    <col min="797" max="797" width="6.75" style="3" customWidth="1"/>
    <col min="798" max="1025" width="3.5" style="3"/>
    <col min="1026" max="1026" width="3" style="3" customWidth="1"/>
    <col min="1027" max="1031" width="3.5" style="3"/>
    <col min="1032" max="1032" width="2.5" style="3" customWidth="1"/>
    <col min="1033" max="1052" width="3.5" style="3"/>
    <col min="1053" max="1053" width="6.75" style="3" customWidth="1"/>
    <col min="1054" max="1281" width="3.5" style="3"/>
    <col min="1282" max="1282" width="3" style="3" customWidth="1"/>
    <col min="1283" max="1287" width="3.5" style="3"/>
    <col min="1288" max="1288" width="2.5" style="3" customWidth="1"/>
    <col min="1289" max="1308" width="3.5" style="3"/>
    <col min="1309" max="1309" width="6.75" style="3" customWidth="1"/>
    <col min="1310" max="1537" width="3.5" style="3"/>
    <col min="1538" max="1538" width="3" style="3" customWidth="1"/>
    <col min="1539" max="1543" width="3.5" style="3"/>
    <col min="1544" max="1544" width="2.5" style="3" customWidth="1"/>
    <col min="1545" max="1564" width="3.5" style="3"/>
    <col min="1565" max="1565" width="6.75" style="3" customWidth="1"/>
    <col min="1566" max="1793" width="3.5" style="3"/>
    <col min="1794" max="1794" width="3" style="3" customWidth="1"/>
    <col min="1795" max="1799" width="3.5" style="3"/>
    <col min="1800" max="1800" width="2.5" style="3" customWidth="1"/>
    <col min="1801" max="1820" width="3.5" style="3"/>
    <col min="1821" max="1821" width="6.75" style="3" customWidth="1"/>
    <col min="1822" max="2049" width="3.5" style="3"/>
    <col min="2050" max="2050" width="3" style="3" customWidth="1"/>
    <col min="2051" max="2055" width="3.5" style="3"/>
    <col min="2056" max="2056" width="2.5" style="3" customWidth="1"/>
    <col min="2057" max="2076" width="3.5" style="3"/>
    <col min="2077" max="2077" width="6.75" style="3" customWidth="1"/>
    <col min="2078" max="2305" width="3.5" style="3"/>
    <col min="2306" max="2306" width="3" style="3" customWidth="1"/>
    <col min="2307" max="2311" width="3.5" style="3"/>
    <col min="2312" max="2312" width="2.5" style="3" customWidth="1"/>
    <col min="2313" max="2332" width="3.5" style="3"/>
    <col min="2333" max="2333" width="6.75" style="3" customWidth="1"/>
    <col min="2334" max="2561" width="3.5" style="3"/>
    <col min="2562" max="2562" width="3" style="3" customWidth="1"/>
    <col min="2563" max="2567" width="3.5" style="3"/>
    <col min="2568" max="2568" width="2.5" style="3" customWidth="1"/>
    <col min="2569" max="2588" width="3.5" style="3"/>
    <col min="2589" max="2589" width="6.75" style="3" customWidth="1"/>
    <col min="2590" max="2817" width="3.5" style="3"/>
    <col min="2818" max="2818" width="3" style="3" customWidth="1"/>
    <col min="2819" max="2823" width="3.5" style="3"/>
    <col min="2824" max="2824" width="2.5" style="3" customWidth="1"/>
    <col min="2825" max="2844" width="3.5" style="3"/>
    <col min="2845" max="2845" width="6.75" style="3" customWidth="1"/>
    <col min="2846" max="3073" width="3.5" style="3"/>
    <col min="3074" max="3074" width="3" style="3" customWidth="1"/>
    <col min="3075" max="3079" width="3.5" style="3"/>
    <col min="3080" max="3080" width="2.5" style="3" customWidth="1"/>
    <col min="3081" max="3100" width="3.5" style="3"/>
    <col min="3101" max="3101" width="6.75" style="3" customWidth="1"/>
    <col min="3102" max="3329" width="3.5" style="3"/>
    <col min="3330" max="3330" width="3" style="3" customWidth="1"/>
    <col min="3331" max="3335" width="3.5" style="3"/>
    <col min="3336" max="3336" width="2.5" style="3" customWidth="1"/>
    <col min="3337" max="3356" width="3.5" style="3"/>
    <col min="3357" max="3357" width="6.75" style="3" customWidth="1"/>
    <col min="3358" max="3585" width="3.5" style="3"/>
    <col min="3586" max="3586" width="3" style="3" customWidth="1"/>
    <col min="3587" max="3591" width="3.5" style="3"/>
    <col min="3592" max="3592" width="2.5" style="3" customWidth="1"/>
    <col min="3593" max="3612" width="3.5" style="3"/>
    <col min="3613" max="3613" width="6.75" style="3" customWidth="1"/>
    <col min="3614" max="3841" width="3.5" style="3"/>
    <col min="3842" max="3842" width="3" style="3" customWidth="1"/>
    <col min="3843" max="3847" width="3.5" style="3"/>
    <col min="3848" max="3848" width="2.5" style="3" customWidth="1"/>
    <col min="3849" max="3868" width="3.5" style="3"/>
    <col min="3869" max="3869" width="6.75" style="3" customWidth="1"/>
    <col min="3870" max="4097" width="3.5" style="3"/>
    <col min="4098" max="4098" width="3" style="3" customWidth="1"/>
    <col min="4099" max="4103" width="3.5" style="3"/>
    <col min="4104" max="4104" width="2.5" style="3" customWidth="1"/>
    <col min="4105" max="4124" width="3.5" style="3"/>
    <col min="4125" max="4125" width="6.75" style="3" customWidth="1"/>
    <col min="4126" max="4353" width="3.5" style="3"/>
    <col min="4354" max="4354" width="3" style="3" customWidth="1"/>
    <col min="4355" max="4359" width="3.5" style="3"/>
    <col min="4360" max="4360" width="2.5" style="3" customWidth="1"/>
    <col min="4361" max="4380" width="3.5" style="3"/>
    <col min="4381" max="4381" width="6.75" style="3" customWidth="1"/>
    <col min="4382" max="4609" width="3.5" style="3"/>
    <col min="4610" max="4610" width="3" style="3" customWidth="1"/>
    <col min="4611" max="4615" width="3.5" style="3"/>
    <col min="4616" max="4616" width="2.5" style="3" customWidth="1"/>
    <col min="4617" max="4636" width="3.5" style="3"/>
    <col min="4637" max="4637" width="6.75" style="3" customWidth="1"/>
    <col min="4638" max="4865" width="3.5" style="3"/>
    <col min="4866" max="4866" width="3" style="3" customWidth="1"/>
    <col min="4867" max="4871" width="3.5" style="3"/>
    <col min="4872" max="4872" width="2.5" style="3" customWidth="1"/>
    <col min="4873" max="4892" width="3.5" style="3"/>
    <col min="4893" max="4893" width="6.75" style="3" customWidth="1"/>
    <col min="4894" max="5121" width="3.5" style="3"/>
    <col min="5122" max="5122" width="3" style="3" customWidth="1"/>
    <col min="5123" max="5127" width="3.5" style="3"/>
    <col min="5128" max="5128" width="2.5" style="3" customWidth="1"/>
    <col min="5129" max="5148" width="3.5" style="3"/>
    <col min="5149" max="5149" width="6.75" style="3" customWidth="1"/>
    <col min="5150" max="5377" width="3.5" style="3"/>
    <col min="5378" max="5378" width="3" style="3" customWidth="1"/>
    <col min="5379" max="5383" width="3.5" style="3"/>
    <col min="5384" max="5384" width="2.5" style="3" customWidth="1"/>
    <col min="5385" max="5404" width="3.5" style="3"/>
    <col min="5405" max="5405" width="6.75" style="3" customWidth="1"/>
    <col min="5406" max="5633" width="3.5" style="3"/>
    <col min="5634" max="5634" width="3" style="3" customWidth="1"/>
    <col min="5635" max="5639" width="3.5" style="3"/>
    <col min="5640" max="5640" width="2.5" style="3" customWidth="1"/>
    <col min="5641" max="5660" width="3.5" style="3"/>
    <col min="5661" max="5661" width="6.75" style="3" customWidth="1"/>
    <col min="5662" max="5889" width="3.5" style="3"/>
    <col min="5890" max="5890" width="3" style="3" customWidth="1"/>
    <col min="5891" max="5895" width="3.5" style="3"/>
    <col min="5896" max="5896" width="2.5" style="3" customWidth="1"/>
    <col min="5897" max="5916" width="3.5" style="3"/>
    <col min="5917" max="5917" width="6.75" style="3" customWidth="1"/>
    <col min="5918" max="6145" width="3.5" style="3"/>
    <col min="6146" max="6146" width="3" style="3" customWidth="1"/>
    <col min="6147" max="6151" width="3.5" style="3"/>
    <col min="6152" max="6152" width="2.5" style="3" customWidth="1"/>
    <col min="6153" max="6172" width="3.5" style="3"/>
    <col min="6173" max="6173" width="6.75" style="3" customWidth="1"/>
    <col min="6174" max="6401" width="3.5" style="3"/>
    <col min="6402" max="6402" width="3" style="3" customWidth="1"/>
    <col min="6403" max="6407" width="3.5" style="3"/>
    <col min="6408" max="6408" width="2.5" style="3" customWidth="1"/>
    <col min="6409" max="6428" width="3.5" style="3"/>
    <col min="6429" max="6429" width="6.75" style="3" customWidth="1"/>
    <col min="6430" max="6657" width="3.5" style="3"/>
    <col min="6658" max="6658" width="3" style="3" customWidth="1"/>
    <col min="6659" max="6663" width="3.5" style="3"/>
    <col min="6664" max="6664" width="2.5" style="3" customWidth="1"/>
    <col min="6665" max="6684" width="3.5" style="3"/>
    <col min="6685" max="6685" width="6.75" style="3" customWidth="1"/>
    <col min="6686" max="6913" width="3.5" style="3"/>
    <col min="6914" max="6914" width="3" style="3" customWidth="1"/>
    <col min="6915" max="6919" width="3.5" style="3"/>
    <col min="6920" max="6920" width="2.5" style="3" customWidth="1"/>
    <col min="6921" max="6940" width="3.5" style="3"/>
    <col min="6941" max="6941" width="6.75" style="3" customWidth="1"/>
    <col min="6942" max="7169" width="3.5" style="3"/>
    <col min="7170" max="7170" width="3" style="3" customWidth="1"/>
    <col min="7171" max="7175" width="3.5" style="3"/>
    <col min="7176" max="7176" width="2.5" style="3" customWidth="1"/>
    <col min="7177" max="7196" width="3.5" style="3"/>
    <col min="7197" max="7197" width="6.75" style="3" customWidth="1"/>
    <col min="7198" max="7425" width="3.5" style="3"/>
    <col min="7426" max="7426" width="3" style="3" customWidth="1"/>
    <col min="7427" max="7431" width="3.5" style="3"/>
    <col min="7432" max="7432" width="2.5" style="3" customWidth="1"/>
    <col min="7433" max="7452" width="3.5" style="3"/>
    <col min="7453" max="7453" width="6.75" style="3" customWidth="1"/>
    <col min="7454" max="7681" width="3.5" style="3"/>
    <col min="7682" max="7682" width="3" style="3" customWidth="1"/>
    <col min="7683" max="7687" width="3.5" style="3"/>
    <col min="7688" max="7688" width="2.5" style="3" customWidth="1"/>
    <col min="7689" max="7708" width="3.5" style="3"/>
    <col min="7709" max="7709" width="6.75" style="3" customWidth="1"/>
    <col min="7710" max="7937" width="3.5" style="3"/>
    <col min="7938" max="7938" width="3" style="3" customWidth="1"/>
    <col min="7939" max="7943" width="3.5" style="3"/>
    <col min="7944" max="7944" width="2.5" style="3" customWidth="1"/>
    <col min="7945" max="7964" width="3.5" style="3"/>
    <col min="7965" max="7965" width="6.75" style="3" customWidth="1"/>
    <col min="7966" max="8193" width="3.5" style="3"/>
    <col min="8194" max="8194" width="3" style="3" customWidth="1"/>
    <col min="8195" max="8199" width="3.5" style="3"/>
    <col min="8200" max="8200" width="2.5" style="3" customWidth="1"/>
    <col min="8201" max="8220" width="3.5" style="3"/>
    <col min="8221" max="8221" width="6.75" style="3" customWidth="1"/>
    <col min="8222" max="8449" width="3.5" style="3"/>
    <col min="8450" max="8450" width="3" style="3" customWidth="1"/>
    <col min="8451" max="8455" width="3.5" style="3"/>
    <col min="8456" max="8456" width="2.5" style="3" customWidth="1"/>
    <col min="8457" max="8476" width="3.5" style="3"/>
    <col min="8477" max="8477" width="6.75" style="3" customWidth="1"/>
    <col min="8478" max="8705" width="3.5" style="3"/>
    <col min="8706" max="8706" width="3" style="3" customWidth="1"/>
    <col min="8707" max="8711" width="3.5" style="3"/>
    <col min="8712" max="8712" width="2.5" style="3" customWidth="1"/>
    <col min="8713" max="8732" width="3.5" style="3"/>
    <col min="8733" max="8733" width="6.75" style="3" customWidth="1"/>
    <col min="8734" max="8961" width="3.5" style="3"/>
    <col min="8962" max="8962" width="3" style="3" customWidth="1"/>
    <col min="8963" max="8967" width="3.5" style="3"/>
    <col min="8968" max="8968" width="2.5" style="3" customWidth="1"/>
    <col min="8969" max="8988" width="3.5" style="3"/>
    <col min="8989" max="8989" width="6.75" style="3" customWidth="1"/>
    <col min="8990" max="9217" width="3.5" style="3"/>
    <col min="9218" max="9218" width="3" style="3" customWidth="1"/>
    <col min="9219" max="9223" width="3.5" style="3"/>
    <col min="9224" max="9224" width="2.5" style="3" customWidth="1"/>
    <col min="9225" max="9244" width="3.5" style="3"/>
    <col min="9245" max="9245" width="6.75" style="3" customWidth="1"/>
    <col min="9246" max="9473" width="3.5" style="3"/>
    <col min="9474" max="9474" width="3" style="3" customWidth="1"/>
    <col min="9475" max="9479" width="3.5" style="3"/>
    <col min="9480" max="9480" width="2.5" style="3" customWidth="1"/>
    <col min="9481" max="9500" width="3.5" style="3"/>
    <col min="9501" max="9501" width="6.75" style="3" customWidth="1"/>
    <col min="9502" max="9729" width="3.5" style="3"/>
    <col min="9730" max="9730" width="3" style="3" customWidth="1"/>
    <col min="9731" max="9735" width="3.5" style="3"/>
    <col min="9736" max="9736" width="2.5" style="3" customWidth="1"/>
    <col min="9737" max="9756" width="3.5" style="3"/>
    <col min="9757" max="9757" width="6.75" style="3" customWidth="1"/>
    <col min="9758" max="9985" width="3.5" style="3"/>
    <col min="9986" max="9986" width="3" style="3" customWidth="1"/>
    <col min="9987" max="9991" width="3.5" style="3"/>
    <col min="9992" max="9992" width="2.5" style="3" customWidth="1"/>
    <col min="9993" max="10012" width="3.5" style="3"/>
    <col min="10013" max="10013" width="6.75" style="3" customWidth="1"/>
    <col min="10014" max="10241" width="3.5" style="3"/>
    <col min="10242" max="10242" width="3" style="3" customWidth="1"/>
    <col min="10243" max="10247" width="3.5" style="3"/>
    <col min="10248" max="10248" width="2.5" style="3" customWidth="1"/>
    <col min="10249" max="10268" width="3.5" style="3"/>
    <col min="10269" max="10269" width="6.75" style="3" customWidth="1"/>
    <col min="10270" max="10497" width="3.5" style="3"/>
    <col min="10498" max="10498" width="3" style="3" customWidth="1"/>
    <col min="10499" max="10503" width="3.5" style="3"/>
    <col min="10504" max="10504" width="2.5" style="3" customWidth="1"/>
    <col min="10505" max="10524" width="3.5" style="3"/>
    <col min="10525" max="10525" width="6.75" style="3" customWidth="1"/>
    <col min="10526" max="10753" width="3.5" style="3"/>
    <col min="10754" max="10754" width="3" style="3" customWidth="1"/>
    <col min="10755" max="10759" width="3.5" style="3"/>
    <col min="10760" max="10760" width="2.5" style="3" customWidth="1"/>
    <col min="10761" max="10780" width="3.5" style="3"/>
    <col min="10781" max="10781" width="6.75" style="3" customWidth="1"/>
    <col min="10782" max="11009" width="3.5" style="3"/>
    <col min="11010" max="11010" width="3" style="3" customWidth="1"/>
    <col min="11011" max="11015" width="3.5" style="3"/>
    <col min="11016" max="11016" width="2.5" style="3" customWidth="1"/>
    <col min="11017" max="11036" width="3.5" style="3"/>
    <col min="11037" max="11037" width="6.75" style="3" customWidth="1"/>
    <col min="11038" max="11265" width="3.5" style="3"/>
    <col min="11266" max="11266" width="3" style="3" customWidth="1"/>
    <col min="11267" max="11271" width="3.5" style="3"/>
    <col min="11272" max="11272" width="2.5" style="3" customWidth="1"/>
    <col min="11273" max="11292" width="3.5" style="3"/>
    <col min="11293" max="11293" width="6.75" style="3" customWidth="1"/>
    <col min="11294" max="11521" width="3.5" style="3"/>
    <col min="11522" max="11522" width="3" style="3" customWidth="1"/>
    <col min="11523" max="11527" width="3.5" style="3"/>
    <col min="11528" max="11528" width="2.5" style="3" customWidth="1"/>
    <col min="11529" max="11548" width="3.5" style="3"/>
    <col min="11549" max="11549" width="6.75" style="3" customWidth="1"/>
    <col min="11550" max="11777" width="3.5" style="3"/>
    <col min="11778" max="11778" width="3" style="3" customWidth="1"/>
    <col min="11779" max="11783" width="3.5" style="3"/>
    <col min="11784" max="11784" width="2.5" style="3" customWidth="1"/>
    <col min="11785" max="11804" width="3.5" style="3"/>
    <col min="11805" max="11805" width="6.75" style="3" customWidth="1"/>
    <col min="11806" max="12033" width="3.5" style="3"/>
    <col min="12034" max="12034" width="3" style="3" customWidth="1"/>
    <col min="12035" max="12039" width="3.5" style="3"/>
    <col min="12040" max="12040" width="2.5" style="3" customWidth="1"/>
    <col min="12041" max="12060" width="3.5" style="3"/>
    <col min="12061" max="12061" width="6.75" style="3" customWidth="1"/>
    <col min="12062" max="12289" width="3.5" style="3"/>
    <col min="12290" max="12290" width="3" style="3" customWidth="1"/>
    <col min="12291" max="12295" width="3.5" style="3"/>
    <col min="12296" max="12296" width="2.5" style="3" customWidth="1"/>
    <col min="12297" max="12316" width="3.5" style="3"/>
    <col min="12317" max="12317" width="6.75" style="3" customWidth="1"/>
    <col min="12318" max="12545" width="3.5" style="3"/>
    <col min="12546" max="12546" width="3" style="3" customWidth="1"/>
    <col min="12547" max="12551" width="3.5" style="3"/>
    <col min="12552" max="12552" width="2.5" style="3" customWidth="1"/>
    <col min="12553" max="12572" width="3.5" style="3"/>
    <col min="12573" max="12573" width="6.75" style="3" customWidth="1"/>
    <col min="12574" max="12801" width="3.5" style="3"/>
    <col min="12802" max="12802" width="3" style="3" customWidth="1"/>
    <col min="12803" max="12807" width="3.5" style="3"/>
    <col min="12808" max="12808" width="2.5" style="3" customWidth="1"/>
    <col min="12809" max="12828" width="3.5" style="3"/>
    <col min="12829" max="12829" width="6.75" style="3" customWidth="1"/>
    <col min="12830" max="13057" width="3.5" style="3"/>
    <col min="13058" max="13058" width="3" style="3" customWidth="1"/>
    <col min="13059" max="13063" width="3.5" style="3"/>
    <col min="13064" max="13064" width="2.5" style="3" customWidth="1"/>
    <col min="13065" max="13084" width="3.5" style="3"/>
    <col min="13085" max="13085" width="6.75" style="3" customWidth="1"/>
    <col min="13086" max="13313" width="3.5" style="3"/>
    <col min="13314" max="13314" width="3" style="3" customWidth="1"/>
    <col min="13315" max="13319" width="3.5" style="3"/>
    <col min="13320" max="13320" width="2.5" style="3" customWidth="1"/>
    <col min="13321" max="13340" width="3.5" style="3"/>
    <col min="13341" max="13341" width="6.75" style="3" customWidth="1"/>
    <col min="13342" max="13569" width="3.5" style="3"/>
    <col min="13570" max="13570" width="3" style="3" customWidth="1"/>
    <col min="13571" max="13575" width="3.5" style="3"/>
    <col min="13576" max="13576" width="2.5" style="3" customWidth="1"/>
    <col min="13577" max="13596" width="3.5" style="3"/>
    <col min="13597" max="13597" width="6.75" style="3" customWidth="1"/>
    <col min="13598" max="13825" width="3.5" style="3"/>
    <col min="13826" max="13826" width="3" style="3" customWidth="1"/>
    <col min="13827" max="13831" width="3.5" style="3"/>
    <col min="13832" max="13832" width="2.5" style="3" customWidth="1"/>
    <col min="13833" max="13852" width="3.5" style="3"/>
    <col min="13853" max="13853" width="6.75" style="3" customWidth="1"/>
    <col min="13854" max="14081" width="3.5" style="3"/>
    <col min="14082" max="14082" width="3" style="3" customWidth="1"/>
    <col min="14083" max="14087" width="3.5" style="3"/>
    <col min="14088" max="14088" width="2.5" style="3" customWidth="1"/>
    <col min="14089" max="14108" width="3.5" style="3"/>
    <col min="14109" max="14109" width="6.75" style="3" customWidth="1"/>
    <col min="14110" max="14337" width="3.5" style="3"/>
    <col min="14338" max="14338" width="3" style="3" customWidth="1"/>
    <col min="14339" max="14343" width="3.5" style="3"/>
    <col min="14344" max="14344" width="2.5" style="3" customWidth="1"/>
    <col min="14345" max="14364" width="3.5" style="3"/>
    <col min="14365" max="14365" width="6.75" style="3" customWidth="1"/>
    <col min="14366" max="14593" width="3.5" style="3"/>
    <col min="14594" max="14594" width="3" style="3" customWidth="1"/>
    <col min="14595" max="14599" width="3.5" style="3"/>
    <col min="14600" max="14600" width="2.5" style="3" customWidth="1"/>
    <col min="14601" max="14620" width="3.5" style="3"/>
    <col min="14621" max="14621" width="6.75" style="3" customWidth="1"/>
    <col min="14622" max="14849" width="3.5" style="3"/>
    <col min="14850" max="14850" width="3" style="3" customWidth="1"/>
    <col min="14851" max="14855" width="3.5" style="3"/>
    <col min="14856" max="14856" width="2.5" style="3" customWidth="1"/>
    <col min="14857" max="14876" width="3.5" style="3"/>
    <col min="14877" max="14877" width="6.75" style="3" customWidth="1"/>
    <col min="14878" max="15105" width="3.5" style="3"/>
    <col min="15106" max="15106" width="3" style="3" customWidth="1"/>
    <col min="15107" max="15111" width="3.5" style="3"/>
    <col min="15112" max="15112" width="2.5" style="3" customWidth="1"/>
    <col min="15113" max="15132" width="3.5" style="3"/>
    <col min="15133" max="15133" width="6.75" style="3" customWidth="1"/>
    <col min="15134" max="15361" width="3.5" style="3"/>
    <col min="15362" max="15362" width="3" style="3" customWidth="1"/>
    <col min="15363" max="15367" width="3.5" style="3"/>
    <col min="15368" max="15368" width="2.5" style="3" customWidth="1"/>
    <col min="15369" max="15388" width="3.5" style="3"/>
    <col min="15389" max="15389" width="6.75" style="3" customWidth="1"/>
    <col min="15390" max="15617" width="3.5" style="3"/>
    <col min="15618" max="15618" width="3" style="3" customWidth="1"/>
    <col min="15619" max="15623" width="3.5" style="3"/>
    <col min="15624" max="15624" width="2.5" style="3" customWidth="1"/>
    <col min="15625" max="15644" width="3.5" style="3"/>
    <col min="15645" max="15645" width="6.75" style="3" customWidth="1"/>
    <col min="15646" max="15873" width="3.5" style="3"/>
    <col min="15874" max="15874" width="3" style="3" customWidth="1"/>
    <col min="15875" max="15879" width="3.5" style="3"/>
    <col min="15880" max="15880" width="2.5" style="3" customWidth="1"/>
    <col min="15881" max="15900" width="3.5" style="3"/>
    <col min="15901" max="15901" width="6.75" style="3" customWidth="1"/>
    <col min="15902" max="16129" width="3.5" style="3"/>
    <col min="16130" max="16130" width="3" style="3" customWidth="1"/>
    <col min="16131" max="16135" width="3.5" style="3"/>
    <col min="16136" max="16136" width="2.5" style="3" customWidth="1"/>
    <col min="16137" max="16156" width="3.5" style="3"/>
    <col min="16157" max="16157" width="6.75" style="3" customWidth="1"/>
    <col min="16158" max="16384" width="3.5" style="3"/>
  </cols>
  <sheetData>
    <row r="1" spans="2:37" ht="14.25" thickBot="1" x14ac:dyDescent="0.2">
      <c r="AJ1" s="1"/>
      <c r="AK1" s="291"/>
    </row>
    <row r="2" spans="2:37" ht="14.25" thickTop="1" x14ac:dyDescent="0.15">
      <c r="B2" s="3" t="s">
        <v>844</v>
      </c>
      <c r="AJ2" s="755" t="s">
        <v>519</v>
      </c>
      <c r="AK2" s="756"/>
    </row>
    <row r="3" spans="2:37" ht="14.25" thickBot="1" x14ac:dyDescent="0.2">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J3" s="757"/>
      <c r="AK3" s="758"/>
    </row>
    <row r="4" spans="2:37" ht="14.25" thickTop="1" x14ac:dyDescent="0.15">
      <c r="B4" s="1026" t="s">
        <v>845</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J4" s="350"/>
      <c r="AK4" s="291"/>
    </row>
    <row r="6" spans="2:37" ht="30" customHeight="1" x14ac:dyDescent="0.15">
      <c r="B6" s="369">
        <v>1</v>
      </c>
      <c r="C6" s="988" t="s">
        <v>415</v>
      </c>
      <c r="D6" s="988"/>
      <c r="E6" s="988"/>
      <c r="F6" s="988"/>
      <c r="G6" s="989"/>
      <c r="H6" s="643"/>
      <c r="I6" s="644"/>
      <c r="J6" s="644"/>
      <c r="K6" s="644"/>
      <c r="L6" s="644"/>
      <c r="M6" s="644"/>
      <c r="N6" s="644"/>
      <c r="O6" s="644"/>
      <c r="P6" s="644"/>
      <c r="Q6" s="644"/>
      <c r="R6" s="644"/>
      <c r="S6" s="644"/>
      <c r="T6" s="644"/>
      <c r="U6" s="644"/>
      <c r="V6" s="644"/>
      <c r="W6" s="644"/>
      <c r="X6" s="644"/>
      <c r="Y6" s="644"/>
      <c r="Z6" s="644"/>
      <c r="AA6" s="644"/>
      <c r="AB6" s="644"/>
      <c r="AC6" s="705"/>
    </row>
    <row r="7" spans="2:37" ht="30" customHeight="1" x14ac:dyDescent="0.15">
      <c r="B7" s="95">
        <v>2</v>
      </c>
      <c r="C7" s="994" t="s">
        <v>416</v>
      </c>
      <c r="D7" s="994"/>
      <c r="E7" s="994"/>
      <c r="F7" s="994"/>
      <c r="G7" s="995"/>
      <c r="H7" s="15"/>
      <c r="I7" s="512" t="s">
        <v>548</v>
      </c>
      <c r="J7" s="469" t="s">
        <v>644</v>
      </c>
      <c r="K7" s="469"/>
      <c r="L7" s="469"/>
      <c r="M7" s="469"/>
      <c r="N7" s="512" t="s">
        <v>548</v>
      </c>
      <c r="O7" s="469" t="s">
        <v>645</v>
      </c>
      <c r="P7" s="469"/>
      <c r="Q7" s="469"/>
      <c r="R7" s="469"/>
      <c r="S7" s="512" t="s">
        <v>548</v>
      </c>
      <c r="T7" s="469" t="s">
        <v>646</v>
      </c>
      <c r="U7" s="469"/>
      <c r="V7" s="16"/>
      <c r="W7" s="16"/>
      <c r="X7" s="16"/>
      <c r="Y7" s="16"/>
      <c r="Z7" s="16"/>
      <c r="AC7" s="285"/>
    </row>
    <row r="8" spans="2:37" ht="30" customHeight="1" x14ac:dyDescent="0.15">
      <c r="B8" s="983">
        <v>3</v>
      </c>
      <c r="C8" s="1027" t="s">
        <v>417</v>
      </c>
      <c r="D8" s="1027"/>
      <c r="E8" s="1027"/>
      <c r="F8" s="1027"/>
      <c r="G8" s="1028"/>
      <c r="H8" s="288"/>
      <c r="I8" s="452" t="s">
        <v>548</v>
      </c>
      <c r="J8" s="2" t="s">
        <v>846</v>
      </c>
      <c r="K8" s="2"/>
      <c r="L8" s="2"/>
      <c r="M8" s="2"/>
      <c r="N8" s="2"/>
      <c r="O8" s="2"/>
      <c r="P8" s="2"/>
      <c r="Q8" s="452" t="s">
        <v>548</v>
      </c>
      <c r="R8" s="22" t="s">
        <v>847</v>
      </c>
      <c r="U8" s="2"/>
      <c r="AA8" s="57"/>
      <c r="AB8" s="57"/>
      <c r="AC8" s="58"/>
    </row>
    <row r="9" spans="2:37" ht="30" customHeight="1" x14ac:dyDescent="0.15">
      <c r="B9" s="702"/>
      <c r="C9" s="1029"/>
      <c r="D9" s="1029"/>
      <c r="E9" s="1029"/>
      <c r="F9" s="1029"/>
      <c r="G9" s="1030"/>
      <c r="H9" s="287"/>
      <c r="I9" s="514" t="s">
        <v>548</v>
      </c>
      <c r="J9" s="470" t="s">
        <v>848</v>
      </c>
      <c r="K9" s="470"/>
      <c r="L9" s="470"/>
      <c r="M9" s="470"/>
      <c r="N9" s="470"/>
      <c r="O9" s="470"/>
      <c r="P9" s="470"/>
      <c r="Q9" s="514" t="s">
        <v>548</v>
      </c>
      <c r="R9" s="470" t="s">
        <v>849</v>
      </c>
      <c r="S9" s="59"/>
      <c r="T9" s="59"/>
      <c r="U9" s="470"/>
      <c r="V9" s="59"/>
      <c r="W9" s="59"/>
      <c r="X9" s="59"/>
      <c r="Y9" s="59"/>
      <c r="Z9" s="59"/>
      <c r="AA9" s="59"/>
      <c r="AB9" s="59"/>
      <c r="AC9" s="60"/>
    </row>
    <row r="10" spans="2:37" x14ac:dyDescent="0.15">
      <c r="B10" s="90"/>
      <c r="C10" s="57"/>
      <c r="D10" s="57"/>
      <c r="E10" s="57"/>
      <c r="F10" s="57"/>
      <c r="G10" s="58"/>
      <c r="H10" s="288"/>
      <c r="AC10" s="285"/>
    </row>
    <row r="11" spans="2:37" x14ac:dyDescent="0.15">
      <c r="B11" s="284">
        <v>4</v>
      </c>
      <c r="C11" s="655" t="s">
        <v>418</v>
      </c>
      <c r="D11" s="655"/>
      <c r="E11" s="655"/>
      <c r="F11" s="655"/>
      <c r="G11" s="659"/>
      <c r="H11" s="288"/>
      <c r="I11" s="3" t="s">
        <v>419</v>
      </c>
      <c r="AC11" s="285"/>
    </row>
    <row r="12" spans="2:37" x14ac:dyDescent="0.15">
      <c r="B12" s="284"/>
      <c r="C12" s="655"/>
      <c r="D12" s="655"/>
      <c r="E12" s="655"/>
      <c r="F12" s="655"/>
      <c r="G12" s="659"/>
      <c r="H12" s="288"/>
      <c r="AC12" s="285"/>
    </row>
    <row r="13" spans="2:37" x14ac:dyDescent="0.15">
      <c r="B13" s="284"/>
      <c r="C13" s="655"/>
      <c r="D13" s="655"/>
      <c r="E13" s="655"/>
      <c r="F13" s="655"/>
      <c r="G13" s="659"/>
      <c r="H13" s="288"/>
      <c r="I13" s="982" t="s">
        <v>420</v>
      </c>
      <c r="J13" s="982"/>
      <c r="K13" s="982"/>
      <c r="L13" s="982"/>
      <c r="M13" s="982"/>
      <c r="N13" s="982"/>
      <c r="O13" s="983" t="s">
        <v>421</v>
      </c>
      <c r="P13" s="984"/>
      <c r="Q13" s="984"/>
      <c r="R13" s="984"/>
      <c r="S13" s="984"/>
      <c r="T13" s="984"/>
      <c r="U13" s="984"/>
      <c r="V13" s="984"/>
      <c r="W13" s="985"/>
      <c r="AC13" s="285"/>
    </row>
    <row r="14" spans="2:37" x14ac:dyDescent="0.15">
      <c r="B14" s="284"/>
      <c r="G14" s="285"/>
      <c r="H14" s="288"/>
      <c r="I14" s="982"/>
      <c r="J14" s="982"/>
      <c r="K14" s="982"/>
      <c r="L14" s="982"/>
      <c r="M14" s="982"/>
      <c r="N14" s="982"/>
      <c r="O14" s="702"/>
      <c r="P14" s="703"/>
      <c r="Q14" s="703"/>
      <c r="R14" s="703"/>
      <c r="S14" s="703"/>
      <c r="T14" s="703"/>
      <c r="U14" s="703"/>
      <c r="V14" s="703"/>
      <c r="W14" s="704"/>
      <c r="AC14" s="285"/>
    </row>
    <row r="15" spans="2:37" ht="13.5" customHeight="1" x14ac:dyDescent="0.15">
      <c r="B15" s="284"/>
      <c r="G15" s="285"/>
      <c r="H15" s="288"/>
      <c r="I15" s="983" t="s">
        <v>422</v>
      </c>
      <c r="J15" s="984"/>
      <c r="K15" s="984"/>
      <c r="L15" s="984"/>
      <c r="M15" s="984"/>
      <c r="N15" s="985"/>
      <c r="O15" s="983"/>
      <c r="P15" s="984"/>
      <c r="Q15" s="984"/>
      <c r="R15" s="984"/>
      <c r="S15" s="984"/>
      <c r="T15" s="984"/>
      <c r="U15" s="984"/>
      <c r="V15" s="984"/>
      <c r="W15" s="985"/>
      <c r="AC15" s="285"/>
    </row>
    <row r="16" spans="2:37" x14ac:dyDescent="0.15">
      <c r="B16" s="284"/>
      <c r="G16" s="285"/>
      <c r="H16" s="288"/>
      <c r="I16" s="702"/>
      <c r="J16" s="703"/>
      <c r="K16" s="703"/>
      <c r="L16" s="703"/>
      <c r="M16" s="703"/>
      <c r="N16" s="704"/>
      <c r="O16" s="702"/>
      <c r="P16" s="703"/>
      <c r="Q16" s="703"/>
      <c r="R16" s="703"/>
      <c r="S16" s="703"/>
      <c r="T16" s="703"/>
      <c r="U16" s="703"/>
      <c r="V16" s="703"/>
      <c r="W16" s="704"/>
      <c r="AC16" s="285"/>
    </row>
    <row r="17" spans="2:29" x14ac:dyDescent="0.15">
      <c r="B17" s="284"/>
      <c r="G17" s="285"/>
      <c r="H17" s="288"/>
      <c r="I17" s="983" t="s">
        <v>423</v>
      </c>
      <c r="J17" s="984"/>
      <c r="K17" s="984"/>
      <c r="L17" s="984"/>
      <c r="M17" s="984"/>
      <c r="N17" s="985"/>
      <c r="O17" s="983"/>
      <c r="P17" s="984"/>
      <c r="Q17" s="984"/>
      <c r="R17" s="984"/>
      <c r="S17" s="984"/>
      <c r="T17" s="984"/>
      <c r="U17" s="984"/>
      <c r="V17" s="984"/>
      <c r="W17" s="985"/>
      <c r="AC17" s="285"/>
    </row>
    <row r="18" spans="2:29" x14ac:dyDescent="0.15">
      <c r="B18" s="284"/>
      <c r="G18" s="285"/>
      <c r="H18" s="288"/>
      <c r="I18" s="702"/>
      <c r="J18" s="703"/>
      <c r="K18" s="703"/>
      <c r="L18" s="703"/>
      <c r="M18" s="703"/>
      <c r="N18" s="704"/>
      <c r="O18" s="702"/>
      <c r="P18" s="703"/>
      <c r="Q18" s="703"/>
      <c r="R18" s="703"/>
      <c r="S18" s="703"/>
      <c r="T18" s="703"/>
      <c r="U18" s="703"/>
      <c r="V18" s="703"/>
      <c r="W18" s="704"/>
      <c r="AC18" s="285"/>
    </row>
    <row r="19" spans="2:29" x14ac:dyDescent="0.15">
      <c r="B19" s="284"/>
      <c r="G19" s="285"/>
      <c r="H19" s="288"/>
      <c r="I19" s="982" t="s">
        <v>424</v>
      </c>
      <c r="J19" s="982"/>
      <c r="K19" s="982"/>
      <c r="L19" s="982"/>
      <c r="M19" s="982"/>
      <c r="N19" s="982"/>
      <c r="O19" s="983"/>
      <c r="P19" s="984"/>
      <c r="Q19" s="984"/>
      <c r="R19" s="984"/>
      <c r="S19" s="984"/>
      <c r="T19" s="984"/>
      <c r="U19" s="984"/>
      <c r="V19" s="984"/>
      <c r="W19" s="985"/>
      <c r="AC19" s="285"/>
    </row>
    <row r="20" spans="2:29" x14ac:dyDescent="0.15">
      <c r="B20" s="284"/>
      <c r="G20" s="285"/>
      <c r="H20" s="288"/>
      <c r="I20" s="982"/>
      <c r="J20" s="982"/>
      <c r="K20" s="982"/>
      <c r="L20" s="982"/>
      <c r="M20" s="982"/>
      <c r="N20" s="982"/>
      <c r="O20" s="702"/>
      <c r="P20" s="703"/>
      <c r="Q20" s="703"/>
      <c r="R20" s="703"/>
      <c r="S20" s="703"/>
      <c r="T20" s="703"/>
      <c r="U20" s="703"/>
      <c r="V20" s="703"/>
      <c r="W20" s="704"/>
      <c r="AC20" s="285"/>
    </row>
    <row r="21" spans="2:29" x14ac:dyDescent="0.15">
      <c r="B21" s="284"/>
      <c r="G21" s="285"/>
      <c r="H21" s="288"/>
      <c r="I21" s="982" t="s">
        <v>425</v>
      </c>
      <c r="J21" s="982"/>
      <c r="K21" s="982"/>
      <c r="L21" s="982"/>
      <c r="M21" s="982"/>
      <c r="N21" s="982"/>
      <c r="O21" s="983"/>
      <c r="P21" s="984"/>
      <c r="Q21" s="984"/>
      <c r="R21" s="984"/>
      <c r="S21" s="984"/>
      <c r="T21" s="984"/>
      <c r="U21" s="984"/>
      <c r="V21" s="984"/>
      <c r="W21" s="985"/>
      <c r="AC21" s="285"/>
    </row>
    <row r="22" spans="2:29" x14ac:dyDescent="0.15">
      <c r="B22" s="284"/>
      <c r="G22" s="285"/>
      <c r="H22" s="288"/>
      <c r="I22" s="982"/>
      <c r="J22" s="982"/>
      <c r="K22" s="982"/>
      <c r="L22" s="982"/>
      <c r="M22" s="982"/>
      <c r="N22" s="982"/>
      <c r="O22" s="702"/>
      <c r="P22" s="703"/>
      <c r="Q22" s="703"/>
      <c r="R22" s="703"/>
      <c r="S22" s="703"/>
      <c r="T22" s="703"/>
      <c r="U22" s="703"/>
      <c r="V22" s="703"/>
      <c r="W22" s="704"/>
      <c r="AC22" s="285"/>
    </row>
    <row r="23" spans="2:29" x14ac:dyDescent="0.15">
      <c r="B23" s="284"/>
      <c r="G23" s="285"/>
      <c r="H23" s="288"/>
      <c r="I23" s="982" t="s">
        <v>426</v>
      </c>
      <c r="J23" s="982"/>
      <c r="K23" s="982"/>
      <c r="L23" s="982"/>
      <c r="M23" s="982"/>
      <c r="N23" s="982"/>
      <c r="O23" s="983"/>
      <c r="P23" s="984"/>
      <c r="Q23" s="984"/>
      <c r="R23" s="984"/>
      <c r="S23" s="984"/>
      <c r="T23" s="984"/>
      <c r="U23" s="984"/>
      <c r="V23" s="984"/>
      <c r="W23" s="985"/>
      <c r="AC23" s="285"/>
    </row>
    <row r="24" spans="2:29" x14ac:dyDescent="0.15">
      <c r="B24" s="284"/>
      <c r="G24" s="285"/>
      <c r="H24" s="288"/>
      <c r="I24" s="982"/>
      <c r="J24" s="982"/>
      <c r="K24" s="982"/>
      <c r="L24" s="982"/>
      <c r="M24" s="982"/>
      <c r="N24" s="982"/>
      <c r="O24" s="702"/>
      <c r="P24" s="703"/>
      <c r="Q24" s="703"/>
      <c r="R24" s="703"/>
      <c r="S24" s="703"/>
      <c r="T24" s="703"/>
      <c r="U24" s="703"/>
      <c r="V24" s="703"/>
      <c r="W24" s="704"/>
      <c r="AC24" s="285"/>
    </row>
    <row r="25" spans="2:29" x14ac:dyDescent="0.15">
      <c r="B25" s="284"/>
      <c r="G25" s="285"/>
      <c r="H25" s="288"/>
      <c r="I25" s="982"/>
      <c r="J25" s="982"/>
      <c r="K25" s="982"/>
      <c r="L25" s="982"/>
      <c r="M25" s="982"/>
      <c r="N25" s="982"/>
      <c r="O25" s="983"/>
      <c r="P25" s="984"/>
      <c r="Q25" s="984"/>
      <c r="R25" s="984"/>
      <c r="S25" s="984"/>
      <c r="T25" s="984"/>
      <c r="U25" s="984"/>
      <c r="V25" s="984"/>
      <c r="W25" s="985"/>
      <c r="AC25" s="285"/>
    </row>
    <row r="26" spans="2:29" x14ac:dyDescent="0.15">
      <c r="B26" s="284"/>
      <c r="G26" s="285"/>
      <c r="H26" s="288"/>
      <c r="I26" s="982"/>
      <c r="J26" s="982"/>
      <c r="K26" s="982"/>
      <c r="L26" s="982"/>
      <c r="M26" s="982"/>
      <c r="N26" s="982"/>
      <c r="O26" s="702"/>
      <c r="P26" s="703"/>
      <c r="Q26" s="703"/>
      <c r="R26" s="703"/>
      <c r="S26" s="703"/>
      <c r="T26" s="703"/>
      <c r="U26" s="703"/>
      <c r="V26" s="703"/>
      <c r="W26" s="704"/>
      <c r="AC26" s="285"/>
    </row>
    <row r="27" spans="2:29" x14ac:dyDescent="0.15">
      <c r="B27" s="284"/>
      <c r="G27" s="285"/>
      <c r="H27" s="288"/>
      <c r="I27" s="982"/>
      <c r="J27" s="982"/>
      <c r="K27" s="982"/>
      <c r="L27" s="982"/>
      <c r="M27" s="982"/>
      <c r="N27" s="982"/>
      <c r="O27" s="983"/>
      <c r="P27" s="984"/>
      <c r="Q27" s="984"/>
      <c r="R27" s="984"/>
      <c r="S27" s="984"/>
      <c r="T27" s="984"/>
      <c r="U27" s="984"/>
      <c r="V27" s="984"/>
      <c r="W27" s="985"/>
      <c r="AC27" s="285"/>
    </row>
    <row r="28" spans="2:29" x14ac:dyDescent="0.15">
      <c r="B28" s="284"/>
      <c r="G28" s="285"/>
      <c r="H28" s="288"/>
      <c r="I28" s="982"/>
      <c r="J28" s="982"/>
      <c r="K28" s="982"/>
      <c r="L28" s="982"/>
      <c r="M28" s="982"/>
      <c r="N28" s="982"/>
      <c r="O28" s="702"/>
      <c r="P28" s="703"/>
      <c r="Q28" s="703"/>
      <c r="R28" s="703"/>
      <c r="S28" s="703"/>
      <c r="T28" s="703"/>
      <c r="U28" s="703"/>
      <c r="V28" s="703"/>
      <c r="W28" s="704"/>
      <c r="AC28" s="285"/>
    </row>
    <row r="29" spans="2:29" x14ac:dyDescent="0.15">
      <c r="B29" s="284"/>
      <c r="G29" s="285"/>
      <c r="H29" s="288"/>
      <c r="I29" s="982"/>
      <c r="J29" s="982"/>
      <c r="K29" s="982"/>
      <c r="L29" s="982"/>
      <c r="M29" s="982"/>
      <c r="N29" s="982"/>
      <c r="O29" s="983"/>
      <c r="P29" s="984"/>
      <c r="Q29" s="984"/>
      <c r="R29" s="984"/>
      <c r="S29" s="984"/>
      <c r="T29" s="984"/>
      <c r="U29" s="984"/>
      <c r="V29" s="984"/>
      <c r="W29" s="985"/>
      <c r="AC29" s="285"/>
    </row>
    <row r="30" spans="2:29" x14ac:dyDescent="0.15">
      <c r="B30" s="284"/>
      <c r="G30" s="285"/>
      <c r="H30" s="288"/>
      <c r="I30" s="982"/>
      <c r="J30" s="982"/>
      <c r="K30" s="982"/>
      <c r="L30" s="982"/>
      <c r="M30" s="982"/>
      <c r="N30" s="982"/>
      <c r="O30" s="702"/>
      <c r="P30" s="703"/>
      <c r="Q30" s="703"/>
      <c r="R30" s="703"/>
      <c r="S30" s="703"/>
      <c r="T30" s="703"/>
      <c r="U30" s="703"/>
      <c r="V30" s="703"/>
      <c r="W30" s="704"/>
      <c r="AC30" s="285"/>
    </row>
    <row r="31" spans="2:29" x14ac:dyDescent="0.15">
      <c r="B31" s="284"/>
      <c r="G31" s="285"/>
      <c r="H31" s="288"/>
      <c r="I31" s="982"/>
      <c r="J31" s="982"/>
      <c r="K31" s="982"/>
      <c r="L31" s="982"/>
      <c r="M31" s="982"/>
      <c r="N31" s="982"/>
      <c r="O31" s="983"/>
      <c r="P31" s="984"/>
      <c r="Q31" s="984"/>
      <c r="R31" s="984"/>
      <c r="S31" s="984"/>
      <c r="T31" s="984"/>
      <c r="U31" s="984"/>
      <c r="V31" s="984"/>
      <c r="W31" s="985"/>
      <c r="AC31" s="285"/>
    </row>
    <row r="32" spans="2:29" x14ac:dyDescent="0.15">
      <c r="B32" s="284"/>
      <c r="G32" s="285"/>
      <c r="H32" s="288"/>
      <c r="I32" s="982"/>
      <c r="J32" s="982"/>
      <c r="K32" s="982"/>
      <c r="L32" s="982"/>
      <c r="M32" s="982"/>
      <c r="N32" s="982"/>
      <c r="O32" s="702"/>
      <c r="P32" s="703"/>
      <c r="Q32" s="703"/>
      <c r="R32" s="703"/>
      <c r="S32" s="703"/>
      <c r="T32" s="703"/>
      <c r="U32" s="703"/>
      <c r="V32" s="703"/>
      <c r="W32" s="704"/>
      <c r="AC32" s="285"/>
    </row>
    <row r="33" spans="2:30" x14ac:dyDescent="0.15">
      <c r="B33" s="89"/>
      <c r="C33" s="59"/>
      <c r="D33" s="59"/>
      <c r="E33" s="59"/>
      <c r="F33" s="59"/>
      <c r="G33" s="60"/>
      <c r="H33" s="28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89"/>
      <c r="I34" s="289"/>
      <c r="J34" s="289"/>
      <c r="K34" s="289"/>
      <c r="L34" s="289"/>
      <c r="M34" s="289"/>
      <c r="N34" s="289"/>
      <c r="O34" s="289"/>
      <c r="P34" s="289"/>
      <c r="Q34" s="289"/>
      <c r="R34" s="289"/>
      <c r="S34" s="289"/>
      <c r="T34" s="289"/>
      <c r="U34" s="289"/>
      <c r="V34" s="289"/>
      <c r="W34" s="289"/>
      <c r="X34" s="289"/>
      <c r="Y34" s="289"/>
      <c r="Z34" s="289"/>
      <c r="AA34" s="289"/>
      <c r="AB34" s="289"/>
      <c r="AC34" s="289"/>
    </row>
    <row r="35" spans="2:30" ht="6" customHeight="1" x14ac:dyDescent="0.15"/>
    <row r="36" spans="2:30" ht="13.5" customHeight="1" x14ac:dyDescent="0.15">
      <c r="B36" s="3" t="s">
        <v>427</v>
      </c>
      <c r="C36" s="655" t="s">
        <v>850</v>
      </c>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494"/>
    </row>
    <row r="37" spans="2:30" x14ac:dyDescent="0.15">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C37" s="655"/>
      <c r="AD37" s="494"/>
    </row>
    <row r="122" spans="3:7" x14ac:dyDescent="0.15">
      <c r="C122" s="59"/>
      <c r="D122" s="59"/>
      <c r="E122" s="59"/>
      <c r="F122" s="59"/>
      <c r="G122" s="59"/>
    </row>
    <row r="123" spans="3:7" x14ac:dyDescent="0.15">
      <c r="C123" s="57"/>
    </row>
  </sheetData>
  <mergeCells count="30">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31:N32"/>
    <mergeCell ref="O31:W32"/>
    <mergeCell ref="C36:AC37"/>
    <mergeCell ref="AJ2:AK3"/>
    <mergeCell ref="I25:N26"/>
    <mergeCell ref="O25:W26"/>
    <mergeCell ref="I27:N28"/>
    <mergeCell ref="O27:W28"/>
    <mergeCell ref="I29:N30"/>
    <mergeCell ref="O29:W30"/>
    <mergeCell ref="I19:N20"/>
    <mergeCell ref="O19:W20"/>
    <mergeCell ref="I21:N22"/>
    <mergeCell ref="O21:W22"/>
    <mergeCell ref="I23:N24"/>
    <mergeCell ref="O23:W24"/>
  </mergeCells>
  <phoneticPr fontId="2"/>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xr:uid="{7C65729C-A7FE-4227-9107-A458A31F1E2D}">
      <formula1>"□,■"</formula1>
    </dataValidation>
  </dataValidations>
  <hyperlinks>
    <hyperlink ref="AJ2" location="添付書類一覧!A1" display="添付書類一覧に戻る" xr:uid="{291183FA-E973-42F5-B983-26A26647C6B7}"/>
    <hyperlink ref="AJ2:AK3" location="' 添付書類一覧'!A1" display="添付書類一覧に戻る" xr:uid="{1FC258DF-C866-47B0-885B-5E33375AAC74}"/>
  </hyperlink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9402-55C7-448D-AE0C-9A1744AFC4D5}">
  <sheetPr>
    <tabColor rgb="FFFF0000"/>
  </sheetPr>
  <dimension ref="A1:AK78"/>
  <sheetViews>
    <sheetView view="pageBreakPreview" zoomScaleNormal="100" zoomScaleSheetLayoutView="100" workbookViewId="0">
      <selection activeCell="AE2" sqref="AE2:AF3"/>
    </sheetView>
  </sheetViews>
  <sheetFormatPr defaultColWidth="3.5" defaultRowHeight="18.75" x14ac:dyDescent="0.15"/>
  <cols>
    <col min="1" max="1" width="3.5" style="3"/>
    <col min="2" max="2" width="3" style="85" customWidth="1"/>
    <col min="3" max="7" width="3.5" style="3"/>
    <col min="8" max="8" width="2.5" style="3" customWidth="1"/>
    <col min="9" max="30" width="3.5" style="3"/>
    <col min="31" max="31" width="9" style="220"/>
    <col min="32" max="32" width="18.125" style="220" customWidth="1"/>
    <col min="33" max="257" width="3.5" style="3"/>
    <col min="258" max="258" width="3" style="3" customWidth="1"/>
    <col min="259" max="263" width="3.5" style="3"/>
    <col min="264" max="264" width="2.5" style="3" customWidth="1"/>
    <col min="265" max="513" width="3.5" style="3"/>
    <col min="514" max="514" width="3" style="3" customWidth="1"/>
    <col min="515" max="519" width="3.5" style="3"/>
    <col min="520" max="520" width="2.5" style="3" customWidth="1"/>
    <col min="521" max="769" width="3.5" style="3"/>
    <col min="770" max="770" width="3" style="3" customWidth="1"/>
    <col min="771" max="775" width="3.5" style="3"/>
    <col min="776" max="776" width="2.5" style="3" customWidth="1"/>
    <col min="777" max="1025" width="3.5" style="3"/>
    <col min="1026" max="1026" width="3" style="3" customWidth="1"/>
    <col min="1027" max="1031" width="3.5" style="3"/>
    <col min="1032" max="1032" width="2.5" style="3" customWidth="1"/>
    <col min="1033" max="1281" width="3.5" style="3"/>
    <col min="1282" max="1282" width="3" style="3" customWidth="1"/>
    <col min="1283" max="1287" width="3.5" style="3"/>
    <col min="1288" max="1288" width="2.5" style="3" customWidth="1"/>
    <col min="1289" max="1537" width="3.5" style="3"/>
    <col min="1538" max="1538" width="3" style="3" customWidth="1"/>
    <col min="1539" max="1543" width="3.5" style="3"/>
    <col min="1544" max="1544" width="2.5" style="3" customWidth="1"/>
    <col min="1545" max="1793" width="3.5" style="3"/>
    <col min="1794" max="1794" width="3" style="3" customWidth="1"/>
    <col min="1795" max="1799" width="3.5" style="3"/>
    <col min="1800" max="1800" width="2.5" style="3" customWidth="1"/>
    <col min="1801" max="2049" width="3.5" style="3"/>
    <col min="2050" max="2050" width="3" style="3" customWidth="1"/>
    <col min="2051" max="2055" width="3.5" style="3"/>
    <col min="2056" max="2056" width="2.5" style="3" customWidth="1"/>
    <col min="2057" max="2305" width="3.5" style="3"/>
    <col min="2306" max="2306" width="3" style="3" customWidth="1"/>
    <col min="2307" max="2311" width="3.5" style="3"/>
    <col min="2312" max="2312" width="2.5" style="3" customWidth="1"/>
    <col min="2313" max="2561" width="3.5" style="3"/>
    <col min="2562" max="2562" width="3" style="3" customWidth="1"/>
    <col min="2563" max="2567" width="3.5" style="3"/>
    <col min="2568" max="2568" width="2.5" style="3" customWidth="1"/>
    <col min="2569" max="2817" width="3.5" style="3"/>
    <col min="2818" max="2818" width="3" style="3" customWidth="1"/>
    <col min="2819" max="2823" width="3.5" style="3"/>
    <col min="2824" max="2824" width="2.5" style="3" customWidth="1"/>
    <col min="2825" max="3073" width="3.5" style="3"/>
    <col min="3074" max="3074" width="3" style="3" customWidth="1"/>
    <col min="3075" max="3079" width="3.5" style="3"/>
    <col min="3080" max="3080" width="2.5" style="3" customWidth="1"/>
    <col min="3081" max="3329" width="3.5" style="3"/>
    <col min="3330" max="3330" width="3" style="3" customWidth="1"/>
    <col min="3331" max="3335" width="3.5" style="3"/>
    <col min="3336" max="3336" width="2.5" style="3" customWidth="1"/>
    <col min="3337" max="3585" width="3.5" style="3"/>
    <col min="3586" max="3586" width="3" style="3" customWidth="1"/>
    <col min="3587" max="3591" width="3.5" style="3"/>
    <col min="3592" max="3592" width="2.5" style="3" customWidth="1"/>
    <col min="3593" max="3841" width="3.5" style="3"/>
    <col min="3842" max="3842" width="3" style="3" customWidth="1"/>
    <col min="3843" max="3847" width="3.5" style="3"/>
    <col min="3848" max="3848" width="2.5" style="3" customWidth="1"/>
    <col min="3849" max="4097" width="3.5" style="3"/>
    <col min="4098" max="4098" width="3" style="3" customWidth="1"/>
    <col min="4099" max="4103" width="3.5" style="3"/>
    <col min="4104" max="4104" width="2.5" style="3" customWidth="1"/>
    <col min="4105" max="4353" width="3.5" style="3"/>
    <col min="4354" max="4354" width="3" style="3" customWidth="1"/>
    <col min="4355" max="4359" width="3.5" style="3"/>
    <col min="4360" max="4360" width="2.5" style="3" customWidth="1"/>
    <col min="4361" max="4609" width="3.5" style="3"/>
    <col min="4610" max="4610" width="3" style="3" customWidth="1"/>
    <col min="4611" max="4615" width="3.5" style="3"/>
    <col min="4616" max="4616" width="2.5" style="3" customWidth="1"/>
    <col min="4617" max="4865" width="3.5" style="3"/>
    <col min="4866" max="4866" width="3" style="3" customWidth="1"/>
    <col min="4867" max="4871" width="3.5" style="3"/>
    <col min="4872" max="4872" width="2.5" style="3" customWidth="1"/>
    <col min="4873" max="5121" width="3.5" style="3"/>
    <col min="5122" max="5122" width="3" style="3" customWidth="1"/>
    <col min="5123" max="5127" width="3.5" style="3"/>
    <col min="5128" max="5128" width="2.5" style="3" customWidth="1"/>
    <col min="5129" max="5377" width="3.5" style="3"/>
    <col min="5378" max="5378" width="3" style="3" customWidth="1"/>
    <col min="5379" max="5383" width="3.5" style="3"/>
    <col min="5384" max="5384" width="2.5" style="3" customWidth="1"/>
    <col min="5385" max="5633" width="3.5" style="3"/>
    <col min="5634" max="5634" width="3" style="3" customWidth="1"/>
    <col min="5635" max="5639" width="3.5" style="3"/>
    <col min="5640" max="5640" width="2.5" style="3" customWidth="1"/>
    <col min="5641" max="5889" width="3.5" style="3"/>
    <col min="5890" max="5890" width="3" style="3" customWidth="1"/>
    <col min="5891" max="5895" width="3.5" style="3"/>
    <col min="5896" max="5896" width="2.5" style="3" customWidth="1"/>
    <col min="5897" max="6145" width="3.5" style="3"/>
    <col min="6146" max="6146" width="3" style="3" customWidth="1"/>
    <col min="6147" max="6151" width="3.5" style="3"/>
    <col min="6152" max="6152" width="2.5" style="3" customWidth="1"/>
    <col min="6153" max="6401" width="3.5" style="3"/>
    <col min="6402" max="6402" width="3" style="3" customWidth="1"/>
    <col min="6403" max="6407" width="3.5" style="3"/>
    <col min="6408" max="6408" width="2.5" style="3" customWidth="1"/>
    <col min="6409" max="6657" width="3.5" style="3"/>
    <col min="6658" max="6658" width="3" style="3" customWidth="1"/>
    <col min="6659" max="6663" width="3.5" style="3"/>
    <col min="6664" max="6664" width="2.5" style="3" customWidth="1"/>
    <col min="6665" max="6913" width="3.5" style="3"/>
    <col min="6914" max="6914" width="3" style="3" customWidth="1"/>
    <col min="6915" max="6919" width="3.5" style="3"/>
    <col min="6920" max="6920" width="2.5" style="3" customWidth="1"/>
    <col min="6921" max="7169" width="3.5" style="3"/>
    <col min="7170" max="7170" width="3" style="3" customWidth="1"/>
    <col min="7171" max="7175" width="3.5" style="3"/>
    <col min="7176" max="7176" width="2.5" style="3" customWidth="1"/>
    <col min="7177" max="7425" width="3.5" style="3"/>
    <col min="7426" max="7426" width="3" style="3" customWidth="1"/>
    <col min="7427" max="7431" width="3.5" style="3"/>
    <col min="7432" max="7432" width="2.5" style="3" customWidth="1"/>
    <col min="7433" max="7681" width="3.5" style="3"/>
    <col min="7682" max="7682" width="3" style="3" customWidth="1"/>
    <col min="7683" max="7687" width="3.5" style="3"/>
    <col min="7688" max="7688" width="2.5" style="3" customWidth="1"/>
    <col min="7689" max="7937" width="3.5" style="3"/>
    <col min="7938" max="7938" width="3" style="3" customWidth="1"/>
    <col min="7939" max="7943" width="3.5" style="3"/>
    <col min="7944" max="7944" width="2.5" style="3" customWidth="1"/>
    <col min="7945" max="8193" width="3.5" style="3"/>
    <col min="8194" max="8194" width="3" style="3" customWidth="1"/>
    <col min="8195" max="8199" width="3.5" style="3"/>
    <col min="8200" max="8200" width="2.5" style="3" customWidth="1"/>
    <col min="8201" max="8449" width="3.5" style="3"/>
    <col min="8450" max="8450" width="3" style="3" customWidth="1"/>
    <col min="8451" max="8455" width="3.5" style="3"/>
    <col min="8456" max="8456" width="2.5" style="3" customWidth="1"/>
    <col min="8457" max="8705" width="3.5" style="3"/>
    <col min="8706" max="8706" width="3" style="3" customWidth="1"/>
    <col min="8707" max="8711" width="3.5" style="3"/>
    <col min="8712" max="8712" width="2.5" style="3" customWidth="1"/>
    <col min="8713" max="8961" width="3.5" style="3"/>
    <col min="8962" max="8962" width="3" style="3" customWidth="1"/>
    <col min="8963" max="8967" width="3.5" style="3"/>
    <col min="8968" max="8968" width="2.5" style="3" customWidth="1"/>
    <col min="8969" max="9217" width="3.5" style="3"/>
    <col min="9218" max="9218" width="3" style="3" customWidth="1"/>
    <col min="9219" max="9223" width="3.5" style="3"/>
    <col min="9224" max="9224" width="2.5" style="3" customWidth="1"/>
    <col min="9225" max="9473" width="3.5" style="3"/>
    <col min="9474" max="9474" width="3" style="3" customWidth="1"/>
    <col min="9475" max="9479" width="3.5" style="3"/>
    <col min="9480" max="9480" width="2.5" style="3" customWidth="1"/>
    <col min="9481" max="9729" width="3.5" style="3"/>
    <col min="9730" max="9730" width="3" style="3" customWidth="1"/>
    <col min="9731" max="9735" width="3.5" style="3"/>
    <col min="9736" max="9736" width="2.5" style="3" customWidth="1"/>
    <col min="9737" max="9985" width="3.5" style="3"/>
    <col min="9986" max="9986" width="3" style="3" customWidth="1"/>
    <col min="9987" max="9991" width="3.5" style="3"/>
    <col min="9992" max="9992" width="2.5" style="3" customWidth="1"/>
    <col min="9993" max="10241" width="3.5" style="3"/>
    <col min="10242" max="10242" width="3" style="3" customWidth="1"/>
    <col min="10243" max="10247" width="3.5" style="3"/>
    <col min="10248" max="10248" width="2.5" style="3" customWidth="1"/>
    <col min="10249" max="10497" width="3.5" style="3"/>
    <col min="10498" max="10498" width="3" style="3" customWidth="1"/>
    <col min="10499" max="10503" width="3.5" style="3"/>
    <col min="10504" max="10504" width="2.5" style="3" customWidth="1"/>
    <col min="10505" max="10753" width="3.5" style="3"/>
    <col min="10754" max="10754" width="3" style="3" customWidth="1"/>
    <col min="10755" max="10759" width="3.5" style="3"/>
    <col min="10760" max="10760" width="2.5" style="3" customWidth="1"/>
    <col min="10761" max="11009" width="3.5" style="3"/>
    <col min="11010" max="11010" width="3" style="3" customWidth="1"/>
    <col min="11011" max="11015" width="3.5" style="3"/>
    <col min="11016" max="11016" width="2.5" style="3" customWidth="1"/>
    <col min="11017" max="11265" width="3.5" style="3"/>
    <col min="11266" max="11266" width="3" style="3" customWidth="1"/>
    <col min="11267" max="11271" width="3.5" style="3"/>
    <col min="11272" max="11272" width="2.5" style="3" customWidth="1"/>
    <col min="11273" max="11521" width="3.5" style="3"/>
    <col min="11522" max="11522" width="3" style="3" customWidth="1"/>
    <col min="11523" max="11527" width="3.5" style="3"/>
    <col min="11528" max="11528" width="2.5" style="3" customWidth="1"/>
    <col min="11529" max="11777" width="3.5" style="3"/>
    <col min="11778" max="11778" width="3" style="3" customWidth="1"/>
    <col min="11779" max="11783" width="3.5" style="3"/>
    <col min="11784" max="11784" width="2.5" style="3" customWidth="1"/>
    <col min="11785" max="12033" width="3.5" style="3"/>
    <col min="12034" max="12034" width="3" style="3" customWidth="1"/>
    <col min="12035" max="12039" width="3.5" style="3"/>
    <col min="12040" max="12040" width="2.5" style="3" customWidth="1"/>
    <col min="12041" max="12289" width="3.5" style="3"/>
    <col min="12290" max="12290" width="3" style="3" customWidth="1"/>
    <col min="12291" max="12295" width="3.5" style="3"/>
    <col min="12296" max="12296" width="2.5" style="3" customWidth="1"/>
    <col min="12297" max="12545" width="3.5" style="3"/>
    <col min="12546" max="12546" width="3" style="3" customWidth="1"/>
    <col min="12547" max="12551" width="3.5" style="3"/>
    <col min="12552" max="12552" width="2.5" style="3" customWidth="1"/>
    <col min="12553" max="12801" width="3.5" style="3"/>
    <col min="12802" max="12802" width="3" style="3" customWidth="1"/>
    <col min="12803" max="12807" width="3.5" style="3"/>
    <col min="12808" max="12808" width="2.5" style="3" customWidth="1"/>
    <col min="12809" max="13057" width="3.5" style="3"/>
    <col min="13058" max="13058" width="3" style="3" customWidth="1"/>
    <col min="13059" max="13063" width="3.5" style="3"/>
    <col min="13064" max="13064" width="2.5" style="3" customWidth="1"/>
    <col min="13065" max="13313" width="3.5" style="3"/>
    <col min="13314" max="13314" width="3" style="3" customWidth="1"/>
    <col min="13315" max="13319" width="3.5" style="3"/>
    <col min="13320" max="13320" width="2.5" style="3" customWidth="1"/>
    <col min="13321" max="13569" width="3.5" style="3"/>
    <col min="13570" max="13570" width="3" style="3" customWidth="1"/>
    <col min="13571" max="13575" width="3.5" style="3"/>
    <col min="13576" max="13576" width="2.5" style="3" customWidth="1"/>
    <col min="13577" max="13825" width="3.5" style="3"/>
    <col min="13826" max="13826" width="3" style="3" customWidth="1"/>
    <col min="13827" max="13831" width="3.5" style="3"/>
    <col min="13832" max="13832" width="2.5" style="3" customWidth="1"/>
    <col min="13833" max="14081" width="3.5" style="3"/>
    <col min="14082" max="14082" width="3" style="3" customWidth="1"/>
    <col min="14083" max="14087" width="3.5" style="3"/>
    <col min="14088" max="14088" width="2.5" style="3" customWidth="1"/>
    <col min="14089" max="14337" width="3.5" style="3"/>
    <col min="14338" max="14338" width="3" style="3" customWidth="1"/>
    <col min="14339" max="14343" width="3.5" style="3"/>
    <col min="14344" max="14344" width="2.5" style="3" customWidth="1"/>
    <col min="14345" max="14593" width="3.5" style="3"/>
    <col min="14594" max="14594" width="3" style="3" customWidth="1"/>
    <col min="14595" max="14599" width="3.5" style="3"/>
    <col min="14600" max="14600" width="2.5" style="3" customWidth="1"/>
    <col min="14601" max="14849" width="3.5" style="3"/>
    <col min="14850" max="14850" width="3" style="3" customWidth="1"/>
    <col min="14851" max="14855" width="3.5" style="3"/>
    <col min="14856" max="14856" width="2.5" style="3" customWidth="1"/>
    <col min="14857" max="15105" width="3.5" style="3"/>
    <col min="15106" max="15106" width="3" style="3" customWidth="1"/>
    <col min="15107" max="15111" width="3.5" style="3"/>
    <col min="15112" max="15112" width="2.5" style="3" customWidth="1"/>
    <col min="15113" max="15361" width="3.5" style="3"/>
    <col min="15362" max="15362" width="3" style="3" customWidth="1"/>
    <col min="15363" max="15367" width="3.5" style="3"/>
    <col min="15368" max="15368" width="2.5" style="3" customWidth="1"/>
    <col min="15369" max="15617" width="3.5" style="3"/>
    <col min="15618" max="15618" width="3" style="3" customWidth="1"/>
    <col min="15619" max="15623" width="3.5" style="3"/>
    <col min="15624" max="15624" width="2.5" style="3" customWidth="1"/>
    <col min="15625" max="15873" width="3.5" style="3"/>
    <col min="15874" max="15874" width="3" style="3" customWidth="1"/>
    <col min="15875" max="15879" width="3.5" style="3"/>
    <col min="15880" max="15880" width="2.5" style="3" customWidth="1"/>
    <col min="15881" max="16129" width="3.5" style="3"/>
    <col min="16130" max="16130" width="3" style="3" customWidth="1"/>
    <col min="16131" max="16135" width="3.5" style="3"/>
    <col min="16136" max="16136" width="2.5" style="3" customWidth="1"/>
    <col min="16137" max="16384" width="3.5" style="3"/>
  </cols>
  <sheetData>
    <row r="1" spans="2:32" s="1" customFormat="1" ht="14.25" thickBot="1" x14ac:dyDescent="0.2">
      <c r="AF1" s="291"/>
    </row>
    <row r="2" spans="2:32" s="1" customFormat="1" ht="14.25" thickTop="1" x14ac:dyDescent="0.15">
      <c r="B2" s="1" t="s">
        <v>853</v>
      </c>
      <c r="AA2" s="45" t="s">
        <v>854</v>
      </c>
      <c r="AE2" s="755" t="s">
        <v>519</v>
      </c>
      <c r="AF2" s="756"/>
    </row>
    <row r="3" spans="2:32" s="1" customFormat="1" ht="8.25" customHeight="1" thickBot="1" x14ac:dyDescent="0.2">
      <c r="AE3" s="757"/>
      <c r="AF3" s="758"/>
    </row>
    <row r="4" spans="2:32" s="1" customFormat="1" ht="14.25" thickTop="1" x14ac:dyDescent="0.15">
      <c r="B4" s="749" t="s">
        <v>855</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E4" s="350"/>
      <c r="AF4" s="291"/>
    </row>
    <row r="5" spans="2:32" s="1" customFormat="1" ht="6.75" customHeight="1" x14ac:dyDescent="0.15">
      <c r="AE5" s="220"/>
      <c r="AF5" s="220"/>
    </row>
    <row r="6" spans="2:32" s="1" customFormat="1" ht="18.600000000000001" customHeight="1" x14ac:dyDescent="0.15">
      <c r="B6" s="982" t="s">
        <v>528</v>
      </c>
      <c r="C6" s="982"/>
      <c r="D6" s="982"/>
      <c r="E6" s="982"/>
      <c r="F6" s="982"/>
      <c r="G6" s="699"/>
      <c r="H6" s="700"/>
      <c r="I6" s="700"/>
      <c r="J6" s="700"/>
      <c r="K6" s="700"/>
      <c r="L6" s="700"/>
      <c r="M6" s="700"/>
      <c r="N6" s="700"/>
      <c r="O6" s="700"/>
      <c r="P6" s="700"/>
      <c r="Q6" s="700"/>
      <c r="R6" s="700"/>
      <c r="S6" s="700"/>
      <c r="T6" s="700"/>
      <c r="U6" s="700"/>
      <c r="V6" s="700"/>
      <c r="W6" s="700"/>
      <c r="X6" s="700"/>
      <c r="Y6" s="700"/>
      <c r="Z6" s="700"/>
      <c r="AA6" s="701"/>
      <c r="AE6" s="220"/>
      <c r="AF6" s="220"/>
    </row>
    <row r="7" spans="2:32" s="1" customFormat="1" ht="19.5" customHeight="1" x14ac:dyDescent="0.15">
      <c r="B7" s="982" t="s">
        <v>160</v>
      </c>
      <c r="C7" s="982"/>
      <c r="D7" s="982"/>
      <c r="E7" s="982"/>
      <c r="F7" s="982"/>
      <c r="G7" s="699"/>
      <c r="H7" s="700"/>
      <c r="I7" s="700"/>
      <c r="J7" s="700"/>
      <c r="K7" s="700"/>
      <c r="L7" s="700"/>
      <c r="M7" s="700"/>
      <c r="N7" s="700"/>
      <c r="O7" s="700"/>
      <c r="P7" s="700"/>
      <c r="Q7" s="700"/>
      <c r="R7" s="700"/>
      <c r="S7" s="700"/>
      <c r="T7" s="700"/>
      <c r="U7" s="700"/>
      <c r="V7" s="700"/>
      <c r="W7" s="700"/>
      <c r="X7" s="700"/>
      <c r="Y7" s="700"/>
      <c r="Z7" s="700"/>
      <c r="AA7" s="701"/>
      <c r="AE7" s="220"/>
      <c r="AF7" s="220"/>
    </row>
    <row r="8" spans="2:32" s="1" customFormat="1" ht="19.5" customHeight="1" x14ac:dyDescent="0.15">
      <c r="B8" s="699" t="s">
        <v>151</v>
      </c>
      <c r="C8" s="700"/>
      <c r="D8" s="700"/>
      <c r="E8" s="700"/>
      <c r="F8" s="701"/>
      <c r="G8" s="1041" t="s">
        <v>856</v>
      </c>
      <c r="H8" s="994"/>
      <c r="I8" s="994"/>
      <c r="J8" s="994"/>
      <c r="K8" s="994"/>
      <c r="L8" s="994"/>
      <c r="M8" s="994"/>
      <c r="N8" s="994"/>
      <c r="O8" s="994"/>
      <c r="P8" s="994"/>
      <c r="Q8" s="994"/>
      <c r="R8" s="994"/>
      <c r="S8" s="994"/>
      <c r="T8" s="994"/>
      <c r="U8" s="994"/>
      <c r="V8" s="994"/>
      <c r="W8" s="994"/>
      <c r="X8" s="994"/>
      <c r="Y8" s="994"/>
      <c r="Z8" s="994"/>
      <c r="AA8" s="995"/>
      <c r="AE8" s="220"/>
      <c r="AF8" s="220"/>
    </row>
    <row r="9" spans="2:32" ht="20.100000000000001" customHeight="1" x14ac:dyDescent="0.15">
      <c r="B9" s="983" t="s">
        <v>857</v>
      </c>
      <c r="C9" s="984"/>
      <c r="D9" s="984"/>
      <c r="E9" s="984"/>
      <c r="F9" s="984"/>
      <c r="G9" s="1039" t="s">
        <v>858</v>
      </c>
      <c r="H9" s="1039"/>
      <c r="I9" s="1039"/>
      <c r="J9" s="1039"/>
      <c r="K9" s="1039"/>
      <c r="L9" s="1039"/>
      <c r="M9" s="1039"/>
      <c r="N9" s="1039" t="s">
        <v>859</v>
      </c>
      <c r="O9" s="1039"/>
      <c r="P9" s="1039"/>
      <c r="Q9" s="1039"/>
      <c r="R9" s="1039"/>
      <c r="S9" s="1039"/>
      <c r="T9" s="1039"/>
      <c r="U9" s="1039" t="s">
        <v>860</v>
      </c>
      <c r="V9" s="1039"/>
      <c r="W9" s="1039"/>
      <c r="X9" s="1039"/>
      <c r="Y9" s="1039"/>
      <c r="Z9" s="1039"/>
      <c r="AA9" s="1039"/>
    </row>
    <row r="10" spans="2:32" ht="20.100000000000001" customHeight="1" x14ac:dyDescent="0.15">
      <c r="B10" s="990"/>
      <c r="C10" s="749"/>
      <c r="D10" s="749"/>
      <c r="E10" s="749"/>
      <c r="F10" s="749"/>
      <c r="G10" s="1039" t="s">
        <v>861</v>
      </c>
      <c r="H10" s="1039"/>
      <c r="I10" s="1039"/>
      <c r="J10" s="1039"/>
      <c r="K10" s="1039"/>
      <c r="L10" s="1039"/>
      <c r="M10" s="1039"/>
      <c r="N10" s="1039" t="s">
        <v>862</v>
      </c>
      <c r="O10" s="1039"/>
      <c r="P10" s="1039"/>
      <c r="Q10" s="1039"/>
      <c r="R10" s="1039"/>
      <c r="S10" s="1039"/>
      <c r="T10" s="1039"/>
      <c r="U10" s="1039" t="s">
        <v>863</v>
      </c>
      <c r="V10" s="1039"/>
      <c r="W10" s="1039"/>
      <c r="X10" s="1039"/>
      <c r="Y10" s="1039"/>
      <c r="Z10" s="1039"/>
      <c r="AA10" s="1039"/>
    </row>
    <row r="11" spans="2:32" ht="20.100000000000001" customHeight="1" x14ac:dyDescent="0.15">
      <c r="B11" s="990"/>
      <c r="C11" s="749"/>
      <c r="D11" s="749"/>
      <c r="E11" s="749"/>
      <c r="F11" s="749"/>
      <c r="G11" s="1039" t="s">
        <v>864</v>
      </c>
      <c r="H11" s="1039"/>
      <c r="I11" s="1039"/>
      <c r="J11" s="1039"/>
      <c r="K11" s="1039"/>
      <c r="L11" s="1039"/>
      <c r="M11" s="1039"/>
      <c r="N11" s="1039" t="s">
        <v>865</v>
      </c>
      <c r="O11" s="1039"/>
      <c r="P11" s="1039"/>
      <c r="Q11" s="1039"/>
      <c r="R11" s="1039"/>
      <c r="S11" s="1039"/>
      <c r="T11" s="1039"/>
      <c r="U11" s="1039" t="s">
        <v>866</v>
      </c>
      <c r="V11" s="1039"/>
      <c r="W11" s="1039"/>
      <c r="X11" s="1039"/>
      <c r="Y11" s="1039"/>
      <c r="Z11" s="1039"/>
      <c r="AA11" s="1039"/>
    </row>
    <row r="12" spans="2:32" ht="20.100000000000001" customHeight="1" x14ac:dyDescent="0.15">
      <c r="B12" s="990"/>
      <c r="C12" s="749"/>
      <c r="D12" s="749"/>
      <c r="E12" s="749"/>
      <c r="F12" s="749"/>
      <c r="G12" s="1039" t="s">
        <v>867</v>
      </c>
      <c r="H12" s="1039"/>
      <c r="I12" s="1039"/>
      <c r="J12" s="1039"/>
      <c r="K12" s="1039"/>
      <c r="L12" s="1039"/>
      <c r="M12" s="1039"/>
      <c r="N12" s="1039" t="s">
        <v>868</v>
      </c>
      <c r="O12" s="1039"/>
      <c r="P12" s="1039"/>
      <c r="Q12" s="1039"/>
      <c r="R12" s="1039"/>
      <c r="S12" s="1039"/>
      <c r="T12" s="1039"/>
      <c r="U12" s="1040" t="s">
        <v>869</v>
      </c>
      <c r="V12" s="1040"/>
      <c r="W12" s="1040"/>
      <c r="X12" s="1040"/>
      <c r="Y12" s="1040"/>
      <c r="Z12" s="1040"/>
      <c r="AA12" s="1040"/>
    </row>
    <row r="13" spans="2:32" ht="20.100000000000001" customHeight="1" x14ac:dyDescent="0.15">
      <c r="B13" s="990"/>
      <c r="C13" s="749"/>
      <c r="D13" s="749"/>
      <c r="E13" s="749"/>
      <c r="F13" s="749"/>
      <c r="G13" s="1039" t="s">
        <v>870</v>
      </c>
      <c r="H13" s="1039"/>
      <c r="I13" s="1039"/>
      <c r="J13" s="1039"/>
      <c r="K13" s="1039"/>
      <c r="L13" s="1039"/>
      <c r="M13" s="1039"/>
      <c r="N13" s="1039" t="s">
        <v>871</v>
      </c>
      <c r="O13" s="1039"/>
      <c r="P13" s="1039"/>
      <c r="Q13" s="1039"/>
      <c r="R13" s="1039"/>
      <c r="S13" s="1039"/>
      <c r="T13" s="1039"/>
      <c r="U13" s="1040" t="s">
        <v>872</v>
      </c>
      <c r="V13" s="1040"/>
      <c r="W13" s="1040"/>
      <c r="X13" s="1040"/>
      <c r="Y13" s="1040"/>
      <c r="Z13" s="1040"/>
      <c r="AA13" s="1040"/>
    </row>
    <row r="14" spans="2:32" ht="20.100000000000001" customHeight="1" x14ac:dyDescent="0.15">
      <c r="B14" s="702"/>
      <c r="C14" s="703"/>
      <c r="D14" s="703"/>
      <c r="E14" s="703"/>
      <c r="F14" s="703"/>
      <c r="G14" s="1039" t="s">
        <v>873</v>
      </c>
      <c r="H14" s="1039"/>
      <c r="I14" s="1039"/>
      <c r="J14" s="1039"/>
      <c r="K14" s="1039"/>
      <c r="L14" s="1039"/>
      <c r="M14" s="1039"/>
      <c r="N14" s="1039"/>
      <c r="O14" s="1039"/>
      <c r="P14" s="1039"/>
      <c r="Q14" s="1039"/>
      <c r="R14" s="1039"/>
      <c r="S14" s="1039"/>
      <c r="T14" s="1039"/>
      <c r="U14" s="1040"/>
      <c r="V14" s="1040"/>
      <c r="W14" s="1040"/>
      <c r="X14" s="1040"/>
      <c r="Y14" s="1040"/>
      <c r="Z14" s="1040"/>
      <c r="AA14" s="1040"/>
    </row>
    <row r="15" spans="2:32" ht="20.25" customHeight="1" x14ac:dyDescent="0.15">
      <c r="B15" s="699" t="s">
        <v>874</v>
      </c>
      <c r="C15" s="700"/>
      <c r="D15" s="700"/>
      <c r="E15" s="700"/>
      <c r="F15" s="701"/>
      <c r="G15" s="996" t="s">
        <v>875</v>
      </c>
      <c r="H15" s="997"/>
      <c r="I15" s="997"/>
      <c r="J15" s="997"/>
      <c r="K15" s="997"/>
      <c r="L15" s="997"/>
      <c r="M15" s="997"/>
      <c r="N15" s="997"/>
      <c r="O15" s="997"/>
      <c r="P15" s="997"/>
      <c r="Q15" s="997"/>
      <c r="R15" s="997"/>
      <c r="S15" s="997"/>
      <c r="T15" s="997"/>
      <c r="U15" s="997"/>
      <c r="V15" s="997"/>
      <c r="W15" s="997"/>
      <c r="X15" s="997"/>
      <c r="Y15" s="997"/>
      <c r="Z15" s="997"/>
      <c r="AA15" s="998"/>
    </row>
    <row r="16" spans="2:32" s="1" customFormat="1" ht="9" customHeight="1" x14ac:dyDescent="0.15">
      <c r="AE16" s="220"/>
      <c r="AF16" s="220"/>
    </row>
    <row r="17" spans="2:32" s="1" customFormat="1" ht="17.25" customHeight="1" x14ac:dyDescent="0.15">
      <c r="B17" s="1" t="s">
        <v>876</v>
      </c>
      <c r="AE17" s="220"/>
      <c r="AF17" s="220"/>
    </row>
    <row r="18" spans="2:32"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c r="AE18" s="220"/>
      <c r="AF18" s="220"/>
    </row>
    <row r="19" spans="2:32" s="1" customFormat="1" ht="19.5" customHeight="1" x14ac:dyDescent="0.15">
      <c r="B19" s="91"/>
      <c r="C19" s="1" t="s">
        <v>877</v>
      </c>
      <c r="D19" s="12"/>
      <c r="E19" s="12"/>
      <c r="F19" s="12"/>
      <c r="G19" s="12"/>
      <c r="H19" s="12"/>
      <c r="I19" s="12"/>
      <c r="J19" s="12"/>
      <c r="K19" s="12"/>
      <c r="L19" s="12"/>
      <c r="M19" s="12"/>
      <c r="N19" s="12"/>
      <c r="O19" s="12"/>
      <c r="Y19" s="999" t="s">
        <v>169</v>
      </c>
      <c r="Z19" s="999"/>
      <c r="AA19" s="92"/>
      <c r="AE19" s="220"/>
      <c r="AF19" s="220"/>
    </row>
    <row r="20" spans="2:32" s="1" customFormat="1" x14ac:dyDescent="0.15">
      <c r="B20" s="91"/>
      <c r="D20" s="12"/>
      <c r="E20" s="12"/>
      <c r="F20" s="12"/>
      <c r="G20" s="12"/>
      <c r="H20" s="12"/>
      <c r="I20" s="12"/>
      <c r="J20" s="12"/>
      <c r="K20" s="12"/>
      <c r="L20" s="12"/>
      <c r="M20" s="12"/>
      <c r="N20" s="12"/>
      <c r="O20" s="12"/>
      <c r="Y20" s="496"/>
      <c r="Z20" s="496"/>
      <c r="AA20" s="92"/>
      <c r="AE20" s="220"/>
      <c r="AF20" s="220"/>
    </row>
    <row r="21" spans="2:32" s="1" customFormat="1" x14ac:dyDescent="0.15">
      <c r="B21" s="91"/>
      <c r="C21" s="1" t="s">
        <v>878</v>
      </c>
      <c r="D21" s="12"/>
      <c r="E21" s="12"/>
      <c r="F21" s="12"/>
      <c r="G21" s="12"/>
      <c r="H21" s="12"/>
      <c r="I21" s="12"/>
      <c r="J21" s="12"/>
      <c r="K21" s="12"/>
      <c r="L21" s="12"/>
      <c r="M21" s="12"/>
      <c r="N21" s="12"/>
      <c r="O21" s="12"/>
      <c r="Y21" s="496"/>
      <c r="Z21" s="496"/>
      <c r="AA21" s="92"/>
      <c r="AE21" s="220"/>
      <c r="AF21" s="220"/>
    </row>
    <row r="22" spans="2:32" s="1" customFormat="1" ht="19.5" customHeight="1" x14ac:dyDescent="0.15">
      <c r="B22" s="91"/>
      <c r="C22" s="1" t="s">
        <v>879</v>
      </c>
      <c r="D22" s="12"/>
      <c r="E22" s="12"/>
      <c r="F22" s="12"/>
      <c r="G22" s="12"/>
      <c r="H22" s="12"/>
      <c r="I22" s="12"/>
      <c r="J22" s="12"/>
      <c r="K22" s="12"/>
      <c r="L22" s="12"/>
      <c r="M22" s="12"/>
      <c r="N22" s="12"/>
      <c r="O22" s="12"/>
      <c r="Y22" s="999" t="s">
        <v>169</v>
      </c>
      <c r="Z22" s="999"/>
      <c r="AA22" s="92"/>
      <c r="AE22" s="220"/>
      <c r="AF22" s="220"/>
    </row>
    <row r="23" spans="2:32" s="1" customFormat="1" ht="19.5" customHeight="1" x14ac:dyDescent="0.15">
      <c r="B23" s="91"/>
      <c r="C23" s="1" t="s">
        <v>880</v>
      </c>
      <c r="D23" s="12"/>
      <c r="E23" s="12"/>
      <c r="F23" s="12"/>
      <c r="G23" s="12"/>
      <c r="H23" s="12"/>
      <c r="I23" s="12"/>
      <c r="J23" s="12"/>
      <c r="K23" s="12"/>
      <c r="L23" s="12"/>
      <c r="M23" s="12"/>
      <c r="N23" s="12"/>
      <c r="O23" s="12"/>
      <c r="Y23" s="999" t="s">
        <v>169</v>
      </c>
      <c r="Z23" s="999"/>
      <c r="AA23" s="92"/>
      <c r="AE23" s="220"/>
      <c r="AF23" s="220"/>
    </row>
    <row r="24" spans="2:32" s="1" customFormat="1" ht="19.5" customHeight="1" x14ac:dyDescent="0.15">
      <c r="B24" s="91"/>
      <c r="C24" s="1" t="s">
        <v>881</v>
      </c>
      <c r="D24" s="12"/>
      <c r="E24" s="12"/>
      <c r="F24" s="12"/>
      <c r="G24" s="12"/>
      <c r="H24" s="12"/>
      <c r="I24" s="12"/>
      <c r="J24" s="12"/>
      <c r="K24" s="12"/>
      <c r="L24" s="12"/>
      <c r="M24" s="12"/>
      <c r="N24" s="12"/>
      <c r="O24" s="12"/>
      <c r="Y24" s="999" t="s">
        <v>169</v>
      </c>
      <c r="Z24" s="999"/>
      <c r="AA24" s="92"/>
      <c r="AE24" s="220"/>
      <c r="AF24" s="220"/>
    </row>
    <row r="25" spans="2:32" s="1" customFormat="1" ht="19.5" customHeight="1" x14ac:dyDescent="0.15">
      <c r="B25" s="91"/>
      <c r="D25" s="974" t="s">
        <v>882</v>
      </c>
      <c r="E25" s="974"/>
      <c r="F25" s="974"/>
      <c r="G25" s="974"/>
      <c r="H25" s="974"/>
      <c r="I25" s="974"/>
      <c r="J25" s="974"/>
      <c r="K25" s="12"/>
      <c r="L25" s="12"/>
      <c r="M25" s="12"/>
      <c r="N25" s="12"/>
      <c r="O25" s="12"/>
      <c r="Y25" s="496"/>
      <c r="Z25" s="496"/>
      <c r="AA25" s="92"/>
      <c r="AE25" s="220"/>
      <c r="AF25" s="220"/>
    </row>
    <row r="26" spans="2:32" s="1" customFormat="1" ht="24.95" customHeight="1" x14ac:dyDescent="0.15">
      <c r="B26" s="91"/>
      <c r="C26" s="1" t="s">
        <v>883</v>
      </c>
      <c r="AA26" s="92"/>
      <c r="AE26" s="220"/>
      <c r="AF26" s="220"/>
    </row>
    <row r="27" spans="2:32" s="1" customFormat="1" ht="6.75" customHeight="1" x14ac:dyDescent="0.15">
      <c r="B27" s="91"/>
      <c r="AA27" s="92"/>
      <c r="AE27" s="220"/>
      <c r="AF27" s="220"/>
    </row>
    <row r="28" spans="2:32" s="1" customFormat="1" ht="23.25" customHeight="1" x14ac:dyDescent="0.15">
      <c r="B28" s="91" t="s">
        <v>179</v>
      </c>
      <c r="C28" s="699" t="s">
        <v>884</v>
      </c>
      <c r="D28" s="700"/>
      <c r="E28" s="700"/>
      <c r="F28" s="700"/>
      <c r="G28" s="700"/>
      <c r="H28" s="701"/>
      <c r="I28" s="1033"/>
      <c r="J28" s="1033"/>
      <c r="K28" s="1033"/>
      <c r="L28" s="1033"/>
      <c r="M28" s="1033"/>
      <c r="N28" s="1033"/>
      <c r="O28" s="1033"/>
      <c r="P28" s="1033"/>
      <c r="Q28" s="1033"/>
      <c r="R28" s="1033"/>
      <c r="S28" s="1033"/>
      <c r="T28" s="1033"/>
      <c r="U28" s="1033"/>
      <c r="V28" s="1033"/>
      <c r="W28" s="1033"/>
      <c r="X28" s="1033"/>
      <c r="Y28" s="1033"/>
      <c r="Z28" s="1034"/>
      <c r="AA28" s="92"/>
      <c r="AE28" s="220"/>
      <c r="AF28" s="220"/>
    </row>
    <row r="29" spans="2:32" s="1" customFormat="1" ht="23.25" customHeight="1" x14ac:dyDescent="0.15">
      <c r="B29" s="91" t="s">
        <v>179</v>
      </c>
      <c r="C29" s="699" t="s">
        <v>885</v>
      </c>
      <c r="D29" s="700"/>
      <c r="E29" s="700"/>
      <c r="F29" s="700"/>
      <c r="G29" s="700"/>
      <c r="H29" s="701"/>
      <c r="I29" s="1033"/>
      <c r="J29" s="1033"/>
      <c r="K29" s="1033"/>
      <c r="L29" s="1033"/>
      <c r="M29" s="1033"/>
      <c r="N29" s="1033"/>
      <c r="O29" s="1033"/>
      <c r="P29" s="1033"/>
      <c r="Q29" s="1033"/>
      <c r="R29" s="1033"/>
      <c r="S29" s="1033"/>
      <c r="T29" s="1033"/>
      <c r="U29" s="1033"/>
      <c r="V29" s="1033"/>
      <c r="W29" s="1033"/>
      <c r="X29" s="1033"/>
      <c r="Y29" s="1033"/>
      <c r="Z29" s="1034"/>
      <c r="AA29" s="92"/>
      <c r="AE29" s="220"/>
      <c r="AF29" s="220"/>
    </row>
    <row r="30" spans="2:32" s="1" customFormat="1" ht="23.25" customHeight="1" x14ac:dyDescent="0.15">
      <c r="B30" s="91" t="s">
        <v>179</v>
      </c>
      <c r="C30" s="699" t="s">
        <v>886</v>
      </c>
      <c r="D30" s="700"/>
      <c r="E30" s="700"/>
      <c r="F30" s="700"/>
      <c r="G30" s="700"/>
      <c r="H30" s="701"/>
      <c r="I30" s="1033"/>
      <c r="J30" s="1033"/>
      <c r="K30" s="1033"/>
      <c r="L30" s="1033"/>
      <c r="M30" s="1033"/>
      <c r="N30" s="1033"/>
      <c r="O30" s="1033"/>
      <c r="P30" s="1033"/>
      <c r="Q30" s="1033"/>
      <c r="R30" s="1033"/>
      <c r="S30" s="1033"/>
      <c r="T30" s="1033"/>
      <c r="U30" s="1033"/>
      <c r="V30" s="1033"/>
      <c r="W30" s="1033"/>
      <c r="X30" s="1033"/>
      <c r="Y30" s="1033"/>
      <c r="Z30" s="1034"/>
      <c r="AA30" s="92"/>
      <c r="AE30" s="220"/>
      <c r="AF30" s="220"/>
    </row>
    <row r="31" spans="2:32" s="1" customFormat="1" ht="9" customHeight="1" x14ac:dyDescent="0.15">
      <c r="B31" s="91"/>
      <c r="C31" s="12"/>
      <c r="D31" s="12"/>
      <c r="E31" s="12"/>
      <c r="F31" s="12"/>
      <c r="G31" s="12"/>
      <c r="H31" s="12"/>
      <c r="I31" s="2"/>
      <c r="J31" s="2"/>
      <c r="K31" s="2"/>
      <c r="L31" s="2"/>
      <c r="M31" s="2"/>
      <c r="N31" s="2"/>
      <c r="O31" s="2"/>
      <c r="P31" s="2"/>
      <c r="Q31" s="2"/>
      <c r="R31" s="2"/>
      <c r="S31" s="2"/>
      <c r="T31" s="2"/>
      <c r="U31" s="2"/>
      <c r="V31" s="2"/>
      <c r="W31" s="2"/>
      <c r="X31" s="2"/>
      <c r="Y31" s="2"/>
      <c r="Z31" s="2"/>
      <c r="AA31" s="92"/>
      <c r="AE31" s="220"/>
      <c r="AF31" s="220"/>
    </row>
    <row r="32" spans="2:32" s="1" customFormat="1" ht="19.5" customHeight="1" x14ac:dyDescent="0.15">
      <c r="B32" s="91"/>
      <c r="C32" s="1" t="s">
        <v>887</v>
      </c>
      <c r="D32" s="12"/>
      <c r="E32" s="12"/>
      <c r="F32" s="12"/>
      <c r="G32" s="12"/>
      <c r="H32" s="12"/>
      <c r="I32" s="12"/>
      <c r="J32" s="12"/>
      <c r="K32" s="12"/>
      <c r="L32" s="12"/>
      <c r="M32" s="12"/>
      <c r="N32" s="12"/>
      <c r="O32" s="12"/>
      <c r="Y32" s="999" t="s">
        <v>169</v>
      </c>
      <c r="Z32" s="999"/>
      <c r="AA32" s="92"/>
      <c r="AE32" s="220"/>
      <c r="AF32" s="220"/>
    </row>
    <row r="33" spans="1:37" s="1" customFormat="1" ht="12.75" customHeight="1" x14ac:dyDescent="0.15">
      <c r="B33" s="91"/>
      <c r="D33" s="12"/>
      <c r="E33" s="12"/>
      <c r="F33" s="12"/>
      <c r="G33" s="12"/>
      <c r="H33" s="12"/>
      <c r="I33" s="12"/>
      <c r="J33" s="12"/>
      <c r="K33" s="12"/>
      <c r="L33" s="12"/>
      <c r="M33" s="12"/>
      <c r="N33" s="12"/>
      <c r="O33" s="12"/>
      <c r="Y33" s="496"/>
      <c r="Z33" s="496"/>
      <c r="AA33" s="92"/>
      <c r="AE33" s="220"/>
      <c r="AF33" s="220"/>
    </row>
    <row r="34" spans="1:37" s="1" customFormat="1" ht="19.5" customHeight="1" x14ac:dyDescent="0.15">
      <c r="B34" s="91"/>
      <c r="C34" s="1032" t="s">
        <v>888</v>
      </c>
      <c r="D34" s="1032"/>
      <c r="E34" s="1032"/>
      <c r="F34" s="1032"/>
      <c r="G34" s="1032"/>
      <c r="H34" s="1032"/>
      <c r="I34" s="1032"/>
      <c r="J34" s="1032"/>
      <c r="K34" s="1032"/>
      <c r="L34" s="1032"/>
      <c r="M34" s="1032"/>
      <c r="N34" s="1032"/>
      <c r="O34" s="1032"/>
      <c r="P34" s="1032"/>
      <c r="Q34" s="1032"/>
      <c r="R34" s="1032"/>
      <c r="S34" s="1032"/>
      <c r="T34" s="1032"/>
      <c r="U34" s="1032"/>
      <c r="V34" s="1032"/>
      <c r="W34" s="1032"/>
      <c r="X34" s="1032"/>
      <c r="Y34" s="1032"/>
      <c r="Z34" s="1032"/>
      <c r="AA34" s="92"/>
      <c r="AE34" s="220"/>
      <c r="AF34" s="220"/>
    </row>
    <row r="35" spans="1:37" s="1" customFormat="1" ht="19.5" customHeight="1" x14ac:dyDescent="0.15">
      <c r="B35" s="91"/>
      <c r="C35" s="1032" t="s">
        <v>889</v>
      </c>
      <c r="D35" s="1032"/>
      <c r="E35" s="1032"/>
      <c r="F35" s="1032"/>
      <c r="G35" s="1032"/>
      <c r="H35" s="1032"/>
      <c r="I35" s="1032"/>
      <c r="J35" s="1032"/>
      <c r="K35" s="1032"/>
      <c r="L35" s="1032"/>
      <c r="M35" s="1032"/>
      <c r="N35" s="1032"/>
      <c r="O35" s="1032"/>
      <c r="P35" s="1032"/>
      <c r="Q35" s="1032"/>
      <c r="R35" s="1032"/>
      <c r="S35" s="1032"/>
      <c r="T35" s="1032"/>
      <c r="U35" s="1032"/>
      <c r="V35" s="1032"/>
      <c r="W35" s="1032"/>
      <c r="X35" s="1032"/>
      <c r="Y35" s="1032"/>
      <c r="Z35" s="1032"/>
      <c r="AA35" s="92"/>
      <c r="AE35" s="220"/>
      <c r="AF35" s="220"/>
    </row>
    <row r="36" spans="1:37" s="1" customFormat="1" ht="19.5" customHeight="1" x14ac:dyDescent="0.15">
      <c r="B36" s="91"/>
      <c r="C36" s="974" t="s">
        <v>890</v>
      </c>
      <c r="D36" s="974"/>
      <c r="E36" s="974"/>
      <c r="F36" s="974"/>
      <c r="G36" s="974"/>
      <c r="H36" s="974"/>
      <c r="I36" s="974"/>
      <c r="J36" s="974"/>
      <c r="K36" s="974"/>
      <c r="L36" s="974"/>
      <c r="M36" s="974"/>
      <c r="N36" s="974"/>
      <c r="O36" s="974"/>
      <c r="P36" s="974"/>
      <c r="Q36" s="974"/>
      <c r="R36" s="974"/>
      <c r="S36" s="974"/>
      <c r="T36" s="974"/>
      <c r="U36" s="974"/>
      <c r="V36" s="974"/>
      <c r="W36" s="974"/>
      <c r="X36" s="974"/>
      <c r="Y36" s="974"/>
      <c r="Z36" s="974"/>
      <c r="AA36" s="92"/>
      <c r="AE36" s="220"/>
      <c r="AF36" s="220"/>
    </row>
    <row r="37" spans="1:37" s="2" customFormat="1" ht="12.75" customHeight="1" x14ac:dyDescent="0.15">
      <c r="A37" s="1"/>
      <c r="B37" s="91"/>
      <c r="C37" s="12"/>
      <c r="D37" s="12"/>
      <c r="E37" s="12"/>
      <c r="F37" s="12"/>
      <c r="G37" s="12"/>
      <c r="H37" s="12"/>
      <c r="I37" s="12"/>
      <c r="J37" s="12"/>
      <c r="K37" s="12"/>
      <c r="L37" s="12"/>
      <c r="M37" s="12"/>
      <c r="N37" s="12"/>
      <c r="O37" s="12"/>
      <c r="P37" s="1"/>
      <c r="Q37" s="1"/>
      <c r="R37" s="1"/>
      <c r="S37" s="1"/>
      <c r="T37" s="1"/>
      <c r="U37" s="1"/>
      <c r="V37" s="1"/>
      <c r="W37" s="1"/>
      <c r="X37" s="1"/>
      <c r="Y37" s="1"/>
      <c r="Z37" s="1"/>
      <c r="AA37" s="92"/>
      <c r="AB37" s="1"/>
      <c r="AC37" s="1"/>
      <c r="AD37" s="1"/>
      <c r="AE37" s="220"/>
      <c r="AF37" s="220"/>
      <c r="AG37" s="1"/>
      <c r="AH37" s="1"/>
      <c r="AI37" s="1"/>
      <c r="AJ37" s="1"/>
      <c r="AK37" s="1"/>
    </row>
    <row r="38" spans="1:37" s="2" customFormat="1" ht="18" customHeight="1" x14ac:dyDescent="0.15">
      <c r="A38" s="1"/>
      <c r="B38" s="91"/>
      <c r="C38" s="1"/>
      <c r="D38" s="1032" t="s">
        <v>891</v>
      </c>
      <c r="E38" s="1032"/>
      <c r="F38" s="1032"/>
      <c r="G38" s="1032"/>
      <c r="H38" s="1032"/>
      <c r="I38" s="1032"/>
      <c r="J38" s="1032"/>
      <c r="K38" s="1032"/>
      <c r="L38" s="1032"/>
      <c r="M38" s="1032"/>
      <c r="N38" s="1032"/>
      <c r="O38" s="1032"/>
      <c r="P38" s="1032"/>
      <c r="Q38" s="1032"/>
      <c r="R38" s="1032"/>
      <c r="S38" s="1032"/>
      <c r="T38" s="1032"/>
      <c r="U38" s="1032"/>
      <c r="V38" s="1032"/>
      <c r="W38" s="1"/>
      <c r="X38" s="1"/>
      <c r="Y38" s="999" t="s">
        <v>169</v>
      </c>
      <c r="Z38" s="999"/>
      <c r="AA38" s="92"/>
      <c r="AB38" s="1"/>
      <c r="AC38" s="1"/>
      <c r="AD38" s="1"/>
      <c r="AE38" s="220"/>
      <c r="AF38" s="220"/>
      <c r="AG38" s="1"/>
      <c r="AH38" s="1"/>
      <c r="AI38" s="1"/>
      <c r="AJ38" s="1"/>
      <c r="AK38" s="1"/>
    </row>
    <row r="39" spans="1:37" s="2" customFormat="1" ht="37.5" customHeight="1" x14ac:dyDescent="0.15">
      <c r="B39" s="95"/>
      <c r="D39" s="1032" t="s">
        <v>892</v>
      </c>
      <c r="E39" s="1032"/>
      <c r="F39" s="1032"/>
      <c r="G39" s="1032"/>
      <c r="H39" s="1032"/>
      <c r="I39" s="1032"/>
      <c r="J39" s="1032"/>
      <c r="K39" s="1032"/>
      <c r="L39" s="1032"/>
      <c r="M39" s="1032"/>
      <c r="N39" s="1032"/>
      <c r="O39" s="1032"/>
      <c r="P39" s="1032"/>
      <c r="Q39" s="1032"/>
      <c r="R39" s="1032"/>
      <c r="S39" s="1032"/>
      <c r="T39" s="1032"/>
      <c r="U39" s="1032"/>
      <c r="V39" s="1032"/>
      <c r="Y39" s="999" t="s">
        <v>169</v>
      </c>
      <c r="Z39" s="999"/>
      <c r="AA39" s="373"/>
      <c r="AE39" s="220"/>
      <c r="AF39" s="220"/>
    </row>
    <row r="40" spans="1:37" ht="19.5" customHeight="1" x14ac:dyDescent="0.15">
      <c r="A40" s="2"/>
      <c r="B40" s="95"/>
      <c r="C40" s="2"/>
      <c r="D40" s="1032" t="s">
        <v>893</v>
      </c>
      <c r="E40" s="1032"/>
      <c r="F40" s="1032"/>
      <c r="G40" s="1032"/>
      <c r="H40" s="1032"/>
      <c r="I40" s="1032"/>
      <c r="J40" s="1032"/>
      <c r="K40" s="1032"/>
      <c r="L40" s="1032"/>
      <c r="M40" s="1032"/>
      <c r="N40" s="1032"/>
      <c r="O40" s="1032"/>
      <c r="P40" s="1032"/>
      <c r="Q40" s="1032"/>
      <c r="R40" s="1032"/>
      <c r="S40" s="1032"/>
      <c r="T40" s="1032"/>
      <c r="U40" s="1032"/>
      <c r="V40" s="1032"/>
      <c r="W40" s="2"/>
      <c r="X40" s="2"/>
      <c r="Y40" s="999" t="s">
        <v>169</v>
      </c>
      <c r="Z40" s="999"/>
      <c r="AA40" s="373"/>
      <c r="AB40" s="2"/>
      <c r="AC40" s="2"/>
      <c r="AD40" s="2"/>
      <c r="AG40" s="2"/>
      <c r="AH40" s="2"/>
      <c r="AI40" s="2"/>
      <c r="AJ40" s="2"/>
      <c r="AK40" s="2"/>
    </row>
    <row r="41" spans="1:37" s="1" customFormat="1" ht="19.5" customHeight="1" x14ac:dyDescent="0.15">
      <c r="A41" s="2"/>
      <c r="B41" s="95"/>
      <c r="C41" s="2"/>
      <c r="D41" s="1032" t="s">
        <v>894</v>
      </c>
      <c r="E41" s="1032"/>
      <c r="F41" s="1032"/>
      <c r="G41" s="1032"/>
      <c r="H41" s="1032"/>
      <c r="I41" s="1032"/>
      <c r="J41" s="1032"/>
      <c r="K41" s="1032"/>
      <c r="L41" s="1032"/>
      <c r="M41" s="1032"/>
      <c r="N41" s="1032"/>
      <c r="O41" s="1032"/>
      <c r="P41" s="1032"/>
      <c r="Q41" s="1032"/>
      <c r="R41" s="1032"/>
      <c r="S41" s="1032"/>
      <c r="T41" s="1032"/>
      <c r="U41" s="1032"/>
      <c r="V41" s="1032"/>
      <c r="W41" s="2"/>
      <c r="X41" s="2"/>
      <c r="Y41" s="999" t="s">
        <v>169</v>
      </c>
      <c r="Z41" s="999"/>
      <c r="AA41" s="373"/>
      <c r="AB41" s="2"/>
      <c r="AC41" s="2"/>
      <c r="AD41" s="2"/>
      <c r="AE41" s="220"/>
      <c r="AF41" s="220"/>
      <c r="AG41" s="2"/>
      <c r="AH41" s="2"/>
      <c r="AI41" s="2"/>
      <c r="AJ41" s="2"/>
      <c r="AK41" s="2"/>
    </row>
    <row r="42" spans="1:37" s="1" customFormat="1" ht="16.5" customHeight="1" x14ac:dyDescent="0.15">
      <c r="A42" s="2"/>
      <c r="B42" s="95"/>
      <c r="C42" s="2"/>
      <c r="D42" s="1032" t="s">
        <v>895</v>
      </c>
      <c r="E42" s="1032"/>
      <c r="F42" s="1032"/>
      <c r="G42" s="1032"/>
      <c r="H42" s="1032"/>
      <c r="I42" s="1032"/>
      <c r="J42" s="1032"/>
      <c r="K42" s="1032"/>
      <c r="L42" s="1032"/>
      <c r="M42" s="1032"/>
      <c r="N42" s="1032"/>
      <c r="O42" s="1032"/>
      <c r="P42" s="1032"/>
      <c r="Q42" s="1032"/>
      <c r="R42" s="1032"/>
      <c r="S42" s="1032"/>
      <c r="T42" s="1032"/>
      <c r="U42" s="1032"/>
      <c r="V42" s="1032"/>
      <c r="W42" s="2"/>
      <c r="X42" s="2"/>
      <c r="Y42" s="515"/>
      <c r="Z42" s="515"/>
      <c r="AA42" s="373"/>
      <c r="AB42" s="2"/>
      <c r="AC42" s="2"/>
      <c r="AD42" s="2"/>
      <c r="AE42" s="220"/>
      <c r="AF42" s="220"/>
      <c r="AG42" s="2"/>
      <c r="AH42" s="2"/>
      <c r="AI42" s="2"/>
      <c r="AJ42" s="2"/>
      <c r="AK42" s="2"/>
    </row>
    <row r="43" spans="1:37" s="1" customFormat="1" ht="8.25" customHeight="1" x14ac:dyDescent="0.15">
      <c r="A43" s="3"/>
      <c r="B43" s="8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220"/>
      <c r="AF43" s="220"/>
      <c r="AG43" s="3"/>
      <c r="AH43" s="3"/>
      <c r="AI43" s="3"/>
      <c r="AJ43" s="3"/>
      <c r="AK43" s="3"/>
    </row>
    <row r="44" spans="1:37" s="1" customFormat="1" x14ac:dyDescent="0.15">
      <c r="AE44" s="220"/>
      <c r="AF44" s="220"/>
    </row>
    <row r="45" spans="1:37" s="1" customFormat="1" ht="19.5" customHeight="1" x14ac:dyDescent="0.15">
      <c r="B45" s="1" t="s">
        <v>896</v>
      </c>
      <c r="AE45" s="220"/>
      <c r="AF45" s="220"/>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c r="AE46" s="220"/>
      <c r="AF46" s="220"/>
    </row>
    <row r="47" spans="1:37" s="1" customFormat="1" ht="19.5" customHeight="1" x14ac:dyDescent="0.15">
      <c r="B47" s="91"/>
      <c r="C47" s="1" t="s">
        <v>897</v>
      </c>
      <c r="D47" s="12"/>
      <c r="E47" s="12"/>
      <c r="F47" s="12"/>
      <c r="G47" s="12"/>
      <c r="H47" s="12"/>
      <c r="I47" s="12"/>
      <c r="J47" s="12"/>
      <c r="K47" s="12"/>
      <c r="L47" s="12"/>
      <c r="M47" s="12"/>
      <c r="N47" s="12"/>
      <c r="O47" s="12"/>
      <c r="Y47" s="496"/>
      <c r="Z47" s="496"/>
      <c r="AA47" s="92"/>
      <c r="AE47" s="220"/>
      <c r="AF47" s="220"/>
    </row>
    <row r="48" spans="1:37" s="1" customFormat="1" ht="19.5" customHeight="1" x14ac:dyDescent="0.15">
      <c r="B48" s="91"/>
      <c r="C48" s="1" t="s">
        <v>898</v>
      </c>
      <c r="D48" s="12"/>
      <c r="E48" s="12"/>
      <c r="F48" s="12"/>
      <c r="G48" s="12"/>
      <c r="H48" s="12"/>
      <c r="I48" s="12"/>
      <c r="J48" s="12"/>
      <c r="K48" s="12"/>
      <c r="L48" s="12"/>
      <c r="M48" s="12"/>
      <c r="N48" s="12"/>
      <c r="O48" s="12"/>
      <c r="Y48" s="999" t="s">
        <v>169</v>
      </c>
      <c r="Z48" s="999"/>
      <c r="AA48" s="92"/>
      <c r="AE48" s="220"/>
      <c r="AF48" s="220"/>
    </row>
    <row r="49" spans="1:37" s="1" customFormat="1" ht="19.5" customHeight="1" x14ac:dyDescent="0.15">
      <c r="B49" s="91"/>
      <c r="D49" s="1035" t="s">
        <v>899</v>
      </c>
      <c r="E49" s="1033"/>
      <c r="F49" s="1033"/>
      <c r="G49" s="1033"/>
      <c r="H49" s="1033"/>
      <c r="I49" s="1033"/>
      <c r="J49" s="1033"/>
      <c r="K49" s="1033"/>
      <c r="L49" s="1033"/>
      <c r="M49" s="1033"/>
      <c r="N49" s="1033"/>
      <c r="O49" s="1033"/>
      <c r="P49" s="1033"/>
      <c r="Q49" s="1033"/>
      <c r="R49" s="1036" t="s">
        <v>165</v>
      </c>
      <c r="S49" s="1037"/>
      <c r="T49" s="1037"/>
      <c r="U49" s="1037"/>
      <c r="V49" s="1038"/>
      <c r="AA49" s="92"/>
      <c r="AE49" s="220"/>
      <c r="AF49" s="220"/>
    </row>
    <row r="50" spans="1:37" s="1" customFormat="1" ht="19.5" customHeight="1" x14ac:dyDescent="0.15">
      <c r="B50" s="91"/>
      <c r="D50" s="1035" t="s">
        <v>900</v>
      </c>
      <c r="E50" s="1033"/>
      <c r="F50" s="1033"/>
      <c r="G50" s="1033"/>
      <c r="H50" s="1033"/>
      <c r="I50" s="1033"/>
      <c r="J50" s="1033"/>
      <c r="K50" s="1033"/>
      <c r="L50" s="1033"/>
      <c r="M50" s="1033"/>
      <c r="N50" s="1033"/>
      <c r="O50" s="1033"/>
      <c r="P50" s="1033"/>
      <c r="Q50" s="1034"/>
      <c r="R50" s="1036" t="s">
        <v>165</v>
      </c>
      <c r="S50" s="1037"/>
      <c r="T50" s="1037"/>
      <c r="U50" s="1037"/>
      <c r="V50" s="1038"/>
      <c r="AA50" s="92"/>
      <c r="AE50" s="220"/>
      <c r="AF50" s="220"/>
    </row>
    <row r="51" spans="1:37" s="1" customFormat="1" ht="19.5" customHeight="1" x14ac:dyDescent="0.15">
      <c r="B51" s="91"/>
      <c r="C51" s="1" t="s">
        <v>880</v>
      </c>
      <c r="D51" s="12"/>
      <c r="E51" s="12"/>
      <c r="F51" s="12"/>
      <c r="G51" s="12"/>
      <c r="H51" s="12"/>
      <c r="I51" s="12"/>
      <c r="J51" s="12"/>
      <c r="K51" s="12"/>
      <c r="L51" s="12"/>
      <c r="M51" s="12"/>
      <c r="N51" s="12"/>
      <c r="O51" s="12"/>
      <c r="Y51" s="999" t="s">
        <v>169</v>
      </c>
      <c r="Z51" s="999"/>
      <c r="AA51" s="92"/>
      <c r="AE51" s="220"/>
      <c r="AF51" s="220"/>
    </row>
    <row r="52" spans="1:37" s="1" customFormat="1" ht="19.5" customHeight="1" x14ac:dyDescent="0.15">
      <c r="B52" s="91"/>
      <c r="C52" s="1" t="s">
        <v>881</v>
      </c>
      <c r="D52" s="12"/>
      <c r="E52" s="12"/>
      <c r="F52" s="12"/>
      <c r="G52" s="12"/>
      <c r="H52" s="12"/>
      <c r="I52" s="12"/>
      <c r="J52" s="12"/>
      <c r="K52" s="12"/>
      <c r="L52" s="12"/>
      <c r="M52" s="12"/>
      <c r="N52" s="12"/>
      <c r="O52" s="12"/>
      <c r="Y52" s="999" t="s">
        <v>169</v>
      </c>
      <c r="Z52" s="999"/>
      <c r="AA52" s="92"/>
      <c r="AE52" s="220"/>
      <c r="AF52" s="220"/>
    </row>
    <row r="53" spans="1:37" s="1" customFormat="1" ht="23.25" customHeight="1" x14ac:dyDescent="0.15">
      <c r="B53" s="91"/>
      <c r="D53" s="974" t="s">
        <v>882</v>
      </c>
      <c r="E53" s="974"/>
      <c r="F53" s="974"/>
      <c r="G53" s="974"/>
      <c r="H53" s="974"/>
      <c r="I53" s="974"/>
      <c r="J53" s="974"/>
      <c r="K53" s="12"/>
      <c r="L53" s="12"/>
      <c r="M53" s="12"/>
      <c r="N53" s="12"/>
      <c r="O53" s="12"/>
      <c r="Y53" s="496"/>
      <c r="Z53" s="496"/>
      <c r="AA53" s="92"/>
      <c r="AE53" s="220"/>
      <c r="AF53" s="220"/>
    </row>
    <row r="54" spans="1:37" s="1" customFormat="1" ht="23.25" customHeight="1" x14ac:dyDescent="0.15">
      <c r="B54" s="91"/>
      <c r="C54" s="1" t="s">
        <v>883</v>
      </c>
      <c r="AA54" s="92"/>
      <c r="AE54" s="220"/>
      <c r="AF54" s="220"/>
    </row>
    <row r="55" spans="1:37" s="1" customFormat="1" ht="6.75" customHeight="1" x14ac:dyDescent="0.15">
      <c r="B55" s="91"/>
      <c r="AA55" s="92"/>
      <c r="AE55" s="220"/>
      <c r="AF55" s="220"/>
    </row>
    <row r="56" spans="1:37" s="1" customFormat="1" ht="19.5" customHeight="1" x14ac:dyDescent="0.15">
      <c r="B56" s="91" t="s">
        <v>179</v>
      </c>
      <c r="C56" s="699" t="s">
        <v>884</v>
      </c>
      <c r="D56" s="700"/>
      <c r="E56" s="700"/>
      <c r="F56" s="700"/>
      <c r="G56" s="700"/>
      <c r="H56" s="701"/>
      <c r="I56" s="1033"/>
      <c r="J56" s="1033"/>
      <c r="K56" s="1033"/>
      <c r="L56" s="1033"/>
      <c r="M56" s="1033"/>
      <c r="N56" s="1033"/>
      <c r="O56" s="1033"/>
      <c r="P56" s="1033"/>
      <c r="Q56" s="1033"/>
      <c r="R56" s="1033"/>
      <c r="S56" s="1033"/>
      <c r="T56" s="1033"/>
      <c r="U56" s="1033"/>
      <c r="V56" s="1033"/>
      <c r="W56" s="1033"/>
      <c r="X56" s="1033"/>
      <c r="Y56" s="1033"/>
      <c r="Z56" s="1034"/>
      <c r="AA56" s="92"/>
      <c r="AE56" s="220"/>
      <c r="AF56" s="220"/>
    </row>
    <row r="57" spans="1:37" s="1" customFormat="1" ht="19.5" customHeight="1" x14ac:dyDescent="0.15">
      <c r="B57" s="91" t="s">
        <v>179</v>
      </c>
      <c r="C57" s="699" t="s">
        <v>885</v>
      </c>
      <c r="D57" s="700"/>
      <c r="E57" s="700"/>
      <c r="F57" s="700"/>
      <c r="G57" s="700"/>
      <c r="H57" s="701"/>
      <c r="I57" s="1033"/>
      <c r="J57" s="1033"/>
      <c r="K57" s="1033"/>
      <c r="L57" s="1033"/>
      <c r="M57" s="1033"/>
      <c r="N57" s="1033"/>
      <c r="O57" s="1033"/>
      <c r="P57" s="1033"/>
      <c r="Q57" s="1033"/>
      <c r="R57" s="1033"/>
      <c r="S57" s="1033"/>
      <c r="T57" s="1033"/>
      <c r="U57" s="1033"/>
      <c r="V57" s="1033"/>
      <c r="W57" s="1033"/>
      <c r="X57" s="1033"/>
      <c r="Y57" s="1033"/>
      <c r="Z57" s="1034"/>
      <c r="AA57" s="92"/>
      <c r="AE57" s="220"/>
      <c r="AF57" s="220"/>
    </row>
    <row r="58" spans="1:37" s="1" customFormat="1" ht="19.5" customHeight="1" x14ac:dyDescent="0.15">
      <c r="B58" s="91" t="s">
        <v>179</v>
      </c>
      <c r="C58" s="699" t="s">
        <v>886</v>
      </c>
      <c r="D58" s="700"/>
      <c r="E58" s="700"/>
      <c r="F58" s="700"/>
      <c r="G58" s="700"/>
      <c r="H58" s="701"/>
      <c r="I58" s="1033"/>
      <c r="J58" s="1033"/>
      <c r="K58" s="1033"/>
      <c r="L58" s="1033"/>
      <c r="M58" s="1033"/>
      <c r="N58" s="1033"/>
      <c r="O58" s="1033"/>
      <c r="P58" s="1033"/>
      <c r="Q58" s="1033"/>
      <c r="R58" s="1033"/>
      <c r="S58" s="1033"/>
      <c r="T58" s="1033"/>
      <c r="U58" s="1033"/>
      <c r="V58" s="1033"/>
      <c r="W58" s="1033"/>
      <c r="X58" s="1033"/>
      <c r="Y58" s="1033"/>
      <c r="Z58" s="1034"/>
      <c r="AA58" s="92"/>
      <c r="AE58" s="220"/>
      <c r="AF58" s="220"/>
    </row>
    <row r="59" spans="1:37" s="1" customFormat="1" ht="19.5" customHeight="1" x14ac:dyDescent="0.15">
      <c r="B59" s="91"/>
      <c r="C59" s="12"/>
      <c r="D59" s="12"/>
      <c r="E59" s="12"/>
      <c r="F59" s="12"/>
      <c r="G59" s="12"/>
      <c r="H59" s="12"/>
      <c r="I59" s="2"/>
      <c r="J59" s="2"/>
      <c r="K59" s="2"/>
      <c r="L59" s="2"/>
      <c r="M59" s="2"/>
      <c r="N59" s="2"/>
      <c r="O59" s="2"/>
      <c r="P59" s="2"/>
      <c r="Q59" s="2"/>
      <c r="R59" s="2"/>
      <c r="S59" s="2"/>
      <c r="T59" s="2"/>
      <c r="U59" s="2"/>
      <c r="V59" s="2"/>
      <c r="W59" s="2"/>
      <c r="X59" s="2"/>
      <c r="Y59" s="2"/>
      <c r="Z59" s="2"/>
      <c r="AA59" s="92"/>
      <c r="AE59" s="220"/>
      <c r="AF59" s="220"/>
    </row>
    <row r="60" spans="1:37" s="2" customFormat="1" ht="18" customHeight="1" x14ac:dyDescent="0.15">
      <c r="A60" s="1"/>
      <c r="B60" s="91"/>
      <c r="C60" s="719" t="s">
        <v>901</v>
      </c>
      <c r="D60" s="719"/>
      <c r="E60" s="719"/>
      <c r="F60" s="719"/>
      <c r="G60" s="719"/>
      <c r="H60" s="719"/>
      <c r="I60" s="719"/>
      <c r="J60" s="719"/>
      <c r="K60" s="719"/>
      <c r="L60" s="719"/>
      <c r="M60" s="719"/>
      <c r="N60" s="719"/>
      <c r="O60" s="719"/>
      <c r="P60" s="719"/>
      <c r="Q60" s="719"/>
      <c r="R60" s="719"/>
      <c r="S60" s="719"/>
      <c r="T60" s="719"/>
      <c r="U60" s="719"/>
      <c r="V60" s="719"/>
      <c r="W60" s="719"/>
      <c r="X60" s="719"/>
      <c r="Y60" s="719"/>
      <c r="Z60" s="719"/>
      <c r="AA60" s="965"/>
      <c r="AB60" s="1"/>
      <c r="AC60" s="1"/>
      <c r="AD60" s="1"/>
      <c r="AE60" s="220"/>
      <c r="AF60" s="220"/>
      <c r="AG60" s="1"/>
      <c r="AH60" s="1"/>
      <c r="AI60" s="1"/>
      <c r="AJ60" s="1"/>
      <c r="AK60" s="1"/>
    </row>
    <row r="61" spans="1:37" s="2" customFormat="1" ht="18" customHeight="1" x14ac:dyDescent="0.15">
      <c r="A61" s="1"/>
      <c r="B61" s="91"/>
      <c r="C61" s="12"/>
      <c r="D61" s="12"/>
      <c r="E61" s="12"/>
      <c r="F61" s="12"/>
      <c r="G61" s="12"/>
      <c r="H61" s="12"/>
      <c r="I61" s="12"/>
      <c r="J61" s="12"/>
      <c r="K61" s="12"/>
      <c r="L61" s="12"/>
      <c r="M61" s="12"/>
      <c r="N61" s="12"/>
      <c r="O61" s="12"/>
      <c r="P61" s="1"/>
      <c r="Q61" s="1"/>
      <c r="R61" s="1"/>
      <c r="S61" s="1"/>
      <c r="T61" s="1"/>
      <c r="U61" s="1"/>
      <c r="V61" s="1"/>
      <c r="W61" s="1"/>
      <c r="X61" s="1"/>
      <c r="Y61" s="1"/>
      <c r="Z61" s="1"/>
      <c r="AA61" s="92"/>
      <c r="AB61" s="1"/>
      <c r="AC61" s="1"/>
      <c r="AD61" s="1"/>
      <c r="AE61" s="220"/>
      <c r="AF61" s="220"/>
      <c r="AG61" s="1"/>
      <c r="AH61" s="1"/>
      <c r="AI61" s="1"/>
      <c r="AJ61" s="1"/>
      <c r="AK61" s="1"/>
    </row>
    <row r="62" spans="1:37" s="2" customFormat="1" ht="19.5" customHeight="1" x14ac:dyDescent="0.15">
      <c r="A62" s="1"/>
      <c r="B62" s="91"/>
      <c r="C62" s="1"/>
      <c r="D62" s="1032" t="s">
        <v>902</v>
      </c>
      <c r="E62" s="1032"/>
      <c r="F62" s="1032"/>
      <c r="G62" s="1032"/>
      <c r="H62" s="1032"/>
      <c r="I62" s="1032"/>
      <c r="J62" s="1032"/>
      <c r="K62" s="1032"/>
      <c r="L62" s="1032"/>
      <c r="M62" s="1032"/>
      <c r="N62" s="1032"/>
      <c r="O62" s="1032"/>
      <c r="P62" s="1032"/>
      <c r="Q62" s="1032"/>
      <c r="R62" s="1032"/>
      <c r="S62" s="1032"/>
      <c r="T62" s="1032"/>
      <c r="U62" s="1032"/>
      <c r="V62" s="1032"/>
      <c r="W62" s="1"/>
      <c r="X62" s="1"/>
      <c r="Y62" s="999" t="s">
        <v>169</v>
      </c>
      <c r="Z62" s="999"/>
      <c r="AA62" s="92"/>
      <c r="AB62" s="1"/>
      <c r="AC62" s="1"/>
      <c r="AD62" s="1"/>
      <c r="AE62" s="220"/>
      <c r="AF62" s="220"/>
      <c r="AG62" s="1"/>
      <c r="AH62" s="1"/>
      <c r="AI62" s="1"/>
      <c r="AJ62" s="1"/>
      <c r="AK62" s="1"/>
    </row>
    <row r="63" spans="1:37" ht="19.5" customHeight="1" x14ac:dyDescent="0.15">
      <c r="A63" s="2"/>
      <c r="B63" s="95"/>
      <c r="C63" s="2"/>
      <c r="D63" s="1032" t="s">
        <v>892</v>
      </c>
      <c r="E63" s="1032"/>
      <c r="F63" s="1032"/>
      <c r="G63" s="1032"/>
      <c r="H63" s="1032"/>
      <c r="I63" s="1032"/>
      <c r="J63" s="1032"/>
      <c r="K63" s="1032"/>
      <c r="L63" s="1032"/>
      <c r="M63" s="1032"/>
      <c r="N63" s="1032"/>
      <c r="O63" s="1032"/>
      <c r="P63" s="1032"/>
      <c r="Q63" s="1032"/>
      <c r="R63" s="1032"/>
      <c r="S63" s="1032"/>
      <c r="T63" s="1032"/>
      <c r="U63" s="1032"/>
      <c r="V63" s="1032"/>
      <c r="W63" s="2"/>
      <c r="X63" s="2"/>
      <c r="Y63" s="999" t="s">
        <v>169</v>
      </c>
      <c r="Z63" s="999"/>
      <c r="AA63" s="373"/>
      <c r="AB63" s="2"/>
      <c r="AC63" s="2"/>
      <c r="AD63" s="2"/>
      <c r="AG63" s="2"/>
      <c r="AH63" s="2"/>
      <c r="AI63" s="2"/>
      <c r="AJ63" s="2"/>
      <c r="AK63" s="2"/>
    </row>
    <row r="64" spans="1:37" ht="19.5" customHeight="1" x14ac:dyDescent="0.15">
      <c r="A64" s="2"/>
      <c r="B64" s="95"/>
      <c r="C64" s="2"/>
      <c r="D64" s="1032" t="s">
        <v>893</v>
      </c>
      <c r="E64" s="1032"/>
      <c r="F64" s="1032"/>
      <c r="G64" s="1032"/>
      <c r="H64" s="1032"/>
      <c r="I64" s="1032"/>
      <c r="J64" s="1032"/>
      <c r="K64" s="1032"/>
      <c r="L64" s="1032"/>
      <c r="M64" s="1032"/>
      <c r="N64" s="1032"/>
      <c r="O64" s="1032"/>
      <c r="P64" s="1032"/>
      <c r="Q64" s="1032"/>
      <c r="R64" s="1032"/>
      <c r="S64" s="1032"/>
      <c r="T64" s="1032"/>
      <c r="U64" s="1032"/>
      <c r="V64" s="1032"/>
      <c r="W64" s="2"/>
      <c r="X64" s="2"/>
      <c r="Y64" s="999" t="s">
        <v>169</v>
      </c>
      <c r="Z64" s="999"/>
      <c r="AA64" s="373"/>
      <c r="AB64" s="2"/>
      <c r="AC64" s="2"/>
      <c r="AD64" s="2"/>
      <c r="AG64" s="2"/>
      <c r="AH64" s="2"/>
      <c r="AI64" s="2"/>
      <c r="AJ64" s="2"/>
      <c r="AK64" s="2"/>
    </row>
    <row r="65" spans="1:37" ht="19.5" customHeight="1" x14ac:dyDescent="0.15">
      <c r="A65" s="2"/>
      <c r="B65" s="95"/>
      <c r="C65" s="2"/>
      <c r="D65" s="1032" t="s">
        <v>894</v>
      </c>
      <c r="E65" s="1032"/>
      <c r="F65" s="1032"/>
      <c r="G65" s="1032"/>
      <c r="H65" s="1032"/>
      <c r="I65" s="1032"/>
      <c r="J65" s="1032"/>
      <c r="K65" s="1032"/>
      <c r="L65" s="1032"/>
      <c r="M65" s="1032"/>
      <c r="N65" s="1032"/>
      <c r="O65" s="1032"/>
      <c r="P65" s="1032"/>
      <c r="Q65" s="1032"/>
      <c r="R65" s="1032"/>
      <c r="S65" s="1032"/>
      <c r="T65" s="1032"/>
      <c r="U65" s="1032"/>
      <c r="V65" s="1032"/>
      <c r="W65" s="2"/>
      <c r="X65" s="2"/>
      <c r="Y65" s="999" t="s">
        <v>169</v>
      </c>
      <c r="Z65" s="999"/>
      <c r="AA65" s="373"/>
      <c r="AB65" s="2"/>
      <c r="AC65" s="2"/>
      <c r="AD65" s="2"/>
      <c r="AG65" s="2"/>
      <c r="AH65" s="2"/>
      <c r="AI65" s="2"/>
      <c r="AJ65" s="2"/>
      <c r="AK65" s="2"/>
    </row>
    <row r="66" spans="1:37" s="2" customFormat="1" x14ac:dyDescent="0.15">
      <c r="B66" s="95"/>
      <c r="D66" s="1032" t="s">
        <v>895</v>
      </c>
      <c r="E66" s="1032"/>
      <c r="F66" s="1032"/>
      <c r="G66" s="1032"/>
      <c r="H66" s="1032"/>
      <c r="I66" s="1032"/>
      <c r="J66" s="1032"/>
      <c r="K66" s="1032"/>
      <c r="L66" s="1032"/>
      <c r="M66" s="1032"/>
      <c r="N66" s="1032"/>
      <c r="O66" s="1032"/>
      <c r="P66" s="1032"/>
      <c r="Q66" s="1032"/>
      <c r="R66" s="1032"/>
      <c r="S66" s="1032"/>
      <c r="T66" s="1032"/>
      <c r="U66" s="1032"/>
      <c r="V66" s="1032"/>
      <c r="Y66" s="515"/>
      <c r="Z66" s="515"/>
      <c r="AA66" s="373"/>
      <c r="AE66" s="220"/>
      <c r="AF66" s="220"/>
    </row>
    <row r="67" spans="1:37" s="2" customFormat="1" x14ac:dyDescent="0.15">
      <c r="A67" s="3"/>
      <c r="B67" s="8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220"/>
      <c r="AF67" s="220"/>
      <c r="AG67" s="3"/>
      <c r="AH67" s="3"/>
      <c r="AI67" s="3"/>
      <c r="AJ67" s="3"/>
      <c r="AK67" s="3"/>
    </row>
    <row r="68" spans="1:37" s="2" customFormat="1" x14ac:dyDescent="0.15">
      <c r="A68" s="3"/>
      <c r="B68" s="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220"/>
      <c r="AF68" s="220"/>
      <c r="AG68" s="3"/>
      <c r="AH68" s="3"/>
      <c r="AI68" s="3"/>
      <c r="AJ68" s="3"/>
      <c r="AK68" s="3"/>
    </row>
    <row r="69" spans="1:37" ht="36.950000000000003" customHeight="1" x14ac:dyDescent="0.15">
      <c r="B69" s="1031" t="s">
        <v>903</v>
      </c>
      <c r="C69" s="1031"/>
      <c r="D69" s="1031"/>
      <c r="E69" s="1031"/>
      <c r="F69" s="1031"/>
      <c r="G69" s="1031"/>
      <c r="H69" s="1031"/>
      <c r="I69" s="1031"/>
      <c r="J69" s="1031"/>
      <c r="K69" s="1031"/>
      <c r="L69" s="1031"/>
      <c r="M69" s="1031"/>
      <c r="N69" s="1031"/>
      <c r="O69" s="1031"/>
      <c r="P69" s="1031"/>
      <c r="Q69" s="1031"/>
      <c r="R69" s="1031"/>
      <c r="S69" s="1031"/>
      <c r="T69" s="1031"/>
      <c r="U69" s="1031"/>
      <c r="V69" s="1031"/>
      <c r="W69" s="1031"/>
      <c r="X69" s="1031"/>
      <c r="Y69" s="1031"/>
      <c r="Z69" s="1031"/>
      <c r="AA69" s="1031"/>
    </row>
    <row r="70" spans="1:37" x14ac:dyDescent="0.15">
      <c r="A70" s="2"/>
      <c r="B70" s="1031" t="s">
        <v>904</v>
      </c>
      <c r="C70" s="1031"/>
      <c r="D70" s="1031"/>
      <c r="E70" s="1031"/>
      <c r="F70" s="1031"/>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2"/>
      <c r="AC70" s="2"/>
      <c r="AD70" s="2"/>
      <c r="AG70" s="2"/>
      <c r="AH70" s="2"/>
      <c r="AI70" s="2"/>
      <c r="AJ70" s="2"/>
      <c r="AK70" s="2"/>
    </row>
    <row r="71" spans="1:37" ht="13.5" customHeight="1" x14ac:dyDescent="0.15">
      <c r="A71" s="2"/>
      <c r="B71" s="1031" t="s">
        <v>905</v>
      </c>
      <c r="C71" s="1031"/>
      <c r="D71" s="1031"/>
      <c r="E71" s="1031"/>
      <c r="F71" s="1031"/>
      <c r="G71" s="1031"/>
      <c r="H71" s="1031"/>
      <c r="I71" s="1031"/>
      <c r="J71" s="1031"/>
      <c r="K71" s="1031"/>
      <c r="L71" s="1031"/>
      <c r="M71" s="1031"/>
      <c r="N71" s="1031"/>
      <c r="O71" s="1031"/>
      <c r="P71" s="1031"/>
      <c r="Q71" s="1031"/>
      <c r="R71" s="1031"/>
      <c r="S71" s="1031"/>
      <c r="T71" s="1031"/>
      <c r="U71" s="1031"/>
      <c r="V71" s="1031"/>
      <c r="W71" s="1031"/>
      <c r="X71" s="1031"/>
      <c r="Y71" s="1031"/>
      <c r="Z71" s="1031"/>
      <c r="AA71" s="1031"/>
      <c r="AB71" s="2"/>
      <c r="AC71" s="2"/>
      <c r="AD71" s="2"/>
      <c r="AG71" s="2"/>
      <c r="AH71" s="2"/>
      <c r="AI71" s="2"/>
      <c r="AJ71" s="2"/>
      <c r="AK71" s="2"/>
    </row>
    <row r="72" spans="1:37" x14ac:dyDescent="0.15">
      <c r="A72" s="2"/>
      <c r="B72" s="1031" t="s">
        <v>906</v>
      </c>
      <c r="C72" s="1031"/>
      <c r="D72" s="1031"/>
      <c r="E72" s="1031"/>
      <c r="F72" s="1031"/>
      <c r="G72" s="1031"/>
      <c r="H72" s="1031"/>
      <c r="I72" s="1031"/>
      <c r="J72" s="1031"/>
      <c r="K72" s="1031"/>
      <c r="L72" s="1031"/>
      <c r="M72" s="1031"/>
      <c r="N72" s="1031"/>
      <c r="O72" s="1031"/>
      <c r="P72" s="1031"/>
      <c r="Q72" s="1031"/>
      <c r="R72" s="1031"/>
      <c r="S72" s="1031"/>
      <c r="T72" s="1031"/>
      <c r="U72" s="1031"/>
      <c r="V72" s="1031"/>
      <c r="W72" s="1031"/>
      <c r="X72" s="1031"/>
      <c r="Y72" s="1031"/>
      <c r="Z72" s="1031"/>
      <c r="AA72" s="1031"/>
      <c r="AB72" s="2"/>
      <c r="AC72" s="2"/>
      <c r="AD72" s="2"/>
      <c r="AG72" s="2"/>
      <c r="AH72" s="2"/>
      <c r="AI72" s="2"/>
      <c r="AJ72" s="2"/>
      <c r="AK72" s="2"/>
    </row>
    <row r="73" spans="1:37" x14ac:dyDescent="0.15">
      <c r="B73" s="1031" t="s">
        <v>907</v>
      </c>
      <c r="C73" s="1031"/>
      <c r="D73" s="1031"/>
      <c r="E73" s="1031"/>
      <c r="F73" s="1031"/>
      <c r="G73" s="1031"/>
      <c r="H73" s="1031"/>
      <c r="I73" s="1031"/>
      <c r="J73" s="1031"/>
      <c r="K73" s="1031"/>
      <c r="L73" s="1031"/>
      <c r="M73" s="1031"/>
      <c r="N73" s="1031"/>
      <c r="O73" s="1031"/>
      <c r="P73" s="1031"/>
      <c r="Q73" s="1031"/>
      <c r="R73" s="1031"/>
      <c r="S73" s="1031"/>
      <c r="T73" s="1031"/>
      <c r="U73" s="1031"/>
      <c r="V73" s="1031"/>
      <c r="W73" s="1031"/>
      <c r="X73" s="1031"/>
      <c r="Y73" s="1031"/>
      <c r="Z73" s="1031"/>
      <c r="AA73" s="1031"/>
      <c r="AB73" s="516"/>
    </row>
    <row r="74" spans="1:37" x14ac:dyDescent="0.15">
      <c r="B74" s="1031" t="s">
        <v>908</v>
      </c>
      <c r="C74" s="1031"/>
      <c r="D74" s="1031"/>
      <c r="E74" s="1031"/>
      <c r="F74" s="1031"/>
      <c r="G74" s="1031"/>
      <c r="H74" s="1031"/>
      <c r="I74" s="1031"/>
      <c r="J74" s="1031"/>
      <c r="K74" s="1031"/>
      <c r="L74" s="1031"/>
      <c r="M74" s="1031"/>
      <c r="N74" s="1031"/>
      <c r="O74" s="1031"/>
      <c r="P74" s="1031"/>
      <c r="Q74" s="1031"/>
      <c r="R74" s="1031"/>
      <c r="S74" s="1031"/>
      <c r="T74" s="1031"/>
      <c r="U74" s="1031"/>
      <c r="V74" s="1031"/>
      <c r="W74" s="1031"/>
      <c r="X74" s="1031"/>
      <c r="Y74" s="1031"/>
      <c r="Z74" s="1031"/>
      <c r="AA74" s="511"/>
      <c r="AB74" s="516"/>
    </row>
    <row r="75" spans="1:37" x14ac:dyDescent="0.15">
      <c r="B75" s="517"/>
      <c r="D75" s="286"/>
    </row>
    <row r="76" spans="1:37" x14ac:dyDescent="0.15">
      <c r="B76" s="517"/>
      <c r="D76" s="286"/>
    </row>
    <row r="77" spans="1:37" x14ac:dyDescent="0.15">
      <c r="B77" s="517"/>
      <c r="D77" s="286"/>
    </row>
    <row r="78" spans="1:37" x14ac:dyDescent="0.15">
      <c r="B78" s="517"/>
      <c r="D78" s="286"/>
    </row>
  </sheetData>
  <mergeCells count="83">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Y64:Z64"/>
    <mergeCell ref="D53:J53"/>
    <mergeCell ref="C56:H56"/>
    <mergeCell ref="I56:Z56"/>
    <mergeCell ref="C57:H57"/>
    <mergeCell ref="I57:Z57"/>
    <mergeCell ref="C58:H58"/>
    <mergeCell ref="I58:Z58"/>
    <mergeCell ref="B72:AA72"/>
    <mergeCell ref="B73:AA73"/>
    <mergeCell ref="B74:Z74"/>
    <mergeCell ref="AE2:AF3"/>
    <mergeCell ref="D65:V65"/>
    <mergeCell ref="Y65:Z65"/>
    <mergeCell ref="D66:V66"/>
    <mergeCell ref="B69:AA69"/>
    <mergeCell ref="B70:AA70"/>
    <mergeCell ref="B71:AA71"/>
    <mergeCell ref="C60:AA60"/>
    <mergeCell ref="D62:V62"/>
    <mergeCell ref="Y62:Z62"/>
    <mergeCell ref="D63:V63"/>
    <mergeCell ref="Y63:Z63"/>
    <mergeCell ref="D64:V64"/>
  </mergeCells>
  <phoneticPr fontId="2"/>
  <hyperlinks>
    <hyperlink ref="AE2" location="添付書類一覧!A1" display="添付書類一覧に戻る" xr:uid="{50D8A1E4-8ABA-4C59-B898-26BBEFEA1A39}"/>
    <hyperlink ref="AE2:AF3" location="' 添付書類一覧'!A1" display="添付書類一覧に戻る" xr:uid="{D40D8F13-2590-4663-8546-3754E9E42D29}"/>
  </hyperlinks>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D371-CEB7-4542-BCF9-1193D00E4E88}">
  <sheetPr>
    <tabColor rgb="FFFF0000"/>
    <pageSetUpPr fitToPage="1"/>
  </sheetPr>
  <dimension ref="A1:AI123"/>
  <sheetViews>
    <sheetView view="pageBreakPreview" zoomScaleNormal="140" zoomScaleSheetLayoutView="100" workbookViewId="0">
      <selection activeCell="AH2" sqref="AH2:AI3"/>
    </sheetView>
  </sheetViews>
  <sheetFormatPr defaultColWidth="3.5" defaultRowHeight="18.75" x14ac:dyDescent="0.15"/>
  <cols>
    <col min="1" max="1" width="1.25" style="3" customWidth="1"/>
    <col min="2" max="2" width="3.125" style="85" customWidth="1"/>
    <col min="3" max="30" width="3.125" style="3" customWidth="1"/>
    <col min="31" max="31" width="1.25" style="3" customWidth="1"/>
    <col min="32" max="33" width="3.5" style="3"/>
    <col min="34" max="34" width="3.5" style="220"/>
    <col min="35" max="35" width="18.125" style="220" customWidth="1"/>
    <col min="36" max="256" width="3.5" style="3"/>
    <col min="257" max="257" width="1.25" style="3" customWidth="1"/>
    <col min="258" max="286" width="3.125" style="3" customWidth="1"/>
    <col min="287" max="287" width="1.25" style="3" customWidth="1"/>
    <col min="288" max="512" width="3.5" style="3"/>
    <col min="513" max="513" width="1.25" style="3" customWidth="1"/>
    <col min="514" max="542" width="3.125" style="3" customWidth="1"/>
    <col min="543" max="543" width="1.25" style="3" customWidth="1"/>
    <col min="544" max="768" width="3.5" style="3"/>
    <col min="769" max="769" width="1.25" style="3" customWidth="1"/>
    <col min="770" max="798" width="3.125" style="3" customWidth="1"/>
    <col min="799" max="799" width="1.25" style="3" customWidth="1"/>
    <col min="800" max="1024" width="3.5" style="3"/>
    <col min="1025" max="1025" width="1.25" style="3" customWidth="1"/>
    <col min="1026" max="1054" width="3.125" style="3" customWidth="1"/>
    <col min="1055" max="1055" width="1.25" style="3" customWidth="1"/>
    <col min="1056" max="1280" width="3.5" style="3"/>
    <col min="1281" max="1281" width="1.25" style="3" customWidth="1"/>
    <col min="1282" max="1310" width="3.125" style="3" customWidth="1"/>
    <col min="1311" max="1311" width="1.25" style="3" customWidth="1"/>
    <col min="1312" max="1536" width="3.5" style="3"/>
    <col min="1537" max="1537" width="1.25" style="3" customWidth="1"/>
    <col min="1538" max="1566" width="3.125" style="3" customWidth="1"/>
    <col min="1567" max="1567" width="1.25" style="3" customWidth="1"/>
    <col min="1568" max="1792" width="3.5" style="3"/>
    <col min="1793" max="1793" width="1.25" style="3" customWidth="1"/>
    <col min="1794" max="1822" width="3.125" style="3" customWidth="1"/>
    <col min="1823" max="1823" width="1.25" style="3" customWidth="1"/>
    <col min="1824" max="2048" width="3.5" style="3"/>
    <col min="2049" max="2049" width="1.25" style="3" customWidth="1"/>
    <col min="2050" max="2078" width="3.125" style="3" customWidth="1"/>
    <col min="2079" max="2079" width="1.25" style="3" customWidth="1"/>
    <col min="2080" max="2304" width="3.5" style="3"/>
    <col min="2305" max="2305" width="1.25" style="3" customWidth="1"/>
    <col min="2306" max="2334" width="3.125" style="3" customWidth="1"/>
    <col min="2335" max="2335" width="1.25" style="3" customWidth="1"/>
    <col min="2336" max="2560" width="3.5" style="3"/>
    <col min="2561" max="2561" width="1.25" style="3" customWidth="1"/>
    <col min="2562" max="2590" width="3.125" style="3" customWidth="1"/>
    <col min="2591" max="2591" width="1.25" style="3" customWidth="1"/>
    <col min="2592" max="2816" width="3.5" style="3"/>
    <col min="2817" max="2817" width="1.25" style="3" customWidth="1"/>
    <col min="2818" max="2846" width="3.125" style="3" customWidth="1"/>
    <col min="2847" max="2847" width="1.25" style="3" customWidth="1"/>
    <col min="2848" max="3072" width="3.5" style="3"/>
    <col min="3073" max="3073" width="1.25" style="3" customWidth="1"/>
    <col min="3074" max="3102" width="3.125" style="3" customWidth="1"/>
    <col min="3103" max="3103" width="1.25" style="3" customWidth="1"/>
    <col min="3104" max="3328" width="3.5" style="3"/>
    <col min="3329" max="3329" width="1.25" style="3" customWidth="1"/>
    <col min="3330" max="3358" width="3.125" style="3" customWidth="1"/>
    <col min="3359" max="3359" width="1.25" style="3" customWidth="1"/>
    <col min="3360" max="3584" width="3.5" style="3"/>
    <col min="3585" max="3585" width="1.25" style="3" customWidth="1"/>
    <col min="3586" max="3614" width="3.125" style="3" customWidth="1"/>
    <col min="3615" max="3615" width="1.25" style="3" customWidth="1"/>
    <col min="3616" max="3840" width="3.5" style="3"/>
    <col min="3841" max="3841" width="1.25" style="3" customWidth="1"/>
    <col min="3842" max="3870" width="3.125" style="3" customWidth="1"/>
    <col min="3871" max="3871" width="1.25" style="3" customWidth="1"/>
    <col min="3872" max="4096" width="3.5" style="3"/>
    <col min="4097" max="4097" width="1.25" style="3" customWidth="1"/>
    <col min="4098" max="4126" width="3.125" style="3" customWidth="1"/>
    <col min="4127" max="4127" width="1.25" style="3" customWidth="1"/>
    <col min="4128" max="4352" width="3.5" style="3"/>
    <col min="4353" max="4353" width="1.25" style="3" customWidth="1"/>
    <col min="4354" max="4382" width="3.125" style="3" customWidth="1"/>
    <col min="4383" max="4383" width="1.25" style="3" customWidth="1"/>
    <col min="4384" max="4608" width="3.5" style="3"/>
    <col min="4609" max="4609" width="1.25" style="3" customWidth="1"/>
    <col min="4610" max="4638" width="3.125" style="3" customWidth="1"/>
    <col min="4639" max="4639" width="1.25" style="3" customWidth="1"/>
    <col min="4640" max="4864" width="3.5" style="3"/>
    <col min="4865" max="4865" width="1.25" style="3" customWidth="1"/>
    <col min="4866" max="4894" width="3.125" style="3" customWidth="1"/>
    <col min="4895" max="4895" width="1.25" style="3" customWidth="1"/>
    <col min="4896" max="5120" width="3.5" style="3"/>
    <col min="5121" max="5121" width="1.25" style="3" customWidth="1"/>
    <col min="5122" max="5150" width="3.125" style="3" customWidth="1"/>
    <col min="5151" max="5151" width="1.25" style="3" customWidth="1"/>
    <col min="5152" max="5376" width="3.5" style="3"/>
    <col min="5377" max="5377" width="1.25" style="3" customWidth="1"/>
    <col min="5378" max="5406" width="3.125" style="3" customWidth="1"/>
    <col min="5407" max="5407" width="1.25" style="3" customWidth="1"/>
    <col min="5408" max="5632" width="3.5" style="3"/>
    <col min="5633" max="5633" width="1.25" style="3" customWidth="1"/>
    <col min="5634" max="5662" width="3.125" style="3" customWidth="1"/>
    <col min="5663" max="5663" width="1.25" style="3" customWidth="1"/>
    <col min="5664" max="5888" width="3.5" style="3"/>
    <col min="5889" max="5889" width="1.25" style="3" customWidth="1"/>
    <col min="5890" max="5918" width="3.125" style="3" customWidth="1"/>
    <col min="5919" max="5919" width="1.25" style="3" customWidth="1"/>
    <col min="5920" max="6144" width="3.5" style="3"/>
    <col min="6145" max="6145" width="1.25" style="3" customWidth="1"/>
    <col min="6146" max="6174" width="3.125" style="3" customWidth="1"/>
    <col min="6175" max="6175" width="1.25" style="3" customWidth="1"/>
    <col min="6176" max="6400" width="3.5" style="3"/>
    <col min="6401" max="6401" width="1.25" style="3" customWidth="1"/>
    <col min="6402" max="6430" width="3.125" style="3" customWidth="1"/>
    <col min="6431" max="6431" width="1.25" style="3" customWidth="1"/>
    <col min="6432" max="6656" width="3.5" style="3"/>
    <col min="6657" max="6657" width="1.25" style="3" customWidth="1"/>
    <col min="6658" max="6686" width="3.125" style="3" customWidth="1"/>
    <col min="6687" max="6687" width="1.25" style="3" customWidth="1"/>
    <col min="6688" max="6912" width="3.5" style="3"/>
    <col min="6913" max="6913" width="1.25" style="3" customWidth="1"/>
    <col min="6914" max="6942" width="3.125" style="3" customWidth="1"/>
    <col min="6943" max="6943" width="1.25" style="3" customWidth="1"/>
    <col min="6944" max="7168" width="3.5" style="3"/>
    <col min="7169" max="7169" width="1.25" style="3" customWidth="1"/>
    <col min="7170" max="7198" width="3.125" style="3" customWidth="1"/>
    <col min="7199" max="7199" width="1.25" style="3" customWidth="1"/>
    <col min="7200" max="7424" width="3.5" style="3"/>
    <col min="7425" max="7425" width="1.25" style="3" customWidth="1"/>
    <col min="7426" max="7454" width="3.125" style="3" customWidth="1"/>
    <col min="7455" max="7455" width="1.25" style="3" customWidth="1"/>
    <col min="7456" max="7680" width="3.5" style="3"/>
    <col min="7681" max="7681" width="1.25" style="3" customWidth="1"/>
    <col min="7682" max="7710" width="3.125" style="3" customWidth="1"/>
    <col min="7711" max="7711" width="1.25" style="3" customWidth="1"/>
    <col min="7712" max="7936" width="3.5" style="3"/>
    <col min="7937" max="7937" width="1.25" style="3" customWidth="1"/>
    <col min="7938" max="7966" width="3.125" style="3" customWidth="1"/>
    <col min="7967" max="7967" width="1.25" style="3" customWidth="1"/>
    <col min="7968" max="8192" width="3.5" style="3"/>
    <col min="8193" max="8193" width="1.25" style="3" customWidth="1"/>
    <col min="8194" max="8222" width="3.125" style="3" customWidth="1"/>
    <col min="8223" max="8223" width="1.25" style="3" customWidth="1"/>
    <col min="8224" max="8448" width="3.5" style="3"/>
    <col min="8449" max="8449" width="1.25" style="3" customWidth="1"/>
    <col min="8450" max="8478" width="3.125" style="3" customWidth="1"/>
    <col min="8479" max="8479" width="1.25" style="3" customWidth="1"/>
    <col min="8480" max="8704" width="3.5" style="3"/>
    <col min="8705" max="8705" width="1.25" style="3" customWidth="1"/>
    <col min="8706" max="8734" width="3.125" style="3" customWidth="1"/>
    <col min="8735" max="8735" width="1.25" style="3" customWidth="1"/>
    <col min="8736" max="8960" width="3.5" style="3"/>
    <col min="8961" max="8961" width="1.25" style="3" customWidth="1"/>
    <col min="8962" max="8990" width="3.125" style="3" customWidth="1"/>
    <col min="8991" max="8991" width="1.25" style="3" customWidth="1"/>
    <col min="8992" max="9216" width="3.5" style="3"/>
    <col min="9217" max="9217" width="1.25" style="3" customWidth="1"/>
    <col min="9218" max="9246" width="3.125" style="3" customWidth="1"/>
    <col min="9247" max="9247" width="1.25" style="3" customWidth="1"/>
    <col min="9248" max="9472" width="3.5" style="3"/>
    <col min="9473" max="9473" width="1.25" style="3" customWidth="1"/>
    <col min="9474" max="9502" width="3.125" style="3" customWidth="1"/>
    <col min="9503" max="9503" width="1.25" style="3" customWidth="1"/>
    <col min="9504" max="9728" width="3.5" style="3"/>
    <col min="9729" max="9729" width="1.25" style="3" customWidth="1"/>
    <col min="9730" max="9758" width="3.125" style="3" customWidth="1"/>
    <col min="9759" max="9759" width="1.25" style="3" customWidth="1"/>
    <col min="9760" max="9984" width="3.5" style="3"/>
    <col min="9985" max="9985" width="1.25" style="3" customWidth="1"/>
    <col min="9986" max="10014" width="3.125" style="3" customWidth="1"/>
    <col min="10015" max="10015" width="1.25" style="3" customWidth="1"/>
    <col min="10016" max="10240" width="3.5" style="3"/>
    <col min="10241" max="10241" width="1.25" style="3" customWidth="1"/>
    <col min="10242" max="10270" width="3.125" style="3" customWidth="1"/>
    <col min="10271" max="10271" width="1.25" style="3" customWidth="1"/>
    <col min="10272" max="10496" width="3.5" style="3"/>
    <col min="10497" max="10497" width="1.25" style="3" customWidth="1"/>
    <col min="10498" max="10526" width="3.125" style="3" customWidth="1"/>
    <col min="10527" max="10527" width="1.25" style="3" customWidth="1"/>
    <col min="10528" max="10752" width="3.5" style="3"/>
    <col min="10753" max="10753" width="1.25" style="3" customWidth="1"/>
    <col min="10754" max="10782" width="3.125" style="3" customWidth="1"/>
    <col min="10783" max="10783" width="1.25" style="3" customWidth="1"/>
    <col min="10784" max="11008" width="3.5" style="3"/>
    <col min="11009" max="11009" width="1.25" style="3" customWidth="1"/>
    <col min="11010" max="11038" width="3.125" style="3" customWidth="1"/>
    <col min="11039" max="11039" width="1.25" style="3" customWidth="1"/>
    <col min="11040" max="11264" width="3.5" style="3"/>
    <col min="11265" max="11265" width="1.25" style="3" customWidth="1"/>
    <col min="11266" max="11294" width="3.125" style="3" customWidth="1"/>
    <col min="11295" max="11295" width="1.25" style="3" customWidth="1"/>
    <col min="11296" max="11520" width="3.5" style="3"/>
    <col min="11521" max="11521" width="1.25" style="3" customWidth="1"/>
    <col min="11522" max="11550" width="3.125" style="3" customWidth="1"/>
    <col min="11551" max="11551" width="1.25" style="3" customWidth="1"/>
    <col min="11552" max="11776" width="3.5" style="3"/>
    <col min="11777" max="11777" width="1.25" style="3" customWidth="1"/>
    <col min="11778" max="11806" width="3.125" style="3" customWidth="1"/>
    <col min="11807" max="11807" width="1.25" style="3" customWidth="1"/>
    <col min="11808" max="12032" width="3.5" style="3"/>
    <col min="12033" max="12033" width="1.25" style="3" customWidth="1"/>
    <col min="12034" max="12062" width="3.125" style="3" customWidth="1"/>
    <col min="12063" max="12063" width="1.25" style="3" customWidth="1"/>
    <col min="12064" max="12288" width="3.5" style="3"/>
    <col min="12289" max="12289" width="1.25" style="3" customWidth="1"/>
    <col min="12290" max="12318" width="3.125" style="3" customWidth="1"/>
    <col min="12319" max="12319" width="1.25" style="3" customWidth="1"/>
    <col min="12320" max="12544" width="3.5" style="3"/>
    <col min="12545" max="12545" width="1.25" style="3" customWidth="1"/>
    <col min="12546" max="12574" width="3.125" style="3" customWidth="1"/>
    <col min="12575" max="12575" width="1.25" style="3" customWidth="1"/>
    <col min="12576" max="12800" width="3.5" style="3"/>
    <col min="12801" max="12801" width="1.25" style="3" customWidth="1"/>
    <col min="12802" max="12830" width="3.125" style="3" customWidth="1"/>
    <col min="12831" max="12831" width="1.25" style="3" customWidth="1"/>
    <col min="12832" max="13056" width="3.5" style="3"/>
    <col min="13057" max="13057" width="1.25" style="3" customWidth="1"/>
    <col min="13058" max="13086" width="3.125" style="3" customWidth="1"/>
    <col min="13087" max="13087" width="1.25" style="3" customWidth="1"/>
    <col min="13088" max="13312" width="3.5" style="3"/>
    <col min="13313" max="13313" width="1.25" style="3" customWidth="1"/>
    <col min="13314" max="13342" width="3.125" style="3" customWidth="1"/>
    <col min="13343" max="13343" width="1.25" style="3" customWidth="1"/>
    <col min="13344" max="13568" width="3.5" style="3"/>
    <col min="13569" max="13569" width="1.25" style="3" customWidth="1"/>
    <col min="13570" max="13598" width="3.125" style="3" customWidth="1"/>
    <col min="13599" max="13599" width="1.25" style="3" customWidth="1"/>
    <col min="13600" max="13824" width="3.5" style="3"/>
    <col min="13825" max="13825" width="1.25" style="3" customWidth="1"/>
    <col min="13826" max="13854" width="3.125" style="3" customWidth="1"/>
    <col min="13855" max="13855" width="1.25" style="3" customWidth="1"/>
    <col min="13856" max="14080" width="3.5" style="3"/>
    <col min="14081" max="14081" width="1.25" style="3" customWidth="1"/>
    <col min="14082" max="14110" width="3.125" style="3" customWidth="1"/>
    <col min="14111" max="14111" width="1.25" style="3" customWidth="1"/>
    <col min="14112" max="14336" width="3.5" style="3"/>
    <col min="14337" max="14337" width="1.25" style="3" customWidth="1"/>
    <col min="14338" max="14366" width="3.125" style="3" customWidth="1"/>
    <col min="14367" max="14367" width="1.25" style="3" customWidth="1"/>
    <col min="14368" max="14592" width="3.5" style="3"/>
    <col min="14593" max="14593" width="1.25" style="3" customWidth="1"/>
    <col min="14594" max="14622" width="3.125" style="3" customWidth="1"/>
    <col min="14623" max="14623" width="1.25" style="3" customWidth="1"/>
    <col min="14624" max="14848" width="3.5" style="3"/>
    <col min="14849" max="14849" width="1.25" style="3" customWidth="1"/>
    <col min="14850" max="14878" width="3.125" style="3" customWidth="1"/>
    <col min="14879" max="14879" width="1.25" style="3" customWidth="1"/>
    <col min="14880" max="15104" width="3.5" style="3"/>
    <col min="15105" max="15105" width="1.25" style="3" customWidth="1"/>
    <col min="15106" max="15134" width="3.125" style="3" customWidth="1"/>
    <col min="15135" max="15135" width="1.25" style="3" customWidth="1"/>
    <col min="15136" max="15360" width="3.5" style="3"/>
    <col min="15361" max="15361" width="1.25" style="3" customWidth="1"/>
    <col min="15362" max="15390" width="3.125" style="3" customWidth="1"/>
    <col min="15391" max="15391" width="1.25" style="3" customWidth="1"/>
    <col min="15392" max="15616" width="3.5" style="3"/>
    <col min="15617" max="15617" width="1.25" style="3" customWidth="1"/>
    <col min="15618" max="15646" width="3.125" style="3" customWidth="1"/>
    <col min="15647" max="15647" width="1.25" style="3" customWidth="1"/>
    <col min="15648" max="15872" width="3.5" style="3"/>
    <col min="15873" max="15873" width="1.25" style="3" customWidth="1"/>
    <col min="15874" max="15902" width="3.125" style="3" customWidth="1"/>
    <col min="15903" max="15903" width="1.25" style="3" customWidth="1"/>
    <col min="15904" max="16128" width="3.5" style="3"/>
    <col min="16129" max="16129" width="1.25" style="3" customWidth="1"/>
    <col min="16130" max="16158" width="3.125" style="3" customWidth="1"/>
    <col min="16159" max="16159" width="1.25" style="3" customWidth="1"/>
    <col min="16160" max="16384" width="3.5" style="3"/>
  </cols>
  <sheetData>
    <row r="1" spans="2:35" s="1" customFormat="1" ht="14.25" thickBot="1" x14ac:dyDescent="0.2">
      <c r="AI1" s="291"/>
    </row>
    <row r="2" spans="2:35" s="1" customFormat="1" ht="14.25" thickTop="1" x14ac:dyDescent="0.15">
      <c r="B2" s="1" t="s">
        <v>910</v>
      </c>
      <c r="AH2" s="755" t="s">
        <v>519</v>
      </c>
      <c r="AI2" s="756"/>
    </row>
    <row r="3" spans="2:35" s="1" customFormat="1" ht="14.25" thickBot="1" x14ac:dyDescent="0.2">
      <c r="U3" s="45" t="s">
        <v>428</v>
      </c>
      <c r="V3" s="749"/>
      <c r="W3" s="749"/>
      <c r="X3" s="45" t="s">
        <v>36</v>
      </c>
      <c r="Y3" s="749"/>
      <c r="Z3" s="749"/>
      <c r="AA3" s="45" t="s">
        <v>429</v>
      </c>
      <c r="AB3" s="749"/>
      <c r="AC3" s="749"/>
      <c r="AD3" s="45" t="s">
        <v>430</v>
      </c>
      <c r="AH3" s="757"/>
      <c r="AI3" s="758"/>
    </row>
    <row r="4" spans="2:35" s="1" customFormat="1" ht="14.25" thickTop="1" x14ac:dyDescent="0.15">
      <c r="AD4" s="45"/>
      <c r="AH4" s="350"/>
      <c r="AI4" s="291"/>
    </row>
    <row r="5" spans="2:35" s="1" customFormat="1" x14ac:dyDescent="0.15">
      <c r="B5" s="749" t="s">
        <v>431</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H5" s="220"/>
      <c r="AI5" s="220"/>
    </row>
    <row r="6" spans="2:35" s="1" customFormat="1" x14ac:dyDescent="0.15">
      <c r="B6" s="749" t="s">
        <v>432</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H6" s="220"/>
      <c r="AI6" s="220"/>
    </row>
    <row r="7" spans="2:35" s="1" customFormat="1" x14ac:dyDescent="0.15">
      <c r="AH7" s="220"/>
      <c r="AI7" s="220"/>
    </row>
    <row r="8" spans="2:35" s="1" customFormat="1" ht="23.25" customHeight="1" x14ac:dyDescent="0.15">
      <c r="B8" s="668" t="s">
        <v>433</v>
      </c>
      <c r="C8" s="668"/>
      <c r="D8" s="668"/>
      <c r="E8" s="668"/>
      <c r="F8" s="669"/>
      <c r="G8" s="1064"/>
      <c r="H8" s="1065"/>
      <c r="I8" s="1065"/>
      <c r="J8" s="1065"/>
      <c r="K8" s="1065"/>
      <c r="L8" s="1065"/>
      <c r="M8" s="1065"/>
      <c r="N8" s="1065"/>
      <c r="O8" s="1065"/>
      <c r="P8" s="1065"/>
      <c r="Q8" s="1065"/>
      <c r="R8" s="1065"/>
      <c r="S8" s="1065"/>
      <c r="T8" s="1065"/>
      <c r="U8" s="1065"/>
      <c r="V8" s="1065"/>
      <c r="W8" s="1065"/>
      <c r="X8" s="1065"/>
      <c r="Y8" s="1065"/>
      <c r="Z8" s="1065"/>
      <c r="AA8" s="1065"/>
      <c r="AB8" s="1065"/>
      <c r="AC8" s="1065"/>
      <c r="AD8" s="1066"/>
      <c r="AH8" s="220"/>
      <c r="AI8" s="220"/>
    </row>
    <row r="9" spans="2:35" ht="23.25" customHeight="1" x14ac:dyDescent="0.15">
      <c r="B9" s="669" t="s">
        <v>434</v>
      </c>
      <c r="C9" s="988"/>
      <c r="D9" s="988"/>
      <c r="E9" s="988"/>
      <c r="F9" s="988"/>
      <c r="G9" s="518" t="s">
        <v>548</v>
      </c>
      <c r="H9" s="469" t="s">
        <v>644</v>
      </c>
      <c r="I9" s="469"/>
      <c r="J9" s="469"/>
      <c r="K9" s="469"/>
      <c r="L9" s="512" t="s">
        <v>548</v>
      </c>
      <c r="M9" s="469" t="s">
        <v>645</v>
      </c>
      <c r="N9" s="469"/>
      <c r="O9" s="469"/>
      <c r="P9" s="469"/>
      <c r="Q9" s="512" t="s">
        <v>548</v>
      </c>
      <c r="R9" s="469" t="s">
        <v>646</v>
      </c>
      <c r="S9" s="519"/>
      <c r="T9" s="519"/>
      <c r="U9" s="519"/>
      <c r="V9" s="519"/>
      <c r="W9" s="519"/>
      <c r="X9" s="519"/>
      <c r="Y9" s="519"/>
      <c r="Z9" s="519"/>
      <c r="AA9" s="519"/>
      <c r="AB9" s="519"/>
      <c r="AC9" s="519"/>
      <c r="AD9" s="520"/>
    </row>
    <row r="10" spans="2:35" ht="23.25" customHeight="1" x14ac:dyDescent="0.15">
      <c r="B10" s="1041" t="s">
        <v>435</v>
      </c>
      <c r="C10" s="994"/>
      <c r="D10" s="994"/>
      <c r="E10" s="994"/>
      <c r="F10" s="995"/>
      <c r="G10" s="518" t="s">
        <v>548</v>
      </c>
      <c r="H10" s="10" t="s">
        <v>911</v>
      </c>
      <c r="I10" s="469"/>
      <c r="J10" s="469"/>
      <c r="K10" s="469"/>
      <c r="L10" s="469"/>
      <c r="M10" s="469"/>
      <c r="N10" s="469"/>
      <c r="O10" s="469"/>
      <c r="P10" s="469"/>
      <c r="Q10" s="469"/>
      <c r="R10" s="469"/>
      <c r="S10" s="10"/>
      <c r="T10" s="512" t="s">
        <v>548</v>
      </c>
      <c r="U10" s="10" t="s">
        <v>912</v>
      </c>
      <c r="V10" s="519"/>
      <c r="W10" s="519"/>
      <c r="X10" s="519"/>
      <c r="Y10" s="519"/>
      <c r="Z10" s="519"/>
      <c r="AA10" s="519"/>
      <c r="AB10" s="519"/>
      <c r="AC10" s="519"/>
      <c r="AD10" s="520"/>
    </row>
    <row r="11" spans="2:35" ht="23.25" customHeight="1" x14ac:dyDescent="0.15">
      <c r="B11" s="1041" t="s">
        <v>436</v>
      </c>
      <c r="C11" s="994"/>
      <c r="D11" s="994"/>
      <c r="E11" s="994"/>
      <c r="F11" s="995"/>
      <c r="G11" s="521" t="s">
        <v>548</v>
      </c>
      <c r="H11" s="7" t="s">
        <v>913</v>
      </c>
      <c r="I11" s="22"/>
      <c r="J11" s="22"/>
      <c r="K11" s="22"/>
      <c r="L11" s="22"/>
      <c r="M11" s="22"/>
      <c r="N11" s="22"/>
      <c r="O11" s="22"/>
      <c r="P11" s="22"/>
      <c r="Q11" s="22"/>
      <c r="R11" s="22"/>
      <c r="S11" s="522" t="s">
        <v>548</v>
      </c>
      <c r="T11" s="7" t="s">
        <v>914</v>
      </c>
      <c r="U11" s="7"/>
      <c r="V11" s="523"/>
      <c r="W11" s="523"/>
      <c r="X11" s="523"/>
      <c r="Y11" s="523"/>
      <c r="Z11" s="523"/>
      <c r="AA11" s="523"/>
      <c r="AB11" s="523"/>
      <c r="AC11" s="523"/>
      <c r="AD11" s="524"/>
    </row>
    <row r="12" spans="2:35" ht="23.25" customHeight="1" x14ac:dyDescent="0.15">
      <c r="B12" s="996"/>
      <c r="C12" s="997"/>
      <c r="D12" s="997"/>
      <c r="E12" s="997"/>
      <c r="F12" s="998"/>
      <c r="G12" s="525" t="s">
        <v>548</v>
      </c>
      <c r="H12" s="8" t="s">
        <v>915</v>
      </c>
      <c r="I12" s="470"/>
      <c r="J12" s="470"/>
      <c r="K12" s="470"/>
      <c r="L12" s="470"/>
      <c r="M12" s="470"/>
      <c r="N12" s="470"/>
      <c r="O12" s="470"/>
      <c r="P12" s="470"/>
      <c r="Q12" s="470"/>
      <c r="R12" s="470"/>
      <c r="S12" s="526"/>
      <c r="T12" s="527"/>
      <c r="U12" s="527"/>
      <c r="V12" s="527"/>
      <c r="W12" s="527"/>
      <c r="X12" s="527"/>
      <c r="Y12" s="527"/>
      <c r="Z12" s="527"/>
      <c r="AA12" s="527"/>
      <c r="AB12" s="527"/>
      <c r="AC12" s="527"/>
      <c r="AD12" s="528"/>
    </row>
    <row r="13" spans="2:35" s="1" customFormat="1" ht="9" customHeight="1" x14ac:dyDescent="0.15">
      <c r="AH13" s="220"/>
      <c r="AI13" s="220"/>
    </row>
    <row r="14" spans="2:35" s="1" customFormat="1" x14ac:dyDescent="0.15">
      <c r="B14" s="716" t="s">
        <v>437</v>
      </c>
      <c r="C14" s="717"/>
      <c r="D14" s="717"/>
      <c r="E14" s="717"/>
      <c r="F14" s="1055"/>
      <c r="G14" s="1057"/>
      <c r="H14" s="1058"/>
      <c r="I14" s="1058"/>
      <c r="J14" s="1058"/>
      <c r="K14" s="1058"/>
      <c r="L14" s="1058"/>
      <c r="M14" s="1058"/>
      <c r="N14" s="1058"/>
      <c r="O14" s="1058"/>
      <c r="P14" s="1058"/>
      <c r="Q14" s="1058"/>
      <c r="R14" s="1058"/>
      <c r="S14" s="1058"/>
      <c r="T14" s="1058"/>
      <c r="U14" s="1058"/>
      <c r="V14" s="1058"/>
      <c r="W14" s="1058"/>
      <c r="X14" s="1058"/>
      <c r="Y14" s="1059"/>
      <c r="Z14" s="41"/>
      <c r="AA14" s="498" t="s">
        <v>652</v>
      </c>
      <c r="AB14" s="498" t="s">
        <v>653</v>
      </c>
      <c r="AC14" s="498" t="s">
        <v>654</v>
      </c>
      <c r="AD14" s="23"/>
      <c r="AH14" s="220"/>
      <c r="AI14" s="220"/>
    </row>
    <row r="15" spans="2:35" s="1" customFormat="1" ht="27" customHeight="1" x14ac:dyDescent="0.15">
      <c r="B15" s="718"/>
      <c r="C15" s="719"/>
      <c r="D15" s="719"/>
      <c r="E15" s="719"/>
      <c r="F15" s="965"/>
      <c r="G15" s="740" t="s">
        <v>916</v>
      </c>
      <c r="H15" s="741"/>
      <c r="I15" s="741"/>
      <c r="J15" s="741"/>
      <c r="K15" s="741"/>
      <c r="L15" s="741"/>
      <c r="M15" s="741"/>
      <c r="N15" s="741"/>
      <c r="O15" s="741"/>
      <c r="P15" s="741"/>
      <c r="Q15" s="741"/>
      <c r="R15" s="741"/>
      <c r="S15" s="741"/>
      <c r="T15" s="741"/>
      <c r="U15" s="741"/>
      <c r="V15" s="741"/>
      <c r="W15" s="741"/>
      <c r="X15" s="741"/>
      <c r="Y15" s="1060"/>
      <c r="Z15" s="504"/>
      <c r="AA15" s="452" t="s">
        <v>548</v>
      </c>
      <c r="AB15" s="452" t="s">
        <v>653</v>
      </c>
      <c r="AC15" s="452" t="s">
        <v>548</v>
      </c>
      <c r="AD15" s="373"/>
      <c r="AH15" s="220"/>
      <c r="AI15" s="220"/>
    </row>
    <row r="16" spans="2:35" s="1" customFormat="1" ht="27" customHeight="1" x14ac:dyDescent="0.15">
      <c r="B16" s="720"/>
      <c r="C16" s="721"/>
      <c r="D16" s="721"/>
      <c r="E16" s="721"/>
      <c r="F16" s="1056"/>
      <c r="G16" s="1061" t="s">
        <v>438</v>
      </c>
      <c r="H16" s="1062"/>
      <c r="I16" s="1062"/>
      <c r="J16" s="1062"/>
      <c r="K16" s="1062"/>
      <c r="L16" s="1062"/>
      <c r="M16" s="1062"/>
      <c r="N16" s="1062"/>
      <c r="O16" s="1062"/>
      <c r="P16" s="1062"/>
      <c r="Q16" s="1062"/>
      <c r="R16" s="1062"/>
      <c r="S16" s="1062"/>
      <c r="T16" s="1062"/>
      <c r="U16" s="1062"/>
      <c r="V16" s="1062"/>
      <c r="W16" s="1062"/>
      <c r="X16" s="1062"/>
      <c r="Y16" s="1063"/>
      <c r="Z16" s="529"/>
      <c r="AA16" s="514" t="s">
        <v>548</v>
      </c>
      <c r="AB16" s="514" t="s">
        <v>653</v>
      </c>
      <c r="AC16" s="514" t="s">
        <v>548</v>
      </c>
      <c r="AD16" s="513"/>
      <c r="AH16" s="220"/>
      <c r="AI16" s="220"/>
    </row>
    <row r="17" spans="2:35" s="1" customFormat="1" ht="9" customHeight="1" x14ac:dyDescent="0.15">
      <c r="AH17" s="220"/>
      <c r="AI17" s="220"/>
    </row>
    <row r="18" spans="2:35" s="1" customFormat="1" x14ac:dyDescent="0.15">
      <c r="B18" s="1" t="s">
        <v>439</v>
      </c>
      <c r="AH18" s="220"/>
      <c r="AI18" s="220"/>
    </row>
    <row r="19" spans="2:35" s="1" customFormat="1" x14ac:dyDescent="0.15">
      <c r="B19" s="1" t="s">
        <v>440</v>
      </c>
      <c r="AC19" s="2"/>
      <c r="AD19" s="2"/>
      <c r="AH19" s="220"/>
      <c r="AI19" s="220"/>
    </row>
    <row r="20" spans="2:35" s="1" customFormat="1" ht="4.5" customHeight="1" x14ac:dyDescent="0.15">
      <c r="AH20" s="220"/>
      <c r="AI20" s="220"/>
    </row>
    <row r="21" spans="2:35" s="1" customFormat="1" ht="4.5" customHeight="1" x14ac:dyDescent="0.15">
      <c r="B21" s="729" t="s">
        <v>441</v>
      </c>
      <c r="C21" s="722"/>
      <c r="D21" s="722"/>
      <c r="E21" s="722"/>
      <c r="F21" s="724"/>
      <c r="G21" s="6"/>
      <c r="H21" s="7"/>
      <c r="I21" s="7"/>
      <c r="J21" s="7"/>
      <c r="K21" s="7"/>
      <c r="L21" s="7"/>
      <c r="M21" s="7"/>
      <c r="N21" s="7"/>
      <c r="O21" s="7"/>
      <c r="P21" s="7"/>
      <c r="Q21" s="7"/>
      <c r="R21" s="7"/>
      <c r="S21" s="7"/>
      <c r="T21" s="7"/>
      <c r="U21" s="7"/>
      <c r="V21" s="7"/>
      <c r="W21" s="7"/>
      <c r="X21" s="7"/>
      <c r="Y21" s="7"/>
      <c r="Z21" s="6"/>
      <c r="AA21" s="7"/>
      <c r="AB21" s="7"/>
      <c r="AC21" s="22"/>
      <c r="AD21" s="23"/>
      <c r="AH21" s="220"/>
      <c r="AI21" s="220"/>
    </row>
    <row r="22" spans="2:35" s="1" customFormat="1" ht="15.75" customHeight="1" x14ac:dyDescent="0.15">
      <c r="B22" s="1001"/>
      <c r="C22" s="981"/>
      <c r="D22" s="981"/>
      <c r="E22" s="981"/>
      <c r="F22" s="1003"/>
      <c r="G22" s="91"/>
      <c r="H22" s="1" t="s">
        <v>442</v>
      </c>
      <c r="Z22" s="91"/>
      <c r="AA22" s="502" t="s">
        <v>652</v>
      </c>
      <c r="AB22" s="502" t="s">
        <v>653</v>
      </c>
      <c r="AC22" s="502" t="s">
        <v>654</v>
      </c>
      <c r="AD22" s="530"/>
      <c r="AH22" s="220"/>
      <c r="AI22" s="220"/>
    </row>
    <row r="23" spans="2:35" s="1" customFormat="1" ht="29.25" customHeight="1" x14ac:dyDescent="0.15">
      <c r="B23" s="1001"/>
      <c r="C23" s="981"/>
      <c r="D23" s="981"/>
      <c r="E23" s="981"/>
      <c r="F23" s="1003"/>
      <c r="G23" s="91"/>
      <c r="I23" s="87" t="s">
        <v>163</v>
      </c>
      <c r="J23" s="1045" t="s">
        <v>443</v>
      </c>
      <c r="K23" s="1046"/>
      <c r="L23" s="1046"/>
      <c r="M23" s="1046"/>
      <c r="N23" s="1046"/>
      <c r="O23" s="1046"/>
      <c r="P23" s="1046"/>
      <c r="Q23" s="1046"/>
      <c r="R23" s="1046"/>
      <c r="S23" s="1046"/>
      <c r="T23" s="1046"/>
      <c r="U23" s="1053"/>
      <c r="V23" s="982"/>
      <c r="W23" s="699"/>
      <c r="X23" s="11" t="s">
        <v>165</v>
      </c>
      <c r="Z23" s="91"/>
      <c r="AA23" s="496"/>
      <c r="AB23" s="12"/>
      <c r="AC23" s="496"/>
      <c r="AD23" s="373"/>
      <c r="AH23" s="220"/>
      <c r="AI23" s="220"/>
    </row>
    <row r="24" spans="2:35" s="1" customFormat="1" ht="15.75" customHeight="1" x14ac:dyDescent="0.15">
      <c r="B24" s="1001"/>
      <c r="C24" s="981"/>
      <c r="D24" s="981"/>
      <c r="E24" s="981"/>
      <c r="F24" s="1003"/>
      <c r="G24" s="91"/>
      <c r="I24" s="500" t="s">
        <v>166</v>
      </c>
      <c r="J24" s="531" t="s">
        <v>444</v>
      </c>
      <c r="K24" s="8"/>
      <c r="L24" s="8"/>
      <c r="M24" s="8"/>
      <c r="N24" s="8"/>
      <c r="O24" s="8"/>
      <c r="P24" s="8"/>
      <c r="Q24" s="8"/>
      <c r="R24" s="8"/>
      <c r="S24" s="8"/>
      <c r="T24" s="8"/>
      <c r="U24" s="94"/>
      <c r="V24" s="982"/>
      <c r="W24" s="699"/>
      <c r="X24" s="94" t="s">
        <v>165</v>
      </c>
      <c r="Y24" s="532"/>
      <c r="Z24" s="504"/>
      <c r="AA24" s="452" t="s">
        <v>548</v>
      </c>
      <c r="AB24" s="452" t="s">
        <v>653</v>
      </c>
      <c r="AC24" s="452" t="s">
        <v>548</v>
      </c>
      <c r="AD24" s="373"/>
      <c r="AH24" s="220"/>
      <c r="AI24" s="220"/>
    </row>
    <row r="25" spans="2:35" s="1" customFormat="1" ht="24" customHeight="1" x14ac:dyDescent="0.15">
      <c r="B25" s="1001"/>
      <c r="C25" s="981"/>
      <c r="D25" s="981"/>
      <c r="E25" s="981"/>
      <c r="F25" s="1003"/>
      <c r="G25" s="91"/>
      <c r="I25" s="1052" t="s">
        <v>445</v>
      </c>
      <c r="J25" s="1052"/>
      <c r="K25" s="1052"/>
      <c r="L25" s="1052"/>
      <c r="M25" s="1052"/>
      <c r="N25" s="1052"/>
      <c r="O25" s="1052"/>
      <c r="P25" s="1052"/>
      <c r="Q25" s="1052"/>
      <c r="R25" s="1052"/>
      <c r="S25" s="1052"/>
      <c r="T25" s="1052"/>
      <c r="U25" s="1052"/>
      <c r="V25" s="1052"/>
      <c r="W25" s="1052"/>
      <c r="X25" s="1052"/>
      <c r="Y25" s="532"/>
      <c r="Z25" s="95"/>
      <c r="AA25" s="12"/>
      <c r="AB25" s="12"/>
      <c r="AC25" s="12"/>
      <c r="AD25" s="86"/>
      <c r="AH25" s="220"/>
      <c r="AI25" s="220"/>
    </row>
    <row r="26" spans="2:35" s="1" customFormat="1" x14ac:dyDescent="0.15">
      <c r="B26" s="1001"/>
      <c r="C26" s="981"/>
      <c r="D26" s="981"/>
      <c r="E26" s="981"/>
      <c r="F26" s="1003"/>
      <c r="G26" s="91"/>
      <c r="H26" s="1" t="s">
        <v>446</v>
      </c>
      <c r="Z26" s="91"/>
      <c r="AC26" s="2"/>
      <c r="AD26" s="373"/>
      <c r="AH26" s="220"/>
      <c r="AI26" s="220"/>
    </row>
    <row r="27" spans="2:35" s="1" customFormat="1" ht="15.75" customHeight="1" x14ac:dyDescent="0.15">
      <c r="B27" s="1001"/>
      <c r="C27" s="981"/>
      <c r="D27" s="981"/>
      <c r="E27" s="981"/>
      <c r="F27" s="1003"/>
      <c r="G27" s="91"/>
      <c r="H27" s="1" t="s">
        <v>447</v>
      </c>
      <c r="T27" s="532"/>
      <c r="V27" s="532"/>
      <c r="Z27" s="91"/>
      <c r="AC27" s="2"/>
      <c r="AD27" s="373"/>
      <c r="AH27" s="220"/>
      <c r="AI27" s="220"/>
    </row>
    <row r="28" spans="2:35" s="1" customFormat="1" ht="29.25" customHeight="1" x14ac:dyDescent="0.15">
      <c r="B28" s="1001"/>
      <c r="C28" s="981"/>
      <c r="D28" s="981"/>
      <c r="E28" s="981"/>
      <c r="F28" s="1003"/>
      <c r="G28" s="91"/>
      <c r="I28" s="87" t="s">
        <v>448</v>
      </c>
      <c r="J28" s="1054" t="s">
        <v>449</v>
      </c>
      <c r="K28" s="1054"/>
      <c r="L28" s="1054"/>
      <c r="M28" s="1054"/>
      <c r="N28" s="1054"/>
      <c r="O28" s="1054"/>
      <c r="P28" s="1054"/>
      <c r="Q28" s="1054"/>
      <c r="R28" s="1054"/>
      <c r="S28" s="1054"/>
      <c r="T28" s="1054"/>
      <c r="U28" s="1054"/>
      <c r="V28" s="982"/>
      <c r="W28" s="699"/>
      <c r="X28" s="11" t="s">
        <v>165</v>
      </c>
      <c r="Y28" s="532"/>
      <c r="Z28" s="504"/>
      <c r="AA28" s="452" t="s">
        <v>548</v>
      </c>
      <c r="AB28" s="452" t="s">
        <v>653</v>
      </c>
      <c r="AC28" s="452" t="s">
        <v>548</v>
      </c>
      <c r="AD28" s="373"/>
      <c r="AH28" s="220"/>
      <c r="AI28" s="220"/>
    </row>
    <row r="29" spans="2:35" s="1" customFormat="1" ht="4.5" customHeight="1" x14ac:dyDescent="0.15">
      <c r="B29" s="1002"/>
      <c r="C29" s="1004"/>
      <c r="D29" s="1004"/>
      <c r="E29" s="1004"/>
      <c r="F29" s="1005"/>
      <c r="G29" s="93"/>
      <c r="H29" s="8"/>
      <c r="I29" s="8"/>
      <c r="J29" s="8"/>
      <c r="K29" s="8"/>
      <c r="L29" s="8"/>
      <c r="M29" s="8"/>
      <c r="N29" s="8"/>
      <c r="O29" s="8"/>
      <c r="P29" s="8"/>
      <c r="Q29" s="8"/>
      <c r="R29" s="8"/>
      <c r="S29" s="8"/>
      <c r="T29" s="533"/>
      <c r="U29" s="533"/>
      <c r="V29" s="8"/>
      <c r="W29" s="8"/>
      <c r="X29" s="8"/>
      <c r="Y29" s="8"/>
      <c r="Z29" s="93"/>
      <c r="AA29" s="8"/>
      <c r="AB29" s="8"/>
      <c r="AC29" s="470"/>
      <c r="AD29" s="513"/>
      <c r="AH29" s="220"/>
      <c r="AI29" s="220"/>
    </row>
    <row r="30" spans="2:35" s="1" customFormat="1" ht="7.5" customHeight="1" x14ac:dyDescent="0.15">
      <c r="B30" s="468"/>
      <c r="C30" s="468"/>
      <c r="D30" s="468"/>
      <c r="E30" s="468"/>
      <c r="F30" s="468"/>
      <c r="T30" s="532"/>
      <c r="U30" s="532"/>
      <c r="AH30" s="220"/>
      <c r="AI30" s="220"/>
    </row>
    <row r="31" spans="2:35" s="1" customFormat="1" x14ac:dyDescent="0.15">
      <c r="B31" s="1" t="s">
        <v>450</v>
      </c>
      <c r="C31" s="468"/>
      <c r="D31" s="468"/>
      <c r="E31" s="468"/>
      <c r="F31" s="468"/>
      <c r="T31" s="532"/>
      <c r="U31" s="532"/>
      <c r="AH31" s="220"/>
      <c r="AI31" s="220"/>
    </row>
    <row r="32" spans="2:35" s="1" customFormat="1" ht="4.5" customHeight="1" x14ac:dyDescent="0.15">
      <c r="B32" s="468"/>
      <c r="C32" s="468"/>
      <c r="D32" s="468"/>
      <c r="E32" s="468"/>
      <c r="F32" s="468"/>
      <c r="T32" s="532"/>
      <c r="U32" s="532"/>
      <c r="AH32" s="220"/>
      <c r="AI32" s="220"/>
    </row>
    <row r="33" spans="1:35" s="1" customFormat="1" ht="4.5" customHeight="1" x14ac:dyDescent="0.15">
      <c r="B33" s="729" t="s">
        <v>441</v>
      </c>
      <c r="C33" s="722"/>
      <c r="D33" s="722"/>
      <c r="E33" s="722"/>
      <c r="F33" s="724"/>
      <c r="G33" s="6"/>
      <c r="H33" s="7"/>
      <c r="I33" s="7"/>
      <c r="J33" s="7"/>
      <c r="K33" s="7"/>
      <c r="L33" s="7"/>
      <c r="M33" s="7"/>
      <c r="N33" s="7"/>
      <c r="O33" s="7"/>
      <c r="P33" s="7"/>
      <c r="Q33" s="7"/>
      <c r="R33" s="7"/>
      <c r="S33" s="7"/>
      <c r="T33" s="7"/>
      <c r="U33" s="7"/>
      <c r="V33" s="7"/>
      <c r="W33" s="7"/>
      <c r="X33" s="7"/>
      <c r="Y33" s="7"/>
      <c r="Z33" s="6"/>
      <c r="AA33" s="7"/>
      <c r="AB33" s="7"/>
      <c r="AC33" s="22"/>
      <c r="AD33" s="23"/>
      <c r="AH33" s="220"/>
      <c r="AI33" s="220"/>
    </row>
    <row r="34" spans="1:35" s="1" customFormat="1" ht="16.5" customHeight="1" x14ac:dyDescent="0.15">
      <c r="B34" s="1001"/>
      <c r="C34" s="981"/>
      <c r="D34" s="981"/>
      <c r="E34" s="981"/>
      <c r="F34" s="1003"/>
      <c r="G34" s="91"/>
      <c r="H34" s="1" t="s">
        <v>451</v>
      </c>
      <c r="V34" s="12"/>
      <c r="W34" s="12"/>
      <c r="Z34" s="91"/>
      <c r="AA34" s="502" t="s">
        <v>652</v>
      </c>
      <c r="AB34" s="502" t="s">
        <v>653</v>
      </c>
      <c r="AC34" s="502" t="s">
        <v>654</v>
      </c>
      <c r="AD34" s="530"/>
      <c r="AH34" s="220"/>
      <c r="AI34" s="220"/>
    </row>
    <row r="35" spans="1:35" s="1" customFormat="1" ht="29.25" customHeight="1" x14ac:dyDescent="0.15">
      <c r="B35" s="1001"/>
      <c r="C35" s="981"/>
      <c r="D35" s="981"/>
      <c r="E35" s="981"/>
      <c r="F35" s="1003"/>
      <c r="G35" s="91"/>
      <c r="I35" s="87" t="s">
        <v>163</v>
      </c>
      <c r="J35" s="1050" t="s">
        <v>443</v>
      </c>
      <c r="K35" s="1051"/>
      <c r="L35" s="1051"/>
      <c r="M35" s="1051"/>
      <c r="N35" s="1051"/>
      <c r="O35" s="1051"/>
      <c r="P35" s="1051"/>
      <c r="Q35" s="1051"/>
      <c r="R35" s="1051"/>
      <c r="S35" s="1051"/>
      <c r="T35" s="1051"/>
      <c r="U35" s="10"/>
      <c r="V35" s="699"/>
      <c r="W35" s="700"/>
      <c r="X35" s="11" t="s">
        <v>165</v>
      </c>
      <c r="Z35" s="91"/>
      <c r="AA35" s="496"/>
      <c r="AB35" s="12"/>
      <c r="AC35" s="496"/>
      <c r="AD35" s="373"/>
      <c r="AH35" s="220"/>
      <c r="AI35" s="220"/>
    </row>
    <row r="36" spans="1:35" s="1" customFormat="1" ht="15.75" customHeight="1" x14ac:dyDescent="0.15">
      <c r="B36" s="1001"/>
      <c r="C36" s="981"/>
      <c r="D36" s="981"/>
      <c r="E36" s="981"/>
      <c r="F36" s="1003"/>
      <c r="G36" s="91"/>
      <c r="I36" s="500" t="s">
        <v>166</v>
      </c>
      <c r="J36" s="527" t="s">
        <v>444</v>
      </c>
      <c r="K36" s="8"/>
      <c r="L36" s="8"/>
      <c r="M36" s="8"/>
      <c r="N36" s="8"/>
      <c r="O36" s="8"/>
      <c r="P36" s="8"/>
      <c r="Q36" s="8"/>
      <c r="R36" s="8"/>
      <c r="S36" s="8"/>
      <c r="T36" s="8"/>
      <c r="U36" s="8"/>
      <c r="V36" s="702"/>
      <c r="W36" s="703"/>
      <c r="X36" s="94" t="s">
        <v>165</v>
      </c>
      <c r="Y36" s="532"/>
      <c r="Z36" s="504"/>
      <c r="AA36" s="452" t="s">
        <v>548</v>
      </c>
      <c r="AB36" s="452" t="s">
        <v>653</v>
      </c>
      <c r="AC36" s="452" t="s">
        <v>548</v>
      </c>
      <c r="AD36" s="373"/>
      <c r="AH36" s="220"/>
      <c r="AI36" s="220"/>
    </row>
    <row r="37" spans="1:35" s="1" customFormat="1" ht="24" customHeight="1" x14ac:dyDescent="0.15">
      <c r="B37" s="1001"/>
      <c r="C37" s="981"/>
      <c r="D37" s="981"/>
      <c r="E37" s="981"/>
      <c r="F37" s="1003"/>
      <c r="G37" s="91"/>
      <c r="I37" s="1052" t="s">
        <v>445</v>
      </c>
      <c r="J37" s="1052"/>
      <c r="K37" s="1052"/>
      <c r="L37" s="1052"/>
      <c r="M37" s="1052"/>
      <c r="N37" s="1052"/>
      <c r="O37" s="1052"/>
      <c r="P37" s="1052"/>
      <c r="Q37" s="1052"/>
      <c r="R37" s="1052"/>
      <c r="S37" s="1052"/>
      <c r="T37" s="1052"/>
      <c r="U37" s="1052"/>
      <c r="V37" s="1052"/>
      <c r="W37" s="1052"/>
      <c r="X37" s="1052"/>
      <c r="Y37" s="532"/>
      <c r="Z37" s="95"/>
      <c r="AA37" s="12"/>
      <c r="AB37" s="12"/>
      <c r="AC37" s="12"/>
      <c r="AD37" s="86"/>
      <c r="AH37" s="220"/>
      <c r="AI37" s="220"/>
    </row>
    <row r="38" spans="1:35" s="1" customFormat="1" ht="4.5" customHeight="1" x14ac:dyDescent="0.15">
      <c r="A38" s="92"/>
      <c r="B38" s="1004"/>
      <c r="C38" s="1004"/>
      <c r="D38" s="1004"/>
      <c r="E38" s="1004"/>
      <c r="F38" s="1005"/>
      <c r="G38" s="93"/>
      <c r="H38" s="8"/>
      <c r="I38" s="8"/>
      <c r="J38" s="8"/>
      <c r="K38" s="8"/>
      <c r="L38" s="8"/>
      <c r="M38" s="8"/>
      <c r="N38" s="8"/>
      <c r="O38" s="8"/>
      <c r="P38" s="8"/>
      <c r="Q38" s="8"/>
      <c r="R38" s="8"/>
      <c r="S38" s="8"/>
      <c r="T38" s="533"/>
      <c r="U38" s="533"/>
      <c r="V38" s="8"/>
      <c r="W38" s="8"/>
      <c r="X38" s="8"/>
      <c r="Y38" s="8"/>
      <c r="Z38" s="93"/>
      <c r="AA38" s="8"/>
      <c r="AB38" s="8"/>
      <c r="AC38" s="470"/>
      <c r="AD38" s="513"/>
      <c r="AE38" s="91"/>
      <c r="AH38" s="220"/>
      <c r="AI38" s="220"/>
    </row>
    <row r="39" spans="1:35" s="1" customFormat="1" ht="7.5" customHeight="1" x14ac:dyDescent="0.15">
      <c r="B39" s="468"/>
      <c r="C39" s="384"/>
      <c r="D39" s="468"/>
      <c r="E39" s="468"/>
      <c r="F39" s="468"/>
      <c r="T39" s="532"/>
      <c r="U39" s="532"/>
      <c r="AH39" s="220"/>
      <c r="AI39" s="220"/>
    </row>
    <row r="40" spans="1:35" s="1" customFormat="1" ht="13.5" customHeight="1" x14ac:dyDescent="0.15">
      <c r="B40" s="1" t="s">
        <v>917</v>
      </c>
      <c r="C40" s="468"/>
      <c r="D40" s="468"/>
      <c r="E40" s="468"/>
      <c r="F40" s="468"/>
      <c r="T40" s="532"/>
      <c r="U40" s="532"/>
      <c r="AH40" s="220"/>
      <c r="AI40" s="220"/>
    </row>
    <row r="41" spans="1:35" s="1" customFormat="1" x14ac:dyDescent="0.15">
      <c r="B41" s="534" t="s">
        <v>452</v>
      </c>
      <c r="C41" s="476"/>
      <c r="D41" s="468"/>
      <c r="E41" s="468"/>
      <c r="F41" s="468"/>
      <c r="T41" s="532"/>
      <c r="U41" s="532"/>
      <c r="AH41" s="220"/>
      <c r="AI41" s="220"/>
    </row>
    <row r="42" spans="1:35" s="1" customFormat="1" ht="4.5" customHeight="1" x14ac:dyDescent="0.15">
      <c r="B42" s="729" t="s">
        <v>441</v>
      </c>
      <c r="C42" s="722"/>
      <c r="D42" s="722"/>
      <c r="E42" s="722"/>
      <c r="F42" s="724"/>
      <c r="G42" s="6"/>
      <c r="H42" s="7"/>
      <c r="I42" s="7"/>
      <c r="J42" s="7"/>
      <c r="K42" s="7"/>
      <c r="L42" s="7"/>
      <c r="M42" s="7"/>
      <c r="N42" s="7"/>
      <c r="O42" s="7"/>
      <c r="P42" s="7"/>
      <c r="Q42" s="7"/>
      <c r="R42" s="7"/>
      <c r="S42" s="7"/>
      <c r="T42" s="7"/>
      <c r="U42" s="7"/>
      <c r="V42" s="7"/>
      <c r="W42" s="7"/>
      <c r="X42" s="7"/>
      <c r="Y42" s="7"/>
      <c r="Z42" s="6"/>
      <c r="AA42" s="7"/>
      <c r="AB42" s="7"/>
      <c r="AC42" s="22"/>
      <c r="AD42" s="23"/>
      <c r="AH42" s="220"/>
      <c r="AI42" s="220"/>
    </row>
    <row r="43" spans="1:35" s="1" customFormat="1" ht="15.75" customHeight="1" x14ac:dyDescent="0.15">
      <c r="B43" s="1001"/>
      <c r="C43" s="981"/>
      <c r="D43" s="981"/>
      <c r="E43" s="981"/>
      <c r="F43" s="1003"/>
      <c r="G43" s="91"/>
      <c r="H43" s="1" t="s">
        <v>453</v>
      </c>
      <c r="Z43" s="91"/>
      <c r="AA43" s="502" t="s">
        <v>652</v>
      </c>
      <c r="AB43" s="502" t="s">
        <v>653</v>
      </c>
      <c r="AC43" s="502" t="s">
        <v>654</v>
      </c>
      <c r="AD43" s="530"/>
      <c r="AH43" s="220"/>
      <c r="AI43" s="220"/>
    </row>
    <row r="44" spans="1:35" s="1" customFormat="1" ht="29.25" customHeight="1" x14ac:dyDescent="0.15">
      <c r="B44" s="1001"/>
      <c r="C44" s="981"/>
      <c r="D44" s="981"/>
      <c r="E44" s="981"/>
      <c r="F44" s="1003"/>
      <c r="G44" s="91"/>
      <c r="I44" s="87" t="s">
        <v>163</v>
      </c>
      <c r="J44" s="1050" t="s">
        <v>443</v>
      </c>
      <c r="K44" s="1051"/>
      <c r="L44" s="1051"/>
      <c r="M44" s="1051"/>
      <c r="N44" s="1051"/>
      <c r="O44" s="1051"/>
      <c r="P44" s="1051"/>
      <c r="Q44" s="1051"/>
      <c r="R44" s="1051"/>
      <c r="S44" s="1051"/>
      <c r="T44" s="1051"/>
      <c r="U44" s="11"/>
      <c r="V44" s="982"/>
      <c r="W44" s="699"/>
      <c r="X44" s="11" t="s">
        <v>165</v>
      </c>
      <c r="Z44" s="91"/>
      <c r="AA44" s="496"/>
      <c r="AB44" s="12"/>
      <c r="AC44" s="496"/>
      <c r="AD44" s="373"/>
      <c r="AH44" s="220"/>
      <c r="AI44" s="220"/>
    </row>
    <row r="45" spans="1:35" s="1" customFormat="1" ht="15.75" customHeight="1" x14ac:dyDescent="0.15">
      <c r="B45" s="1001"/>
      <c r="C45" s="981"/>
      <c r="D45" s="981"/>
      <c r="E45" s="981"/>
      <c r="F45" s="1003"/>
      <c r="G45" s="91"/>
      <c r="I45" s="500" t="s">
        <v>166</v>
      </c>
      <c r="J45" s="527" t="s">
        <v>444</v>
      </c>
      <c r="K45" s="8"/>
      <c r="L45" s="8"/>
      <c r="M45" s="8"/>
      <c r="N45" s="8"/>
      <c r="O45" s="8"/>
      <c r="P45" s="8"/>
      <c r="Q45" s="8"/>
      <c r="R45" s="8"/>
      <c r="S45" s="8"/>
      <c r="T45" s="8"/>
      <c r="U45" s="94"/>
      <c r="V45" s="982"/>
      <c r="W45" s="699"/>
      <c r="X45" s="94" t="s">
        <v>165</v>
      </c>
      <c r="Y45" s="532"/>
      <c r="Z45" s="504"/>
      <c r="AA45" s="452" t="s">
        <v>548</v>
      </c>
      <c r="AB45" s="452" t="s">
        <v>653</v>
      </c>
      <c r="AC45" s="452" t="s">
        <v>548</v>
      </c>
      <c r="AD45" s="373"/>
      <c r="AH45" s="220"/>
      <c r="AI45" s="220"/>
    </row>
    <row r="46" spans="1:35" s="1" customFormat="1" ht="24" customHeight="1" x14ac:dyDescent="0.15">
      <c r="B46" s="1001"/>
      <c r="C46" s="981"/>
      <c r="D46" s="981"/>
      <c r="E46" s="981"/>
      <c r="F46" s="1003"/>
      <c r="G46" s="91"/>
      <c r="I46" s="1052" t="s">
        <v>445</v>
      </c>
      <c r="J46" s="1052"/>
      <c r="K46" s="1052"/>
      <c r="L46" s="1052"/>
      <c r="M46" s="1052"/>
      <c r="N46" s="1052"/>
      <c r="O46" s="1052"/>
      <c r="P46" s="1052"/>
      <c r="Q46" s="1052"/>
      <c r="R46" s="1052"/>
      <c r="S46" s="1052"/>
      <c r="T46" s="1052"/>
      <c r="U46" s="1052"/>
      <c r="V46" s="1052"/>
      <c r="W46" s="1052"/>
      <c r="X46" s="1052"/>
      <c r="Y46" s="532"/>
      <c r="Z46" s="95"/>
      <c r="AA46" s="12"/>
      <c r="AB46" s="12"/>
      <c r="AC46" s="12"/>
      <c r="AD46" s="86"/>
      <c r="AH46" s="220"/>
      <c r="AI46" s="220"/>
    </row>
    <row r="47" spans="1:35" s="1" customFormat="1" ht="4.5" customHeight="1" x14ac:dyDescent="0.15">
      <c r="B47" s="1002"/>
      <c r="C47" s="1004"/>
      <c r="D47" s="1004"/>
      <c r="E47" s="1004"/>
      <c r="F47" s="1005"/>
      <c r="G47" s="93"/>
      <c r="H47" s="8"/>
      <c r="I47" s="8"/>
      <c r="J47" s="8"/>
      <c r="K47" s="8"/>
      <c r="L47" s="8"/>
      <c r="M47" s="8"/>
      <c r="N47" s="8"/>
      <c r="O47" s="8"/>
      <c r="P47" s="8"/>
      <c r="Q47" s="8"/>
      <c r="R47" s="8"/>
      <c r="S47" s="8"/>
      <c r="T47" s="533"/>
      <c r="U47" s="533"/>
      <c r="V47" s="8"/>
      <c r="W47" s="8"/>
      <c r="X47" s="8"/>
      <c r="Y47" s="8"/>
      <c r="Z47" s="93"/>
      <c r="AA47" s="8"/>
      <c r="AB47" s="8"/>
      <c r="AC47" s="470"/>
      <c r="AD47" s="513"/>
      <c r="AH47" s="220"/>
      <c r="AI47" s="220"/>
    </row>
    <row r="48" spans="1:35" s="1" customFormat="1" ht="4.5" customHeight="1" x14ac:dyDescent="0.15">
      <c r="B48" s="729" t="s">
        <v>454</v>
      </c>
      <c r="C48" s="722"/>
      <c r="D48" s="722"/>
      <c r="E48" s="722"/>
      <c r="F48" s="724"/>
      <c r="G48" s="6"/>
      <c r="H48" s="7"/>
      <c r="I48" s="7"/>
      <c r="J48" s="7"/>
      <c r="K48" s="7"/>
      <c r="L48" s="7"/>
      <c r="M48" s="7"/>
      <c r="N48" s="7"/>
      <c r="O48" s="7"/>
      <c r="P48" s="7"/>
      <c r="Q48" s="7"/>
      <c r="R48" s="7"/>
      <c r="S48" s="7"/>
      <c r="T48" s="7"/>
      <c r="U48" s="7"/>
      <c r="V48" s="7"/>
      <c r="W48" s="7"/>
      <c r="X48" s="7"/>
      <c r="Y48" s="7"/>
      <c r="Z48" s="6"/>
      <c r="AA48" s="7"/>
      <c r="AB48" s="7"/>
      <c r="AC48" s="22"/>
      <c r="AD48" s="23"/>
      <c r="AH48" s="220"/>
      <c r="AI48" s="220"/>
    </row>
    <row r="49" spans="2:35" s="1" customFormat="1" ht="15.75" customHeight="1" x14ac:dyDescent="0.15">
      <c r="B49" s="1001"/>
      <c r="C49" s="981"/>
      <c r="D49" s="981"/>
      <c r="E49" s="981"/>
      <c r="F49" s="1003"/>
      <c r="G49" s="91"/>
      <c r="H49" s="1" t="s">
        <v>455</v>
      </c>
      <c r="Z49" s="91"/>
      <c r="AA49" s="502" t="s">
        <v>652</v>
      </c>
      <c r="AB49" s="502" t="s">
        <v>653</v>
      </c>
      <c r="AC49" s="502" t="s">
        <v>654</v>
      </c>
      <c r="AD49" s="530"/>
      <c r="AH49" s="220"/>
      <c r="AI49" s="220"/>
    </row>
    <row r="50" spans="2:35" s="1" customFormat="1" ht="18" customHeight="1" x14ac:dyDescent="0.15">
      <c r="B50" s="1001"/>
      <c r="C50" s="981"/>
      <c r="D50" s="981"/>
      <c r="E50" s="981"/>
      <c r="F50" s="1003"/>
      <c r="G50" s="91"/>
      <c r="I50" s="87" t="s">
        <v>163</v>
      </c>
      <c r="J50" s="1045" t="s">
        <v>456</v>
      </c>
      <c r="K50" s="1046"/>
      <c r="L50" s="1046"/>
      <c r="M50" s="1046"/>
      <c r="N50" s="1046"/>
      <c r="O50" s="1046"/>
      <c r="P50" s="1046"/>
      <c r="Q50" s="1046"/>
      <c r="R50" s="1046"/>
      <c r="S50" s="1046"/>
      <c r="T50" s="1046"/>
      <c r="U50" s="11"/>
      <c r="V50" s="982"/>
      <c r="W50" s="699"/>
      <c r="X50" s="11" t="s">
        <v>165</v>
      </c>
      <c r="Z50" s="91"/>
      <c r="AA50" s="496"/>
      <c r="AB50" s="12"/>
      <c r="AC50" s="496"/>
      <c r="AD50" s="373"/>
      <c r="AH50" s="220"/>
      <c r="AI50" s="220"/>
    </row>
    <row r="51" spans="2:35" s="1" customFormat="1" ht="18" customHeight="1" x14ac:dyDescent="0.15">
      <c r="B51" s="1001"/>
      <c r="C51" s="981"/>
      <c r="D51" s="981"/>
      <c r="E51" s="981"/>
      <c r="F51" s="1003"/>
      <c r="G51" s="91"/>
      <c r="I51" s="500" t="s">
        <v>166</v>
      </c>
      <c r="J51" s="1047" t="s">
        <v>457</v>
      </c>
      <c r="K51" s="1048"/>
      <c r="L51" s="1048"/>
      <c r="M51" s="1048"/>
      <c r="N51" s="1048"/>
      <c r="O51" s="1048"/>
      <c r="P51" s="1048"/>
      <c r="Q51" s="1048"/>
      <c r="R51" s="1048"/>
      <c r="S51" s="1048"/>
      <c r="T51" s="1048"/>
      <c r="U51" s="94"/>
      <c r="V51" s="1049"/>
      <c r="W51" s="702"/>
      <c r="X51" s="94" t="s">
        <v>165</v>
      </c>
      <c r="Y51" s="532"/>
      <c r="Z51" s="504"/>
      <c r="AA51" s="452" t="s">
        <v>548</v>
      </c>
      <c r="AB51" s="452" t="s">
        <v>653</v>
      </c>
      <c r="AC51" s="452" t="s">
        <v>548</v>
      </c>
      <c r="AD51" s="373"/>
      <c r="AH51" s="220"/>
      <c r="AI51" s="220"/>
    </row>
    <row r="52" spans="2:35" s="1" customFormat="1" ht="4.5" customHeight="1" x14ac:dyDescent="0.15">
      <c r="B52" s="1002"/>
      <c r="C52" s="1004"/>
      <c r="D52" s="1004"/>
      <c r="E52" s="1004"/>
      <c r="F52" s="1005"/>
      <c r="G52" s="93"/>
      <c r="H52" s="8"/>
      <c r="I52" s="8"/>
      <c r="J52" s="8"/>
      <c r="K52" s="8"/>
      <c r="L52" s="8"/>
      <c r="M52" s="8"/>
      <c r="N52" s="8"/>
      <c r="O52" s="8"/>
      <c r="P52" s="8"/>
      <c r="Q52" s="8"/>
      <c r="R52" s="8"/>
      <c r="S52" s="8"/>
      <c r="T52" s="533"/>
      <c r="U52" s="533"/>
      <c r="V52" s="376"/>
      <c r="W52" s="376"/>
      <c r="X52" s="8"/>
      <c r="Y52" s="8"/>
      <c r="Z52" s="93"/>
      <c r="AA52" s="8"/>
      <c r="AB52" s="8"/>
      <c r="AC52" s="470"/>
      <c r="AD52" s="513"/>
      <c r="AH52" s="220"/>
      <c r="AI52" s="220"/>
    </row>
    <row r="53" spans="2:35" s="1" customFormat="1" ht="4.5" customHeight="1" x14ac:dyDescent="0.15">
      <c r="B53" s="729" t="s">
        <v>458</v>
      </c>
      <c r="C53" s="722"/>
      <c r="D53" s="722"/>
      <c r="E53" s="722"/>
      <c r="F53" s="724"/>
      <c r="G53" s="6"/>
      <c r="H53" s="7"/>
      <c r="I53" s="7"/>
      <c r="J53" s="7"/>
      <c r="K53" s="7"/>
      <c r="L53" s="7"/>
      <c r="M53" s="7"/>
      <c r="N53" s="7"/>
      <c r="O53" s="7"/>
      <c r="P53" s="7"/>
      <c r="Q53" s="7"/>
      <c r="R53" s="7"/>
      <c r="S53" s="7"/>
      <c r="T53" s="7"/>
      <c r="U53" s="7"/>
      <c r="V53" s="374"/>
      <c r="W53" s="374"/>
      <c r="X53" s="7"/>
      <c r="Y53" s="7"/>
      <c r="Z53" s="6"/>
      <c r="AA53" s="7"/>
      <c r="AB53" s="7"/>
      <c r="AC53" s="22"/>
      <c r="AD53" s="23"/>
      <c r="AH53" s="220"/>
      <c r="AI53" s="220"/>
    </row>
    <row r="54" spans="2:35" s="1" customFormat="1" ht="15.75" customHeight="1" x14ac:dyDescent="0.15">
      <c r="B54" s="1001"/>
      <c r="C54" s="981"/>
      <c r="D54" s="981"/>
      <c r="E54" s="981"/>
      <c r="F54" s="1003"/>
      <c r="G54" s="91"/>
      <c r="H54" s="1" t="s">
        <v>459</v>
      </c>
      <c r="V54" s="12"/>
      <c r="W54" s="12"/>
      <c r="Z54" s="91"/>
      <c r="AA54" s="502" t="s">
        <v>652</v>
      </c>
      <c r="AB54" s="502" t="s">
        <v>653</v>
      </c>
      <c r="AC54" s="502" t="s">
        <v>654</v>
      </c>
      <c r="AD54" s="530"/>
      <c r="AH54" s="220"/>
      <c r="AI54" s="220"/>
    </row>
    <row r="55" spans="2:35" s="1" customFormat="1" ht="18.75" customHeight="1" x14ac:dyDescent="0.15">
      <c r="B55" s="1001"/>
      <c r="C55" s="981"/>
      <c r="D55" s="981"/>
      <c r="E55" s="981"/>
      <c r="F55" s="1003"/>
      <c r="G55" s="91"/>
      <c r="I55" s="87" t="s">
        <v>163</v>
      </c>
      <c r="J55" s="1045" t="s">
        <v>460</v>
      </c>
      <c r="K55" s="1046"/>
      <c r="L55" s="1046"/>
      <c r="M55" s="1046"/>
      <c r="N55" s="1046"/>
      <c r="O55" s="1046"/>
      <c r="P55" s="1046"/>
      <c r="Q55" s="1046"/>
      <c r="R55" s="1046"/>
      <c r="S55" s="1046"/>
      <c r="T55" s="1046"/>
      <c r="U55" s="11"/>
      <c r="V55" s="982"/>
      <c r="W55" s="699"/>
      <c r="X55" s="11" t="s">
        <v>165</v>
      </c>
      <c r="Z55" s="91"/>
      <c r="AA55" s="496"/>
      <c r="AB55" s="12"/>
      <c r="AC55" s="496"/>
      <c r="AD55" s="373"/>
      <c r="AH55" s="220"/>
      <c r="AI55" s="220"/>
    </row>
    <row r="56" spans="2:35" s="1" customFormat="1" ht="29.25" customHeight="1" x14ac:dyDescent="0.15">
      <c r="B56" s="1001"/>
      <c r="C56" s="981"/>
      <c r="D56" s="981"/>
      <c r="E56" s="981"/>
      <c r="F56" s="1003"/>
      <c r="G56" s="91"/>
      <c r="I56" s="500" t="s">
        <v>166</v>
      </c>
      <c r="J56" s="1047" t="s">
        <v>461</v>
      </c>
      <c r="K56" s="1048"/>
      <c r="L56" s="1048"/>
      <c r="M56" s="1048"/>
      <c r="N56" s="1048"/>
      <c r="O56" s="1048"/>
      <c r="P56" s="1048"/>
      <c r="Q56" s="1048"/>
      <c r="R56" s="1048"/>
      <c r="S56" s="1048"/>
      <c r="T56" s="1048"/>
      <c r="U56" s="94"/>
      <c r="V56" s="1049"/>
      <c r="W56" s="702"/>
      <c r="X56" s="94" t="s">
        <v>165</v>
      </c>
      <c r="Y56" s="532"/>
      <c r="Z56" s="504"/>
      <c r="AA56" s="452" t="s">
        <v>548</v>
      </c>
      <c r="AB56" s="452" t="s">
        <v>653</v>
      </c>
      <c r="AC56" s="452" t="s">
        <v>548</v>
      </c>
      <c r="AD56" s="373"/>
      <c r="AH56" s="220"/>
      <c r="AI56" s="220"/>
    </row>
    <row r="57" spans="2:35" s="1" customFormat="1" ht="4.5" customHeight="1" x14ac:dyDescent="0.15">
      <c r="B57" s="1002"/>
      <c r="C57" s="1004"/>
      <c r="D57" s="1004"/>
      <c r="E57" s="1004"/>
      <c r="F57" s="1005"/>
      <c r="G57" s="93"/>
      <c r="H57" s="8"/>
      <c r="I57" s="8"/>
      <c r="J57" s="8"/>
      <c r="K57" s="8"/>
      <c r="L57" s="8"/>
      <c r="M57" s="8"/>
      <c r="N57" s="8"/>
      <c r="O57" s="8"/>
      <c r="P57" s="8"/>
      <c r="Q57" s="8"/>
      <c r="R57" s="8"/>
      <c r="S57" s="8"/>
      <c r="T57" s="533"/>
      <c r="U57" s="533"/>
      <c r="V57" s="8"/>
      <c r="W57" s="8"/>
      <c r="X57" s="8"/>
      <c r="Y57" s="8"/>
      <c r="Z57" s="93"/>
      <c r="AA57" s="8"/>
      <c r="AB57" s="8"/>
      <c r="AC57" s="470"/>
      <c r="AD57" s="513"/>
      <c r="AH57" s="220"/>
      <c r="AI57" s="220"/>
    </row>
    <row r="58" spans="2:35" s="1" customFormat="1" ht="4.5" customHeight="1" x14ac:dyDescent="0.15">
      <c r="B58" s="468"/>
      <c r="C58" s="468"/>
      <c r="D58" s="468"/>
      <c r="E58" s="468"/>
      <c r="F58" s="468"/>
      <c r="T58" s="532"/>
      <c r="U58" s="532"/>
      <c r="AH58" s="220"/>
      <c r="AI58" s="220"/>
    </row>
    <row r="59" spans="2:35" s="1" customFormat="1" ht="13.5" customHeight="1" x14ac:dyDescent="0.15">
      <c r="B59" s="1042" t="s">
        <v>462</v>
      </c>
      <c r="C59" s="1043"/>
      <c r="D59" s="535" t="s">
        <v>463</v>
      </c>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H59" s="220"/>
      <c r="AI59" s="220"/>
    </row>
    <row r="60" spans="2:35" s="1" customFormat="1" ht="34.5" customHeight="1" x14ac:dyDescent="0.15">
      <c r="B60" s="1042" t="s">
        <v>464</v>
      </c>
      <c r="C60" s="1043"/>
      <c r="D60" s="1044" t="s">
        <v>465</v>
      </c>
      <c r="E60" s="1044"/>
      <c r="F60" s="1044"/>
      <c r="G60" s="1044"/>
      <c r="H60" s="1044"/>
      <c r="I60" s="1044"/>
      <c r="J60" s="1044"/>
      <c r="K60" s="1044"/>
      <c r="L60" s="1044"/>
      <c r="M60" s="1044"/>
      <c r="N60" s="1044"/>
      <c r="O60" s="1044"/>
      <c r="P60" s="1044"/>
      <c r="Q60" s="1044"/>
      <c r="R60" s="1044"/>
      <c r="S60" s="1044"/>
      <c r="T60" s="1044"/>
      <c r="U60" s="1044"/>
      <c r="V60" s="1044"/>
      <c r="W60" s="1044"/>
      <c r="X60" s="1044"/>
      <c r="Y60" s="1044"/>
      <c r="Z60" s="1044"/>
      <c r="AA60" s="1044"/>
      <c r="AB60" s="1044"/>
      <c r="AC60" s="1044"/>
      <c r="AD60" s="1044"/>
      <c r="AH60" s="220"/>
      <c r="AI60" s="220"/>
    </row>
    <row r="61" spans="2:35" s="1" customFormat="1" ht="71.25" customHeight="1" x14ac:dyDescent="0.15">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H61" s="220"/>
      <c r="AI61" s="220"/>
    </row>
    <row r="62" spans="2:35"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H62" s="220"/>
      <c r="AI62" s="220"/>
    </row>
    <row r="63" spans="2:35" s="14" customFormat="1" x14ac:dyDescent="0.15">
      <c r="AH63" s="220"/>
      <c r="AI63" s="220"/>
    </row>
    <row r="64" spans="2:35"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5"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5" s="14" customFormat="1" x14ac:dyDescent="0.15">
      <c r="B66" s="8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H66" s="220"/>
      <c r="AI66" s="220"/>
    </row>
    <row r="67" spans="2:35" s="14" customFormat="1" ht="13.5" customHeight="1" x14ac:dyDescent="0.15">
      <c r="B67" s="8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H67" s="220"/>
      <c r="AI67" s="220"/>
    </row>
    <row r="68" spans="2:35" s="14" customFormat="1" ht="13.5" customHeight="1" x14ac:dyDescent="0.15">
      <c r="B68" s="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H68" s="220"/>
      <c r="AI68" s="220"/>
    </row>
    <row r="69" spans="2:35" s="14" customFormat="1" x14ac:dyDescent="0.15">
      <c r="B69" s="8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H69" s="220"/>
      <c r="AI69" s="220"/>
    </row>
    <row r="70" spans="2:35" s="14" customFormat="1" x14ac:dyDescent="0.15">
      <c r="B70" s="8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H70" s="220"/>
      <c r="AI70" s="220"/>
    </row>
    <row r="71" spans="2:35" s="14" customFormat="1" x14ac:dyDescent="0.15">
      <c r="B71" s="8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H71" s="220"/>
      <c r="AI71" s="220"/>
    </row>
    <row r="72" spans="2:35" ht="156" customHeight="1" x14ac:dyDescent="0.15"/>
    <row r="122" spans="3:7" x14ac:dyDescent="0.15">
      <c r="C122" s="59"/>
      <c r="D122" s="59"/>
      <c r="E122" s="59"/>
      <c r="F122" s="59"/>
      <c r="G122" s="59"/>
    </row>
    <row r="123" spans="3:7" x14ac:dyDescent="0.15">
      <c r="C123" s="57"/>
    </row>
  </sheetData>
  <mergeCells count="45">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V35:W35"/>
    <mergeCell ref="V36:W36"/>
    <mergeCell ref="I37:X37"/>
    <mergeCell ref="B42:F47"/>
    <mergeCell ref="J44:T44"/>
    <mergeCell ref="V44:W44"/>
    <mergeCell ref="V45:W45"/>
    <mergeCell ref="I46:X46"/>
    <mergeCell ref="B59:C59"/>
    <mergeCell ref="B60:C60"/>
    <mergeCell ref="D60:AD60"/>
    <mergeCell ref="AH2:AI3"/>
    <mergeCell ref="B48:F52"/>
    <mergeCell ref="J50:T50"/>
    <mergeCell ref="V50:W50"/>
    <mergeCell ref="J51:T51"/>
    <mergeCell ref="V51:W51"/>
    <mergeCell ref="B53:F57"/>
    <mergeCell ref="J55:T55"/>
    <mergeCell ref="V55:W55"/>
    <mergeCell ref="J56:T56"/>
    <mergeCell ref="V56:W56"/>
    <mergeCell ref="B33:F38"/>
    <mergeCell ref="J35:T35"/>
  </mergeCells>
  <phoneticPr fontId="2"/>
  <hyperlinks>
    <hyperlink ref="AH2" location="添付書類一覧!A1" display="添付書類一覧に戻る" xr:uid="{75CB536D-C493-4F8A-9AC2-899CCDDEE006}"/>
    <hyperlink ref="AH2:AI3" location="' 添付書類一覧'!A1" display="添付書類一覧に戻る" xr:uid="{456DDA31-1AE6-4D25-B3A4-956F942538AC}"/>
  </hyperlinks>
  <printOptions horizontalCentered="1"/>
  <pageMargins left="0.70866141732283472" right="0.39370078740157483" top="0.51181102362204722" bottom="0.35433070866141736" header="0.31496062992125984" footer="0.31496062992125984"/>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65CBE9A-7734-4D8E-9D7B-9F89132629DC}">
          <x14:formula1>
            <xm:f>"□,■"</xm:f>
          </x14:formula1>
          <xm:sqref>G9:G12 JC9:JC12 SY9:SY12 ACU9:ACU12 AMQ9:AMQ12 AWM9:AWM12 BGI9:BGI12 BQE9:BQE12 CAA9:CAA12 CJW9:CJW12 CTS9:CTS12 DDO9:DDO12 DNK9:DNK12 DXG9:DXG12 EHC9:EHC12 EQY9:EQY12 FAU9:FAU12 FKQ9:FKQ12 FUM9:FUM12 GEI9:GEI12 GOE9:GOE12 GYA9:GYA12 HHW9:HHW12 HRS9:HRS12 IBO9:IBO12 ILK9:ILK12 IVG9:IVG12 JFC9:JFC12 JOY9:JOY12 JYU9:JYU12 KIQ9:KIQ12 KSM9:KSM12 LCI9:LCI12 LME9:LME12 LWA9:LWA12 MFW9:MFW12 MPS9:MPS12 MZO9:MZO12 NJK9:NJK12 NTG9:NTG12 ODC9:ODC12 OMY9:OMY12 OWU9:OWU12 PGQ9:PGQ12 PQM9:PQM12 QAI9:QAI12 QKE9:QKE12 QUA9:QUA12 RDW9:RDW12 RNS9:RNS12 RXO9:RXO12 SHK9:SHK12 SRG9:SRG12 TBC9:TBC12 TKY9:TKY12 TUU9:TUU12 UEQ9:UEQ12 UOM9:UOM12 UYI9:UYI12 VIE9:VIE12 VSA9:VSA12 WBW9:WBW12 WLS9:WLS12 WVO9:WVO12 G65545:G65548 JC65545:JC65548 SY65545:SY65548 ACU65545:ACU65548 AMQ65545:AMQ65548 AWM65545:AWM65548 BGI65545:BGI65548 BQE65545:BQE65548 CAA65545:CAA65548 CJW65545:CJW65548 CTS65545:CTS65548 DDO65545:DDO65548 DNK65545:DNK65548 DXG65545:DXG65548 EHC65545:EHC65548 EQY65545:EQY65548 FAU65545:FAU65548 FKQ65545:FKQ65548 FUM65545:FUM65548 GEI65545:GEI65548 GOE65545:GOE65548 GYA65545:GYA65548 HHW65545:HHW65548 HRS65545:HRS65548 IBO65545:IBO65548 ILK65545:ILK65548 IVG65545:IVG65548 JFC65545:JFC65548 JOY65545:JOY65548 JYU65545:JYU65548 KIQ65545:KIQ65548 KSM65545:KSM65548 LCI65545:LCI65548 LME65545:LME65548 LWA65545:LWA65548 MFW65545:MFW65548 MPS65545:MPS65548 MZO65545:MZO65548 NJK65545:NJK65548 NTG65545:NTG65548 ODC65545:ODC65548 OMY65545:OMY65548 OWU65545:OWU65548 PGQ65545:PGQ65548 PQM65545:PQM65548 QAI65545:QAI65548 QKE65545:QKE65548 QUA65545:QUA65548 RDW65545:RDW65548 RNS65545:RNS65548 RXO65545:RXO65548 SHK65545:SHK65548 SRG65545:SRG65548 TBC65545:TBC65548 TKY65545:TKY65548 TUU65545:TUU65548 UEQ65545:UEQ65548 UOM65545:UOM65548 UYI65545:UYI65548 VIE65545:VIE65548 VSA65545:VSA65548 WBW65545:WBW65548 WLS65545:WLS65548 WVO65545:WVO65548 G131081:G131084 JC131081:JC131084 SY131081:SY131084 ACU131081:ACU131084 AMQ131081:AMQ131084 AWM131081:AWM131084 BGI131081:BGI131084 BQE131081:BQE131084 CAA131081:CAA131084 CJW131081:CJW131084 CTS131081:CTS131084 DDO131081:DDO131084 DNK131081:DNK131084 DXG131081:DXG131084 EHC131081:EHC131084 EQY131081:EQY131084 FAU131081:FAU131084 FKQ131081:FKQ131084 FUM131081:FUM131084 GEI131081:GEI131084 GOE131081:GOE131084 GYA131081:GYA131084 HHW131081:HHW131084 HRS131081:HRS131084 IBO131081:IBO131084 ILK131081:ILK131084 IVG131081:IVG131084 JFC131081:JFC131084 JOY131081:JOY131084 JYU131081:JYU131084 KIQ131081:KIQ131084 KSM131081:KSM131084 LCI131081:LCI131084 LME131081:LME131084 LWA131081:LWA131084 MFW131081:MFW131084 MPS131081:MPS131084 MZO131081:MZO131084 NJK131081:NJK131084 NTG131081:NTG131084 ODC131081:ODC131084 OMY131081:OMY131084 OWU131081:OWU131084 PGQ131081:PGQ131084 PQM131081:PQM131084 QAI131081:QAI131084 QKE131081:QKE131084 QUA131081:QUA131084 RDW131081:RDW131084 RNS131081:RNS131084 RXO131081:RXO131084 SHK131081:SHK131084 SRG131081:SRG131084 TBC131081:TBC131084 TKY131081:TKY131084 TUU131081:TUU131084 UEQ131081:UEQ131084 UOM131081:UOM131084 UYI131081:UYI131084 VIE131081:VIE131084 VSA131081:VSA131084 WBW131081:WBW131084 WLS131081:WLS131084 WVO131081:WVO131084 G196617:G196620 JC196617:JC196620 SY196617:SY196620 ACU196617:ACU196620 AMQ196617:AMQ196620 AWM196617:AWM196620 BGI196617:BGI196620 BQE196617:BQE196620 CAA196617:CAA196620 CJW196617:CJW196620 CTS196617:CTS196620 DDO196617:DDO196620 DNK196617:DNK196620 DXG196617:DXG196620 EHC196617:EHC196620 EQY196617:EQY196620 FAU196617:FAU196620 FKQ196617:FKQ196620 FUM196617:FUM196620 GEI196617:GEI196620 GOE196617:GOE196620 GYA196617:GYA196620 HHW196617:HHW196620 HRS196617:HRS196620 IBO196617:IBO196620 ILK196617:ILK196620 IVG196617:IVG196620 JFC196617:JFC196620 JOY196617:JOY196620 JYU196617:JYU196620 KIQ196617:KIQ196620 KSM196617:KSM196620 LCI196617:LCI196620 LME196617:LME196620 LWA196617:LWA196620 MFW196617:MFW196620 MPS196617:MPS196620 MZO196617:MZO196620 NJK196617:NJK196620 NTG196617:NTG196620 ODC196617:ODC196620 OMY196617:OMY196620 OWU196617:OWU196620 PGQ196617:PGQ196620 PQM196617:PQM196620 QAI196617:QAI196620 QKE196617:QKE196620 QUA196617:QUA196620 RDW196617:RDW196620 RNS196617:RNS196620 RXO196617:RXO196620 SHK196617:SHK196620 SRG196617:SRG196620 TBC196617:TBC196620 TKY196617:TKY196620 TUU196617:TUU196620 UEQ196617:UEQ196620 UOM196617:UOM196620 UYI196617:UYI196620 VIE196617:VIE196620 VSA196617:VSA196620 WBW196617:WBW196620 WLS196617:WLS196620 WVO196617:WVO196620 G262153:G262156 JC262153:JC262156 SY262153:SY262156 ACU262153:ACU262156 AMQ262153:AMQ262156 AWM262153:AWM262156 BGI262153:BGI262156 BQE262153:BQE262156 CAA262153:CAA262156 CJW262153:CJW262156 CTS262153:CTS262156 DDO262153:DDO262156 DNK262153:DNK262156 DXG262153:DXG262156 EHC262153:EHC262156 EQY262153:EQY262156 FAU262153:FAU262156 FKQ262153:FKQ262156 FUM262153:FUM262156 GEI262153:GEI262156 GOE262153:GOE262156 GYA262153:GYA262156 HHW262153:HHW262156 HRS262153:HRS262156 IBO262153:IBO262156 ILK262153:ILK262156 IVG262153:IVG262156 JFC262153:JFC262156 JOY262153:JOY262156 JYU262153:JYU262156 KIQ262153:KIQ262156 KSM262153:KSM262156 LCI262153:LCI262156 LME262153:LME262156 LWA262153:LWA262156 MFW262153:MFW262156 MPS262153:MPS262156 MZO262153:MZO262156 NJK262153:NJK262156 NTG262153:NTG262156 ODC262153:ODC262156 OMY262153:OMY262156 OWU262153:OWU262156 PGQ262153:PGQ262156 PQM262153:PQM262156 QAI262153:QAI262156 QKE262153:QKE262156 QUA262153:QUA262156 RDW262153:RDW262156 RNS262153:RNS262156 RXO262153:RXO262156 SHK262153:SHK262156 SRG262153:SRG262156 TBC262153:TBC262156 TKY262153:TKY262156 TUU262153:TUU262156 UEQ262153:UEQ262156 UOM262153:UOM262156 UYI262153:UYI262156 VIE262153:VIE262156 VSA262153:VSA262156 WBW262153:WBW262156 WLS262153:WLS262156 WVO262153:WVO262156 G327689:G327692 JC327689:JC327692 SY327689:SY327692 ACU327689:ACU327692 AMQ327689:AMQ327692 AWM327689:AWM327692 BGI327689:BGI327692 BQE327689:BQE327692 CAA327689:CAA327692 CJW327689:CJW327692 CTS327689:CTS327692 DDO327689:DDO327692 DNK327689:DNK327692 DXG327689:DXG327692 EHC327689:EHC327692 EQY327689:EQY327692 FAU327689:FAU327692 FKQ327689:FKQ327692 FUM327689:FUM327692 GEI327689:GEI327692 GOE327689:GOE327692 GYA327689:GYA327692 HHW327689:HHW327692 HRS327689:HRS327692 IBO327689:IBO327692 ILK327689:ILK327692 IVG327689:IVG327692 JFC327689:JFC327692 JOY327689:JOY327692 JYU327689:JYU327692 KIQ327689:KIQ327692 KSM327689:KSM327692 LCI327689:LCI327692 LME327689:LME327692 LWA327689:LWA327692 MFW327689:MFW327692 MPS327689:MPS327692 MZO327689:MZO327692 NJK327689:NJK327692 NTG327689:NTG327692 ODC327689:ODC327692 OMY327689:OMY327692 OWU327689:OWU327692 PGQ327689:PGQ327692 PQM327689:PQM327692 QAI327689:QAI327692 QKE327689:QKE327692 QUA327689:QUA327692 RDW327689:RDW327692 RNS327689:RNS327692 RXO327689:RXO327692 SHK327689:SHK327692 SRG327689:SRG327692 TBC327689:TBC327692 TKY327689:TKY327692 TUU327689:TUU327692 UEQ327689:UEQ327692 UOM327689:UOM327692 UYI327689:UYI327692 VIE327689:VIE327692 VSA327689:VSA327692 WBW327689:WBW327692 WLS327689:WLS327692 WVO327689:WVO327692 G393225:G393228 JC393225:JC393228 SY393225:SY393228 ACU393225:ACU393228 AMQ393225:AMQ393228 AWM393225:AWM393228 BGI393225:BGI393228 BQE393225:BQE393228 CAA393225:CAA393228 CJW393225:CJW393228 CTS393225:CTS393228 DDO393225:DDO393228 DNK393225:DNK393228 DXG393225:DXG393228 EHC393225:EHC393228 EQY393225:EQY393228 FAU393225:FAU393228 FKQ393225:FKQ393228 FUM393225:FUM393228 GEI393225:GEI393228 GOE393225:GOE393228 GYA393225:GYA393228 HHW393225:HHW393228 HRS393225:HRS393228 IBO393225:IBO393228 ILK393225:ILK393228 IVG393225:IVG393228 JFC393225:JFC393228 JOY393225:JOY393228 JYU393225:JYU393228 KIQ393225:KIQ393228 KSM393225:KSM393228 LCI393225:LCI393228 LME393225:LME393228 LWA393225:LWA393228 MFW393225:MFW393228 MPS393225:MPS393228 MZO393225:MZO393228 NJK393225:NJK393228 NTG393225:NTG393228 ODC393225:ODC393228 OMY393225:OMY393228 OWU393225:OWU393228 PGQ393225:PGQ393228 PQM393225:PQM393228 QAI393225:QAI393228 QKE393225:QKE393228 QUA393225:QUA393228 RDW393225:RDW393228 RNS393225:RNS393228 RXO393225:RXO393228 SHK393225:SHK393228 SRG393225:SRG393228 TBC393225:TBC393228 TKY393225:TKY393228 TUU393225:TUU393228 UEQ393225:UEQ393228 UOM393225:UOM393228 UYI393225:UYI393228 VIE393225:VIE393228 VSA393225:VSA393228 WBW393225:WBW393228 WLS393225:WLS393228 WVO393225:WVO393228 G458761:G458764 JC458761:JC458764 SY458761:SY458764 ACU458761:ACU458764 AMQ458761:AMQ458764 AWM458761:AWM458764 BGI458761:BGI458764 BQE458761:BQE458764 CAA458761:CAA458764 CJW458761:CJW458764 CTS458761:CTS458764 DDO458761:DDO458764 DNK458761:DNK458764 DXG458761:DXG458764 EHC458761:EHC458764 EQY458761:EQY458764 FAU458761:FAU458764 FKQ458761:FKQ458764 FUM458761:FUM458764 GEI458761:GEI458764 GOE458761:GOE458764 GYA458761:GYA458764 HHW458761:HHW458764 HRS458761:HRS458764 IBO458761:IBO458764 ILK458761:ILK458764 IVG458761:IVG458764 JFC458761:JFC458764 JOY458761:JOY458764 JYU458761:JYU458764 KIQ458761:KIQ458764 KSM458761:KSM458764 LCI458761:LCI458764 LME458761:LME458764 LWA458761:LWA458764 MFW458761:MFW458764 MPS458761:MPS458764 MZO458761:MZO458764 NJK458761:NJK458764 NTG458761:NTG458764 ODC458761:ODC458764 OMY458761:OMY458764 OWU458761:OWU458764 PGQ458761:PGQ458764 PQM458761:PQM458764 QAI458761:QAI458764 QKE458761:QKE458764 QUA458761:QUA458764 RDW458761:RDW458764 RNS458761:RNS458764 RXO458761:RXO458764 SHK458761:SHK458764 SRG458761:SRG458764 TBC458761:TBC458764 TKY458761:TKY458764 TUU458761:TUU458764 UEQ458761:UEQ458764 UOM458761:UOM458764 UYI458761:UYI458764 VIE458761:VIE458764 VSA458761:VSA458764 WBW458761:WBW458764 WLS458761:WLS458764 WVO458761:WVO458764 G524297:G524300 JC524297:JC524300 SY524297:SY524300 ACU524297:ACU524300 AMQ524297:AMQ524300 AWM524297:AWM524300 BGI524297:BGI524300 BQE524297:BQE524300 CAA524297:CAA524300 CJW524297:CJW524300 CTS524297:CTS524300 DDO524297:DDO524300 DNK524297:DNK524300 DXG524297:DXG524300 EHC524297:EHC524300 EQY524297:EQY524300 FAU524297:FAU524300 FKQ524297:FKQ524300 FUM524297:FUM524300 GEI524297:GEI524300 GOE524297:GOE524300 GYA524297:GYA524300 HHW524297:HHW524300 HRS524297:HRS524300 IBO524297:IBO524300 ILK524297:ILK524300 IVG524297:IVG524300 JFC524297:JFC524300 JOY524297:JOY524300 JYU524297:JYU524300 KIQ524297:KIQ524300 KSM524297:KSM524300 LCI524297:LCI524300 LME524297:LME524300 LWA524297:LWA524300 MFW524297:MFW524300 MPS524297:MPS524300 MZO524297:MZO524300 NJK524297:NJK524300 NTG524297:NTG524300 ODC524297:ODC524300 OMY524297:OMY524300 OWU524297:OWU524300 PGQ524297:PGQ524300 PQM524297:PQM524300 QAI524297:QAI524300 QKE524297:QKE524300 QUA524297:QUA524300 RDW524297:RDW524300 RNS524297:RNS524300 RXO524297:RXO524300 SHK524297:SHK524300 SRG524297:SRG524300 TBC524297:TBC524300 TKY524297:TKY524300 TUU524297:TUU524300 UEQ524297:UEQ524300 UOM524297:UOM524300 UYI524297:UYI524300 VIE524297:VIE524300 VSA524297:VSA524300 WBW524297:WBW524300 WLS524297:WLS524300 WVO524297:WVO524300 G589833:G589836 JC589833:JC589836 SY589833:SY589836 ACU589833:ACU589836 AMQ589833:AMQ589836 AWM589833:AWM589836 BGI589833:BGI589836 BQE589833:BQE589836 CAA589833:CAA589836 CJW589833:CJW589836 CTS589833:CTS589836 DDO589833:DDO589836 DNK589833:DNK589836 DXG589833:DXG589836 EHC589833:EHC589836 EQY589833:EQY589836 FAU589833:FAU589836 FKQ589833:FKQ589836 FUM589833:FUM589836 GEI589833:GEI589836 GOE589833:GOE589836 GYA589833:GYA589836 HHW589833:HHW589836 HRS589833:HRS589836 IBO589833:IBO589836 ILK589833:ILK589836 IVG589833:IVG589836 JFC589833:JFC589836 JOY589833:JOY589836 JYU589833:JYU589836 KIQ589833:KIQ589836 KSM589833:KSM589836 LCI589833:LCI589836 LME589833:LME589836 LWA589833:LWA589836 MFW589833:MFW589836 MPS589833:MPS589836 MZO589833:MZO589836 NJK589833:NJK589836 NTG589833:NTG589836 ODC589833:ODC589836 OMY589833:OMY589836 OWU589833:OWU589836 PGQ589833:PGQ589836 PQM589833:PQM589836 QAI589833:QAI589836 QKE589833:QKE589836 QUA589833:QUA589836 RDW589833:RDW589836 RNS589833:RNS589836 RXO589833:RXO589836 SHK589833:SHK589836 SRG589833:SRG589836 TBC589833:TBC589836 TKY589833:TKY589836 TUU589833:TUU589836 UEQ589833:UEQ589836 UOM589833:UOM589836 UYI589833:UYI589836 VIE589833:VIE589836 VSA589833:VSA589836 WBW589833:WBW589836 WLS589833:WLS589836 WVO589833:WVO589836 G655369:G655372 JC655369:JC655372 SY655369:SY655372 ACU655369:ACU655372 AMQ655369:AMQ655372 AWM655369:AWM655372 BGI655369:BGI655372 BQE655369:BQE655372 CAA655369:CAA655372 CJW655369:CJW655372 CTS655369:CTS655372 DDO655369:DDO655372 DNK655369:DNK655372 DXG655369:DXG655372 EHC655369:EHC655372 EQY655369:EQY655372 FAU655369:FAU655372 FKQ655369:FKQ655372 FUM655369:FUM655372 GEI655369:GEI655372 GOE655369:GOE655372 GYA655369:GYA655372 HHW655369:HHW655372 HRS655369:HRS655372 IBO655369:IBO655372 ILK655369:ILK655372 IVG655369:IVG655372 JFC655369:JFC655372 JOY655369:JOY655372 JYU655369:JYU655372 KIQ655369:KIQ655372 KSM655369:KSM655372 LCI655369:LCI655372 LME655369:LME655372 LWA655369:LWA655372 MFW655369:MFW655372 MPS655369:MPS655372 MZO655369:MZO655372 NJK655369:NJK655372 NTG655369:NTG655372 ODC655369:ODC655372 OMY655369:OMY655372 OWU655369:OWU655372 PGQ655369:PGQ655372 PQM655369:PQM655372 QAI655369:QAI655372 QKE655369:QKE655372 QUA655369:QUA655372 RDW655369:RDW655372 RNS655369:RNS655372 RXO655369:RXO655372 SHK655369:SHK655372 SRG655369:SRG655372 TBC655369:TBC655372 TKY655369:TKY655372 TUU655369:TUU655372 UEQ655369:UEQ655372 UOM655369:UOM655372 UYI655369:UYI655372 VIE655369:VIE655372 VSA655369:VSA655372 WBW655369:WBW655372 WLS655369:WLS655372 WVO655369:WVO655372 G720905:G720908 JC720905:JC720908 SY720905:SY720908 ACU720905:ACU720908 AMQ720905:AMQ720908 AWM720905:AWM720908 BGI720905:BGI720908 BQE720905:BQE720908 CAA720905:CAA720908 CJW720905:CJW720908 CTS720905:CTS720908 DDO720905:DDO720908 DNK720905:DNK720908 DXG720905:DXG720908 EHC720905:EHC720908 EQY720905:EQY720908 FAU720905:FAU720908 FKQ720905:FKQ720908 FUM720905:FUM720908 GEI720905:GEI720908 GOE720905:GOE720908 GYA720905:GYA720908 HHW720905:HHW720908 HRS720905:HRS720908 IBO720905:IBO720908 ILK720905:ILK720908 IVG720905:IVG720908 JFC720905:JFC720908 JOY720905:JOY720908 JYU720905:JYU720908 KIQ720905:KIQ720908 KSM720905:KSM720908 LCI720905:LCI720908 LME720905:LME720908 LWA720905:LWA720908 MFW720905:MFW720908 MPS720905:MPS720908 MZO720905:MZO720908 NJK720905:NJK720908 NTG720905:NTG720908 ODC720905:ODC720908 OMY720905:OMY720908 OWU720905:OWU720908 PGQ720905:PGQ720908 PQM720905:PQM720908 QAI720905:QAI720908 QKE720905:QKE720908 QUA720905:QUA720908 RDW720905:RDW720908 RNS720905:RNS720908 RXO720905:RXO720908 SHK720905:SHK720908 SRG720905:SRG720908 TBC720905:TBC720908 TKY720905:TKY720908 TUU720905:TUU720908 UEQ720905:UEQ720908 UOM720905:UOM720908 UYI720905:UYI720908 VIE720905:VIE720908 VSA720905:VSA720908 WBW720905:WBW720908 WLS720905:WLS720908 WVO720905:WVO720908 G786441:G786444 JC786441:JC786444 SY786441:SY786444 ACU786441:ACU786444 AMQ786441:AMQ786444 AWM786441:AWM786444 BGI786441:BGI786444 BQE786441:BQE786444 CAA786441:CAA786444 CJW786441:CJW786444 CTS786441:CTS786444 DDO786441:DDO786444 DNK786441:DNK786444 DXG786441:DXG786444 EHC786441:EHC786444 EQY786441:EQY786444 FAU786441:FAU786444 FKQ786441:FKQ786444 FUM786441:FUM786444 GEI786441:GEI786444 GOE786441:GOE786444 GYA786441:GYA786444 HHW786441:HHW786444 HRS786441:HRS786444 IBO786441:IBO786444 ILK786441:ILK786444 IVG786441:IVG786444 JFC786441:JFC786444 JOY786441:JOY786444 JYU786441:JYU786444 KIQ786441:KIQ786444 KSM786441:KSM786444 LCI786441:LCI786444 LME786441:LME786444 LWA786441:LWA786444 MFW786441:MFW786444 MPS786441:MPS786444 MZO786441:MZO786444 NJK786441:NJK786444 NTG786441:NTG786444 ODC786441:ODC786444 OMY786441:OMY786444 OWU786441:OWU786444 PGQ786441:PGQ786444 PQM786441:PQM786444 QAI786441:QAI786444 QKE786441:QKE786444 QUA786441:QUA786444 RDW786441:RDW786444 RNS786441:RNS786444 RXO786441:RXO786444 SHK786441:SHK786444 SRG786441:SRG786444 TBC786441:TBC786444 TKY786441:TKY786444 TUU786441:TUU786444 UEQ786441:UEQ786444 UOM786441:UOM786444 UYI786441:UYI786444 VIE786441:VIE786444 VSA786441:VSA786444 WBW786441:WBW786444 WLS786441:WLS786444 WVO786441:WVO786444 G851977:G851980 JC851977:JC851980 SY851977:SY851980 ACU851977:ACU851980 AMQ851977:AMQ851980 AWM851977:AWM851980 BGI851977:BGI851980 BQE851977:BQE851980 CAA851977:CAA851980 CJW851977:CJW851980 CTS851977:CTS851980 DDO851977:DDO851980 DNK851977:DNK851980 DXG851977:DXG851980 EHC851977:EHC851980 EQY851977:EQY851980 FAU851977:FAU851980 FKQ851977:FKQ851980 FUM851977:FUM851980 GEI851977:GEI851980 GOE851977:GOE851980 GYA851977:GYA851980 HHW851977:HHW851980 HRS851977:HRS851980 IBO851977:IBO851980 ILK851977:ILK851980 IVG851977:IVG851980 JFC851977:JFC851980 JOY851977:JOY851980 JYU851977:JYU851980 KIQ851977:KIQ851980 KSM851977:KSM851980 LCI851977:LCI851980 LME851977:LME851980 LWA851977:LWA851980 MFW851977:MFW851980 MPS851977:MPS851980 MZO851977:MZO851980 NJK851977:NJK851980 NTG851977:NTG851980 ODC851977:ODC851980 OMY851977:OMY851980 OWU851977:OWU851980 PGQ851977:PGQ851980 PQM851977:PQM851980 QAI851977:QAI851980 QKE851977:QKE851980 QUA851977:QUA851980 RDW851977:RDW851980 RNS851977:RNS851980 RXO851977:RXO851980 SHK851977:SHK851980 SRG851977:SRG851980 TBC851977:TBC851980 TKY851977:TKY851980 TUU851977:TUU851980 UEQ851977:UEQ851980 UOM851977:UOM851980 UYI851977:UYI851980 VIE851977:VIE851980 VSA851977:VSA851980 WBW851977:WBW851980 WLS851977:WLS851980 WVO851977:WVO851980 G917513:G917516 JC917513:JC917516 SY917513:SY917516 ACU917513:ACU917516 AMQ917513:AMQ917516 AWM917513:AWM917516 BGI917513:BGI917516 BQE917513:BQE917516 CAA917513:CAA917516 CJW917513:CJW917516 CTS917513:CTS917516 DDO917513:DDO917516 DNK917513:DNK917516 DXG917513:DXG917516 EHC917513:EHC917516 EQY917513:EQY917516 FAU917513:FAU917516 FKQ917513:FKQ917516 FUM917513:FUM917516 GEI917513:GEI917516 GOE917513:GOE917516 GYA917513:GYA917516 HHW917513:HHW917516 HRS917513:HRS917516 IBO917513:IBO917516 ILK917513:ILK917516 IVG917513:IVG917516 JFC917513:JFC917516 JOY917513:JOY917516 JYU917513:JYU917516 KIQ917513:KIQ917516 KSM917513:KSM917516 LCI917513:LCI917516 LME917513:LME917516 LWA917513:LWA917516 MFW917513:MFW917516 MPS917513:MPS917516 MZO917513:MZO917516 NJK917513:NJK917516 NTG917513:NTG917516 ODC917513:ODC917516 OMY917513:OMY917516 OWU917513:OWU917516 PGQ917513:PGQ917516 PQM917513:PQM917516 QAI917513:QAI917516 QKE917513:QKE917516 QUA917513:QUA917516 RDW917513:RDW917516 RNS917513:RNS917516 RXO917513:RXO917516 SHK917513:SHK917516 SRG917513:SRG917516 TBC917513:TBC917516 TKY917513:TKY917516 TUU917513:TUU917516 UEQ917513:UEQ917516 UOM917513:UOM917516 UYI917513:UYI917516 VIE917513:VIE917516 VSA917513:VSA917516 WBW917513:WBW917516 WLS917513:WLS917516 WVO917513:WVO917516 G983049:G983052 JC983049:JC983052 SY983049:SY983052 ACU983049:ACU983052 AMQ983049:AMQ983052 AWM983049:AWM983052 BGI983049:BGI983052 BQE983049:BQE983052 CAA983049:CAA983052 CJW983049:CJW983052 CTS983049:CTS983052 DDO983049:DDO983052 DNK983049:DNK983052 DXG983049:DXG983052 EHC983049:EHC983052 EQY983049:EQY983052 FAU983049:FAU983052 FKQ983049:FKQ983052 FUM983049:FUM983052 GEI983049:GEI983052 GOE983049:GOE983052 GYA983049:GYA983052 HHW983049:HHW983052 HRS983049:HRS983052 IBO983049:IBO983052 ILK983049:ILK983052 IVG983049:IVG983052 JFC983049:JFC983052 JOY983049:JOY983052 JYU983049:JYU983052 KIQ983049:KIQ983052 KSM983049:KSM983052 LCI983049:LCI983052 LME983049:LME983052 LWA983049:LWA983052 MFW983049:MFW983052 MPS983049:MPS983052 MZO983049:MZO983052 NJK983049:NJK983052 NTG983049:NTG983052 ODC983049:ODC983052 OMY983049:OMY983052 OWU983049:OWU983052 PGQ983049:PGQ983052 PQM983049:PQM983052 QAI983049:QAI983052 QKE983049:QKE983052 QUA983049:QUA983052 RDW983049:RDW983052 RNS983049:RNS983052 RXO983049:RXO983052 SHK983049:SHK983052 SRG983049:SRG983052 TBC983049:TBC983052 TKY983049:TKY983052 TUU983049:TUU983052 UEQ983049:UEQ983052 UOM983049:UOM983052 UYI983049:UYI983052 VIE983049:VIE983052 VSA983049:VSA983052 WBW983049:WBW983052 WLS983049:WLS983052 WVO983049:WVO983052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AC15:AC16 JY15:JY16 TU15:TU16 ADQ15:ADQ16 ANM15:ANM16 AXI15:AXI16 BHE15:BHE16 BRA15:BRA16 CAW15:CAW16 CKS15:CKS16 CUO15:CUO16 DEK15:DEK16 DOG15:DOG16 DYC15:DYC16 EHY15:EHY16 ERU15:ERU16 FBQ15:FBQ16 FLM15:FLM16 FVI15:FVI16 GFE15:GFE16 GPA15:GPA16 GYW15:GYW16 HIS15:HIS16 HSO15:HSO16 ICK15:ICK16 IMG15:IMG16 IWC15:IWC16 JFY15:JFY16 JPU15:JPU16 JZQ15:JZQ16 KJM15:KJM16 KTI15:KTI16 LDE15:LDE16 LNA15:LNA16 LWW15:LWW16 MGS15:MGS16 MQO15:MQO16 NAK15:NAK16 NKG15:NKG16 NUC15:NUC16 ODY15:ODY16 ONU15:ONU16 OXQ15:OXQ16 PHM15:PHM16 PRI15:PRI16 QBE15:QBE16 QLA15:QLA16 QUW15:QUW16 RES15:RES16 ROO15:ROO16 RYK15:RYK16 SIG15:SIG16 SSC15:SSC16 TBY15:TBY16 TLU15:TLU16 TVQ15:TVQ16 UFM15:UFM16 UPI15:UPI16 UZE15:UZE16 VJA15:VJA16 VSW15:VSW16 WCS15:WCS16 WMO15:WMO16 WWK15:WWK16 AC65551:AC65552 JY65551:JY65552 TU65551:TU65552 ADQ65551:ADQ65552 ANM65551:ANM65552 AXI65551:AXI65552 BHE65551:BHE65552 BRA65551:BRA65552 CAW65551:CAW65552 CKS65551:CKS65552 CUO65551:CUO65552 DEK65551:DEK65552 DOG65551:DOG65552 DYC65551:DYC65552 EHY65551:EHY65552 ERU65551:ERU65552 FBQ65551:FBQ65552 FLM65551:FLM65552 FVI65551:FVI65552 GFE65551:GFE65552 GPA65551:GPA65552 GYW65551:GYW65552 HIS65551:HIS65552 HSO65551:HSO65552 ICK65551:ICK65552 IMG65551:IMG65552 IWC65551:IWC65552 JFY65551:JFY65552 JPU65551:JPU65552 JZQ65551:JZQ65552 KJM65551:KJM65552 KTI65551:KTI65552 LDE65551:LDE65552 LNA65551:LNA65552 LWW65551:LWW65552 MGS65551:MGS65552 MQO65551:MQO65552 NAK65551:NAK65552 NKG65551:NKG65552 NUC65551:NUC65552 ODY65551:ODY65552 ONU65551:ONU65552 OXQ65551:OXQ65552 PHM65551:PHM65552 PRI65551:PRI65552 QBE65551:QBE65552 QLA65551:QLA65552 QUW65551:QUW65552 RES65551:RES65552 ROO65551:ROO65552 RYK65551:RYK65552 SIG65551:SIG65552 SSC65551:SSC65552 TBY65551:TBY65552 TLU65551:TLU65552 TVQ65551:TVQ65552 UFM65551:UFM65552 UPI65551:UPI65552 UZE65551:UZE65552 VJA65551:VJA65552 VSW65551:VSW65552 WCS65551:WCS65552 WMO65551:WMO65552 WWK65551:WWK65552 AC131087:AC131088 JY131087:JY131088 TU131087:TU131088 ADQ131087:ADQ131088 ANM131087:ANM131088 AXI131087:AXI131088 BHE131087:BHE131088 BRA131087:BRA131088 CAW131087:CAW131088 CKS131087:CKS131088 CUO131087:CUO131088 DEK131087:DEK131088 DOG131087:DOG131088 DYC131087:DYC131088 EHY131087:EHY131088 ERU131087:ERU131088 FBQ131087:FBQ131088 FLM131087:FLM131088 FVI131087:FVI131088 GFE131087:GFE131088 GPA131087:GPA131088 GYW131087:GYW131088 HIS131087:HIS131088 HSO131087:HSO131088 ICK131087:ICK131088 IMG131087:IMG131088 IWC131087:IWC131088 JFY131087:JFY131088 JPU131087:JPU131088 JZQ131087:JZQ131088 KJM131087:KJM131088 KTI131087:KTI131088 LDE131087:LDE131088 LNA131087:LNA131088 LWW131087:LWW131088 MGS131087:MGS131088 MQO131087:MQO131088 NAK131087:NAK131088 NKG131087:NKG131088 NUC131087:NUC131088 ODY131087:ODY131088 ONU131087:ONU131088 OXQ131087:OXQ131088 PHM131087:PHM131088 PRI131087:PRI131088 QBE131087:QBE131088 QLA131087:QLA131088 QUW131087:QUW131088 RES131087:RES131088 ROO131087:ROO131088 RYK131087:RYK131088 SIG131087:SIG131088 SSC131087:SSC131088 TBY131087:TBY131088 TLU131087:TLU131088 TVQ131087:TVQ131088 UFM131087:UFM131088 UPI131087:UPI131088 UZE131087:UZE131088 VJA131087:VJA131088 VSW131087:VSW131088 WCS131087:WCS131088 WMO131087:WMO131088 WWK131087:WWK131088 AC196623:AC196624 JY196623:JY196624 TU196623:TU196624 ADQ196623:ADQ196624 ANM196623:ANM196624 AXI196623:AXI196624 BHE196623:BHE196624 BRA196623:BRA196624 CAW196623:CAW196624 CKS196623:CKS196624 CUO196623:CUO196624 DEK196623:DEK196624 DOG196623:DOG196624 DYC196623:DYC196624 EHY196623:EHY196624 ERU196623:ERU196624 FBQ196623:FBQ196624 FLM196623:FLM196624 FVI196623:FVI196624 GFE196623:GFE196624 GPA196623:GPA196624 GYW196623:GYW196624 HIS196623:HIS196624 HSO196623:HSO196624 ICK196623:ICK196624 IMG196623:IMG196624 IWC196623:IWC196624 JFY196623:JFY196624 JPU196623:JPU196624 JZQ196623:JZQ196624 KJM196623:KJM196624 KTI196623:KTI196624 LDE196623:LDE196624 LNA196623:LNA196624 LWW196623:LWW196624 MGS196623:MGS196624 MQO196623:MQO196624 NAK196623:NAK196624 NKG196623:NKG196624 NUC196623:NUC196624 ODY196623:ODY196624 ONU196623:ONU196624 OXQ196623:OXQ196624 PHM196623:PHM196624 PRI196623:PRI196624 QBE196623:QBE196624 QLA196623:QLA196624 QUW196623:QUW196624 RES196623:RES196624 ROO196623:ROO196624 RYK196623:RYK196624 SIG196623:SIG196624 SSC196623:SSC196624 TBY196623:TBY196624 TLU196623:TLU196624 TVQ196623:TVQ196624 UFM196623:UFM196624 UPI196623:UPI196624 UZE196623:UZE196624 VJA196623:VJA196624 VSW196623:VSW196624 WCS196623:WCS196624 WMO196623:WMO196624 WWK196623:WWK196624 AC262159:AC262160 JY262159:JY262160 TU262159:TU262160 ADQ262159:ADQ262160 ANM262159:ANM262160 AXI262159:AXI262160 BHE262159:BHE262160 BRA262159:BRA262160 CAW262159:CAW262160 CKS262159:CKS262160 CUO262159:CUO262160 DEK262159:DEK262160 DOG262159:DOG262160 DYC262159:DYC262160 EHY262159:EHY262160 ERU262159:ERU262160 FBQ262159:FBQ262160 FLM262159:FLM262160 FVI262159:FVI262160 GFE262159:GFE262160 GPA262159:GPA262160 GYW262159:GYW262160 HIS262159:HIS262160 HSO262159:HSO262160 ICK262159:ICK262160 IMG262159:IMG262160 IWC262159:IWC262160 JFY262159:JFY262160 JPU262159:JPU262160 JZQ262159:JZQ262160 KJM262159:KJM262160 KTI262159:KTI262160 LDE262159:LDE262160 LNA262159:LNA262160 LWW262159:LWW262160 MGS262159:MGS262160 MQO262159:MQO262160 NAK262159:NAK262160 NKG262159:NKG262160 NUC262159:NUC262160 ODY262159:ODY262160 ONU262159:ONU262160 OXQ262159:OXQ262160 PHM262159:PHM262160 PRI262159:PRI262160 QBE262159:QBE262160 QLA262159:QLA262160 QUW262159:QUW262160 RES262159:RES262160 ROO262159:ROO262160 RYK262159:RYK262160 SIG262159:SIG262160 SSC262159:SSC262160 TBY262159:TBY262160 TLU262159:TLU262160 TVQ262159:TVQ262160 UFM262159:UFM262160 UPI262159:UPI262160 UZE262159:UZE262160 VJA262159:VJA262160 VSW262159:VSW262160 WCS262159:WCS262160 WMO262159:WMO262160 WWK262159:WWK262160 AC327695:AC327696 JY327695:JY327696 TU327695:TU327696 ADQ327695:ADQ327696 ANM327695:ANM327696 AXI327695:AXI327696 BHE327695:BHE327696 BRA327695:BRA327696 CAW327695:CAW327696 CKS327695:CKS327696 CUO327695:CUO327696 DEK327695:DEK327696 DOG327695:DOG327696 DYC327695:DYC327696 EHY327695:EHY327696 ERU327695:ERU327696 FBQ327695:FBQ327696 FLM327695:FLM327696 FVI327695:FVI327696 GFE327695:GFE327696 GPA327695:GPA327696 GYW327695:GYW327696 HIS327695:HIS327696 HSO327695:HSO327696 ICK327695:ICK327696 IMG327695:IMG327696 IWC327695:IWC327696 JFY327695:JFY327696 JPU327695:JPU327696 JZQ327695:JZQ327696 KJM327695:KJM327696 KTI327695:KTI327696 LDE327695:LDE327696 LNA327695:LNA327696 LWW327695:LWW327696 MGS327695:MGS327696 MQO327695:MQO327696 NAK327695:NAK327696 NKG327695:NKG327696 NUC327695:NUC327696 ODY327695:ODY327696 ONU327695:ONU327696 OXQ327695:OXQ327696 PHM327695:PHM327696 PRI327695:PRI327696 QBE327695:QBE327696 QLA327695:QLA327696 QUW327695:QUW327696 RES327695:RES327696 ROO327695:ROO327696 RYK327695:RYK327696 SIG327695:SIG327696 SSC327695:SSC327696 TBY327695:TBY327696 TLU327695:TLU327696 TVQ327695:TVQ327696 UFM327695:UFM327696 UPI327695:UPI327696 UZE327695:UZE327696 VJA327695:VJA327696 VSW327695:VSW327696 WCS327695:WCS327696 WMO327695:WMO327696 WWK327695:WWK327696 AC393231:AC393232 JY393231:JY393232 TU393231:TU393232 ADQ393231:ADQ393232 ANM393231:ANM393232 AXI393231:AXI393232 BHE393231:BHE393232 BRA393231:BRA393232 CAW393231:CAW393232 CKS393231:CKS393232 CUO393231:CUO393232 DEK393231:DEK393232 DOG393231:DOG393232 DYC393231:DYC393232 EHY393231:EHY393232 ERU393231:ERU393232 FBQ393231:FBQ393232 FLM393231:FLM393232 FVI393231:FVI393232 GFE393231:GFE393232 GPA393231:GPA393232 GYW393231:GYW393232 HIS393231:HIS393232 HSO393231:HSO393232 ICK393231:ICK393232 IMG393231:IMG393232 IWC393231:IWC393232 JFY393231:JFY393232 JPU393231:JPU393232 JZQ393231:JZQ393232 KJM393231:KJM393232 KTI393231:KTI393232 LDE393231:LDE393232 LNA393231:LNA393232 LWW393231:LWW393232 MGS393231:MGS393232 MQO393231:MQO393232 NAK393231:NAK393232 NKG393231:NKG393232 NUC393231:NUC393232 ODY393231:ODY393232 ONU393231:ONU393232 OXQ393231:OXQ393232 PHM393231:PHM393232 PRI393231:PRI393232 QBE393231:QBE393232 QLA393231:QLA393232 QUW393231:QUW393232 RES393231:RES393232 ROO393231:ROO393232 RYK393231:RYK393232 SIG393231:SIG393232 SSC393231:SSC393232 TBY393231:TBY393232 TLU393231:TLU393232 TVQ393231:TVQ393232 UFM393231:UFM393232 UPI393231:UPI393232 UZE393231:UZE393232 VJA393231:VJA393232 VSW393231:VSW393232 WCS393231:WCS393232 WMO393231:WMO393232 WWK393231:WWK393232 AC458767:AC458768 JY458767:JY458768 TU458767:TU458768 ADQ458767:ADQ458768 ANM458767:ANM458768 AXI458767:AXI458768 BHE458767:BHE458768 BRA458767:BRA458768 CAW458767:CAW458768 CKS458767:CKS458768 CUO458767:CUO458768 DEK458767:DEK458768 DOG458767:DOG458768 DYC458767:DYC458768 EHY458767:EHY458768 ERU458767:ERU458768 FBQ458767:FBQ458768 FLM458767:FLM458768 FVI458767:FVI458768 GFE458767:GFE458768 GPA458767:GPA458768 GYW458767:GYW458768 HIS458767:HIS458768 HSO458767:HSO458768 ICK458767:ICK458768 IMG458767:IMG458768 IWC458767:IWC458768 JFY458767:JFY458768 JPU458767:JPU458768 JZQ458767:JZQ458768 KJM458767:KJM458768 KTI458767:KTI458768 LDE458767:LDE458768 LNA458767:LNA458768 LWW458767:LWW458768 MGS458767:MGS458768 MQO458767:MQO458768 NAK458767:NAK458768 NKG458767:NKG458768 NUC458767:NUC458768 ODY458767:ODY458768 ONU458767:ONU458768 OXQ458767:OXQ458768 PHM458767:PHM458768 PRI458767:PRI458768 QBE458767:QBE458768 QLA458767:QLA458768 QUW458767:QUW458768 RES458767:RES458768 ROO458767:ROO458768 RYK458767:RYK458768 SIG458767:SIG458768 SSC458767:SSC458768 TBY458767:TBY458768 TLU458767:TLU458768 TVQ458767:TVQ458768 UFM458767:UFM458768 UPI458767:UPI458768 UZE458767:UZE458768 VJA458767:VJA458768 VSW458767:VSW458768 WCS458767:WCS458768 WMO458767:WMO458768 WWK458767:WWK458768 AC524303:AC524304 JY524303:JY524304 TU524303:TU524304 ADQ524303:ADQ524304 ANM524303:ANM524304 AXI524303:AXI524304 BHE524303:BHE524304 BRA524303:BRA524304 CAW524303:CAW524304 CKS524303:CKS524304 CUO524303:CUO524304 DEK524303:DEK524304 DOG524303:DOG524304 DYC524303:DYC524304 EHY524303:EHY524304 ERU524303:ERU524304 FBQ524303:FBQ524304 FLM524303:FLM524304 FVI524303:FVI524304 GFE524303:GFE524304 GPA524303:GPA524304 GYW524303:GYW524304 HIS524303:HIS524304 HSO524303:HSO524304 ICK524303:ICK524304 IMG524303:IMG524304 IWC524303:IWC524304 JFY524303:JFY524304 JPU524303:JPU524304 JZQ524303:JZQ524304 KJM524303:KJM524304 KTI524303:KTI524304 LDE524303:LDE524304 LNA524303:LNA524304 LWW524303:LWW524304 MGS524303:MGS524304 MQO524303:MQO524304 NAK524303:NAK524304 NKG524303:NKG524304 NUC524303:NUC524304 ODY524303:ODY524304 ONU524303:ONU524304 OXQ524303:OXQ524304 PHM524303:PHM524304 PRI524303:PRI524304 QBE524303:QBE524304 QLA524303:QLA524304 QUW524303:QUW524304 RES524303:RES524304 ROO524303:ROO524304 RYK524303:RYK524304 SIG524303:SIG524304 SSC524303:SSC524304 TBY524303:TBY524304 TLU524303:TLU524304 TVQ524303:TVQ524304 UFM524303:UFM524304 UPI524303:UPI524304 UZE524303:UZE524304 VJA524303:VJA524304 VSW524303:VSW524304 WCS524303:WCS524304 WMO524303:WMO524304 WWK524303:WWK524304 AC589839:AC589840 JY589839:JY589840 TU589839:TU589840 ADQ589839:ADQ589840 ANM589839:ANM589840 AXI589839:AXI589840 BHE589839:BHE589840 BRA589839:BRA589840 CAW589839:CAW589840 CKS589839:CKS589840 CUO589839:CUO589840 DEK589839:DEK589840 DOG589839:DOG589840 DYC589839:DYC589840 EHY589839:EHY589840 ERU589839:ERU589840 FBQ589839:FBQ589840 FLM589839:FLM589840 FVI589839:FVI589840 GFE589839:GFE589840 GPA589839:GPA589840 GYW589839:GYW589840 HIS589839:HIS589840 HSO589839:HSO589840 ICK589839:ICK589840 IMG589839:IMG589840 IWC589839:IWC589840 JFY589839:JFY589840 JPU589839:JPU589840 JZQ589839:JZQ589840 KJM589839:KJM589840 KTI589839:KTI589840 LDE589839:LDE589840 LNA589839:LNA589840 LWW589839:LWW589840 MGS589839:MGS589840 MQO589839:MQO589840 NAK589839:NAK589840 NKG589839:NKG589840 NUC589839:NUC589840 ODY589839:ODY589840 ONU589839:ONU589840 OXQ589839:OXQ589840 PHM589839:PHM589840 PRI589839:PRI589840 QBE589839:QBE589840 QLA589839:QLA589840 QUW589839:QUW589840 RES589839:RES589840 ROO589839:ROO589840 RYK589839:RYK589840 SIG589839:SIG589840 SSC589839:SSC589840 TBY589839:TBY589840 TLU589839:TLU589840 TVQ589839:TVQ589840 UFM589839:UFM589840 UPI589839:UPI589840 UZE589839:UZE589840 VJA589839:VJA589840 VSW589839:VSW589840 WCS589839:WCS589840 WMO589839:WMO589840 WWK589839:WWK589840 AC655375:AC655376 JY655375:JY655376 TU655375:TU655376 ADQ655375:ADQ655376 ANM655375:ANM655376 AXI655375:AXI655376 BHE655375:BHE655376 BRA655375:BRA655376 CAW655375:CAW655376 CKS655375:CKS655376 CUO655375:CUO655376 DEK655375:DEK655376 DOG655375:DOG655376 DYC655375:DYC655376 EHY655375:EHY655376 ERU655375:ERU655376 FBQ655375:FBQ655376 FLM655375:FLM655376 FVI655375:FVI655376 GFE655375:GFE655376 GPA655375:GPA655376 GYW655375:GYW655376 HIS655375:HIS655376 HSO655375:HSO655376 ICK655375:ICK655376 IMG655375:IMG655376 IWC655375:IWC655376 JFY655375:JFY655376 JPU655375:JPU655376 JZQ655375:JZQ655376 KJM655375:KJM655376 KTI655375:KTI655376 LDE655375:LDE655376 LNA655375:LNA655376 LWW655375:LWW655376 MGS655375:MGS655376 MQO655375:MQO655376 NAK655375:NAK655376 NKG655375:NKG655376 NUC655375:NUC655376 ODY655375:ODY655376 ONU655375:ONU655376 OXQ655375:OXQ655376 PHM655375:PHM655376 PRI655375:PRI655376 QBE655375:QBE655376 QLA655375:QLA655376 QUW655375:QUW655376 RES655375:RES655376 ROO655375:ROO655376 RYK655375:RYK655376 SIG655375:SIG655376 SSC655375:SSC655376 TBY655375:TBY655376 TLU655375:TLU655376 TVQ655375:TVQ655376 UFM655375:UFM655376 UPI655375:UPI655376 UZE655375:UZE655376 VJA655375:VJA655376 VSW655375:VSW655376 WCS655375:WCS655376 WMO655375:WMO655376 WWK655375:WWK655376 AC720911:AC720912 JY720911:JY720912 TU720911:TU720912 ADQ720911:ADQ720912 ANM720911:ANM720912 AXI720911:AXI720912 BHE720911:BHE720912 BRA720911:BRA720912 CAW720911:CAW720912 CKS720911:CKS720912 CUO720911:CUO720912 DEK720911:DEK720912 DOG720911:DOG720912 DYC720911:DYC720912 EHY720911:EHY720912 ERU720911:ERU720912 FBQ720911:FBQ720912 FLM720911:FLM720912 FVI720911:FVI720912 GFE720911:GFE720912 GPA720911:GPA720912 GYW720911:GYW720912 HIS720911:HIS720912 HSO720911:HSO720912 ICK720911:ICK720912 IMG720911:IMG720912 IWC720911:IWC720912 JFY720911:JFY720912 JPU720911:JPU720912 JZQ720911:JZQ720912 KJM720911:KJM720912 KTI720911:KTI720912 LDE720911:LDE720912 LNA720911:LNA720912 LWW720911:LWW720912 MGS720911:MGS720912 MQO720911:MQO720912 NAK720911:NAK720912 NKG720911:NKG720912 NUC720911:NUC720912 ODY720911:ODY720912 ONU720911:ONU720912 OXQ720911:OXQ720912 PHM720911:PHM720912 PRI720911:PRI720912 QBE720911:QBE720912 QLA720911:QLA720912 QUW720911:QUW720912 RES720911:RES720912 ROO720911:ROO720912 RYK720911:RYK720912 SIG720911:SIG720912 SSC720911:SSC720912 TBY720911:TBY720912 TLU720911:TLU720912 TVQ720911:TVQ720912 UFM720911:UFM720912 UPI720911:UPI720912 UZE720911:UZE720912 VJA720911:VJA720912 VSW720911:VSW720912 WCS720911:WCS720912 WMO720911:WMO720912 WWK720911:WWK720912 AC786447:AC786448 JY786447:JY786448 TU786447:TU786448 ADQ786447:ADQ786448 ANM786447:ANM786448 AXI786447:AXI786448 BHE786447:BHE786448 BRA786447:BRA786448 CAW786447:CAW786448 CKS786447:CKS786448 CUO786447:CUO786448 DEK786447:DEK786448 DOG786447:DOG786448 DYC786447:DYC786448 EHY786447:EHY786448 ERU786447:ERU786448 FBQ786447:FBQ786448 FLM786447:FLM786448 FVI786447:FVI786448 GFE786447:GFE786448 GPA786447:GPA786448 GYW786447:GYW786448 HIS786447:HIS786448 HSO786447:HSO786448 ICK786447:ICK786448 IMG786447:IMG786448 IWC786447:IWC786448 JFY786447:JFY786448 JPU786447:JPU786448 JZQ786447:JZQ786448 KJM786447:KJM786448 KTI786447:KTI786448 LDE786447:LDE786448 LNA786447:LNA786448 LWW786447:LWW786448 MGS786447:MGS786448 MQO786447:MQO786448 NAK786447:NAK786448 NKG786447:NKG786448 NUC786447:NUC786448 ODY786447:ODY786448 ONU786447:ONU786448 OXQ786447:OXQ786448 PHM786447:PHM786448 PRI786447:PRI786448 QBE786447:QBE786448 QLA786447:QLA786448 QUW786447:QUW786448 RES786447:RES786448 ROO786447:ROO786448 RYK786447:RYK786448 SIG786447:SIG786448 SSC786447:SSC786448 TBY786447:TBY786448 TLU786447:TLU786448 TVQ786447:TVQ786448 UFM786447:UFM786448 UPI786447:UPI786448 UZE786447:UZE786448 VJA786447:VJA786448 VSW786447:VSW786448 WCS786447:WCS786448 WMO786447:WMO786448 WWK786447:WWK786448 AC851983:AC851984 JY851983:JY851984 TU851983:TU851984 ADQ851983:ADQ851984 ANM851983:ANM851984 AXI851983:AXI851984 BHE851983:BHE851984 BRA851983:BRA851984 CAW851983:CAW851984 CKS851983:CKS851984 CUO851983:CUO851984 DEK851983:DEK851984 DOG851983:DOG851984 DYC851983:DYC851984 EHY851983:EHY851984 ERU851983:ERU851984 FBQ851983:FBQ851984 FLM851983:FLM851984 FVI851983:FVI851984 GFE851983:GFE851984 GPA851983:GPA851984 GYW851983:GYW851984 HIS851983:HIS851984 HSO851983:HSO851984 ICK851983:ICK851984 IMG851983:IMG851984 IWC851983:IWC851984 JFY851983:JFY851984 JPU851983:JPU851984 JZQ851983:JZQ851984 KJM851983:KJM851984 KTI851983:KTI851984 LDE851983:LDE851984 LNA851983:LNA851984 LWW851983:LWW851984 MGS851983:MGS851984 MQO851983:MQO851984 NAK851983:NAK851984 NKG851983:NKG851984 NUC851983:NUC851984 ODY851983:ODY851984 ONU851983:ONU851984 OXQ851983:OXQ851984 PHM851983:PHM851984 PRI851983:PRI851984 QBE851983:QBE851984 QLA851983:QLA851984 QUW851983:QUW851984 RES851983:RES851984 ROO851983:ROO851984 RYK851983:RYK851984 SIG851983:SIG851984 SSC851983:SSC851984 TBY851983:TBY851984 TLU851983:TLU851984 TVQ851983:TVQ851984 UFM851983:UFM851984 UPI851983:UPI851984 UZE851983:UZE851984 VJA851983:VJA851984 VSW851983:VSW851984 WCS851983:WCS851984 WMO851983:WMO851984 WWK851983:WWK851984 AC917519:AC917520 JY917519:JY917520 TU917519:TU917520 ADQ917519:ADQ917520 ANM917519:ANM917520 AXI917519:AXI917520 BHE917519:BHE917520 BRA917519:BRA917520 CAW917519:CAW917520 CKS917519:CKS917520 CUO917519:CUO917520 DEK917519:DEK917520 DOG917519:DOG917520 DYC917519:DYC917520 EHY917519:EHY917520 ERU917519:ERU917520 FBQ917519:FBQ917520 FLM917519:FLM917520 FVI917519:FVI917520 GFE917519:GFE917520 GPA917519:GPA917520 GYW917519:GYW917520 HIS917519:HIS917520 HSO917519:HSO917520 ICK917519:ICK917520 IMG917519:IMG917520 IWC917519:IWC917520 JFY917519:JFY917520 JPU917519:JPU917520 JZQ917519:JZQ917520 KJM917519:KJM917520 KTI917519:KTI917520 LDE917519:LDE917520 LNA917519:LNA917520 LWW917519:LWW917520 MGS917519:MGS917520 MQO917519:MQO917520 NAK917519:NAK917520 NKG917519:NKG917520 NUC917519:NUC917520 ODY917519:ODY917520 ONU917519:ONU917520 OXQ917519:OXQ917520 PHM917519:PHM917520 PRI917519:PRI917520 QBE917519:QBE917520 QLA917519:QLA917520 QUW917519:QUW917520 RES917519:RES917520 ROO917519:ROO917520 RYK917519:RYK917520 SIG917519:SIG917520 SSC917519:SSC917520 TBY917519:TBY917520 TLU917519:TLU917520 TVQ917519:TVQ917520 UFM917519:UFM917520 UPI917519:UPI917520 UZE917519:UZE917520 VJA917519:VJA917520 VSW917519:VSW917520 WCS917519:WCS917520 WMO917519:WMO917520 WWK917519:WWK917520 AC983055:AC983056 JY983055:JY983056 TU983055:TU983056 ADQ983055:ADQ983056 ANM983055:ANM983056 AXI983055:AXI983056 BHE983055:BHE983056 BRA983055:BRA983056 CAW983055:CAW983056 CKS983055:CKS983056 CUO983055:CUO983056 DEK983055:DEK983056 DOG983055:DOG983056 DYC983055:DYC983056 EHY983055:EHY983056 ERU983055:ERU983056 FBQ983055:FBQ983056 FLM983055:FLM983056 FVI983055:FVI983056 GFE983055:GFE983056 GPA983055:GPA983056 GYW983055:GYW983056 HIS983055:HIS983056 HSO983055:HSO983056 ICK983055:ICK983056 IMG983055:IMG983056 IWC983055:IWC983056 JFY983055:JFY983056 JPU983055:JPU983056 JZQ983055:JZQ983056 KJM983055:KJM983056 KTI983055:KTI983056 LDE983055:LDE983056 LNA983055:LNA983056 LWW983055:LWW983056 MGS983055:MGS983056 MQO983055:MQO983056 NAK983055:NAK983056 NKG983055:NKG983056 NUC983055:NUC983056 ODY983055:ODY983056 ONU983055:ONU983056 OXQ983055:OXQ983056 PHM983055:PHM983056 PRI983055:PRI983056 QBE983055:QBE983056 QLA983055:QLA983056 QUW983055:QUW983056 RES983055:RES983056 ROO983055:ROO983056 RYK983055:RYK983056 SIG983055:SIG983056 SSC983055:SSC983056 TBY983055:TBY983056 TLU983055:TLU983056 TVQ983055:TVQ983056 UFM983055:UFM983056 UPI983055:UPI983056 UZE983055:UZE983056 VJA983055:VJA983056 VSW983055:VSW983056 WCS983055:WCS983056 WMO983055:WMO983056 WWK983055:WWK983056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2CFA1-C418-49CC-AD66-FB29A0784289}">
  <sheetPr>
    <tabColor theme="4" tint="0.79998168889431442"/>
    <pageSetUpPr fitToPage="1"/>
  </sheetPr>
  <dimension ref="A1:AM60"/>
  <sheetViews>
    <sheetView showGridLines="0" showZeros="0" zoomScaleNormal="100" workbookViewId="0">
      <selection activeCell="AL2" sqref="AL2:AM3"/>
    </sheetView>
  </sheetViews>
  <sheetFormatPr defaultRowHeight="13.5" x14ac:dyDescent="0.15"/>
  <cols>
    <col min="1" max="1" width="21.625" style="291" customWidth="1"/>
    <col min="2" max="2" width="14.875" style="291" customWidth="1"/>
    <col min="3" max="3" width="2.875" style="291" customWidth="1"/>
    <col min="4" max="4" width="19" style="291" customWidth="1"/>
    <col min="5" max="5" width="3" style="291" customWidth="1"/>
    <col min="6" max="6" width="7.125" style="291" customWidth="1"/>
    <col min="7" max="7" width="3.375" style="291" customWidth="1"/>
    <col min="8" max="8" width="7.125" style="291" customWidth="1"/>
    <col min="9" max="9" width="3.375" style="291" customWidth="1"/>
    <col min="10" max="10" width="7.125" style="291" customWidth="1"/>
    <col min="11" max="11" width="3.375" style="291" customWidth="1"/>
    <col min="12" max="12" width="7.125" style="291" customWidth="1"/>
    <col min="13" max="13" width="3.375" style="291" customWidth="1"/>
    <col min="14" max="14" width="7.125" style="291" customWidth="1"/>
    <col min="15" max="15" width="3.375" style="291" customWidth="1"/>
    <col min="16" max="16" width="7.125" style="291" customWidth="1"/>
    <col min="17" max="17" width="3.375" style="291" customWidth="1"/>
    <col min="18" max="18" width="7.125" style="291" customWidth="1"/>
    <col min="19" max="19" width="3.375" style="291" customWidth="1"/>
    <col min="20" max="20" width="7.125" style="291" customWidth="1"/>
    <col min="21" max="21" width="3.375" style="291" customWidth="1"/>
    <col min="22" max="22" width="7.125" style="291" customWidth="1"/>
    <col min="23" max="23" width="3.375" style="291" customWidth="1"/>
    <col min="24" max="24" width="7.125" style="291" customWidth="1"/>
    <col min="25" max="25" width="3.375" style="291" customWidth="1"/>
    <col min="26" max="26" width="7.125" style="291" customWidth="1"/>
    <col min="27" max="27" width="3.375" style="291" customWidth="1"/>
    <col min="28" max="28" width="12.5" style="291" customWidth="1"/>
    <col min="29" max="36" width="0" style="291" hidden="1" customWidth="1"/>
    <col min="37" max="37" width="6.125" style="291" customWidth="1"/>
    <col min="38" max="38" width="25.875" style="176" customWidth="1"/>
    <col min="39" max="16384" width="9" style="291"/>
  </cols>
  <sheetData>
    <row r="1" spans="1:39" ht="16.5" customHeight="1" thickBot="1" x14ac:dyDescent="0.2">
      <c r="A1" s="290" t="s">
        <v>466</v>
      </c>
      <c r="L1" s="291" t="s">
        <v>467</v>
      </c>
      <c r="O1" s="292" t="s">
        <v>468</v>
      </c>
      <c r="P1" s="1071"/>
      <c r="Q1" s="1071"/>
      <c r="R1" s="1071"/>
      <c r="S1" s="1071"/>
      <c r="T1" s="1071"/>
      <c r="U1" s="1071"/>
      <c r="V1" s="1071"/>
      <c r="W1" s="1071"/>
      <c r="X1" s="1071"/>
      <c r="Y1" s="291" t="s">
        <v>469</v>
      </c>
      <c r="AL1" s="1"/>
    </row>
    <row r="2" spans="1:39" ht="16.5" customHeight="1" thickTop="1" x14ac:dyDescent="0.15">
      <c r="A2" s="293" t="s">
        <v>470</v>
      </c>
      <c r="B2" s="1072"/>
      <c r="C2" s="1072"/>
      <c r="D2" s="1072"/>
      <c r="E2" s="1072"/>
      <c r="F2" s="1072"/>
      <c r="G2" s="1072"/>
      <c r="H2" s="294"/>
      <c r="I2" s="294"/>
      <c r="L2" s="291" t="s">
        <v>471</v>
      </c>
      <c r="O2" s="292" t="s">
        <v>468</v>
      </c>
      <c r="P2" s="1071"/>
      <c r="Q2" s="1071"/>
      <c r="R2" s="1071"/>
      <c r="S2" s="1071"/>
      <c r="T2" s="1071"/>
      <c r="U2" s="1071"/>
      <c r="V2" s="1071"/>
      <c r="W2" s="1071"/>
      <c r="X2" s="1071"/>
      <c r="Y2" s="291" t="s">
        <v>469</v>
      </c>
      <c r="AA2" s="293" t="s">
        <v>472</v>
      </c>
      <c r="AB2" s="295"/>
      <c r="AL2" s="1067" t="s">
        <v>519</v>
      </c>
      <c r="AM2" s="1068"/>
    </row>
    <row r="3" spans="1:39" ht="16.5" customHeight="1" thickBot="1" x14ac:dyDescent="0.2">
      <c r="A3" s="1073"/>
      <c r="B3" s="1073"/>
      <c r="C3" s="1073"/>
      <c r="D3" s="1073"/>
      <c r="E3" s="1073"/>
      <c r="F3" s="1073"/>
      <c r="G3" s="1073"/>
      <c r="H3" s="1073"/>
      <c r="I3" s="1073"/>
      <c r="L3" s="291" t="s">
        <v>473</v>
      </c>
      <c r="O3" s="292" t="s">
        <v>468</v>
      </c>
      <c r="P3" s="1074"/>
      <c r="Q3" s="1074"/>
      <c r="R3" s="1074"/>
      <c r="S3" s="291" t="s">
        <v>469</v>
      </c>
      <c r="AL3" s="1069"/>
      <c r="AM3" s="1070"/>
    </row>
    <row r="4" spans="1:39" ht="16.5" customHeight="1" thickTop="1" thickBot="1" x14ac:dyDescent="0.2">
      <c r="A4" s="296"/>
      <c r="G4" s="290"/>
      <c r="L4" s="291" t="s">
        <v>474</v>
      </c>
      <c r="O4" s="292" t="s">
        <v>468</v>
      </c>
      <c r="P4" s="1075"/>
      <c r="Q4" s="1075"/>
      <c r="R4" s="291" t="s">
        <v>475</v>
      </c>
      <c r="S4" s="291" t="s">
        <v>469</v>
      </c>
      <c r="T4" s="291" t="s">
        <v>476</v>
      </c>
      <c r="V4" s="292"/>
      <c r="W4" s="292" t="s">
        <v>468</v>
      </c>
      <c r="X4" s="1075"/>
      <c r="Y4" s="1075"/>
      <c r="Z4" s="291" t="s">
        <v>477</v>
      </c>
      <c r="AA4" s="291" t="s">
        <v>469</v>
      </c>
      <c r="AD4" s="291" t="s">
        <v>469</v>
      </c>
      <c r="AL4" s="350"/>
    </row>
    <row r="5" spans="1:39" ht="18" customHeight="1" x14ac:dyDescent="0.15">
      <c r="A5" s="1076" t="s">
        <v>478</v>
      </c>
      <c r="B5" s="297"/>
      <c r="C5" s="298"/>
      <c r="D5" s="299" t="s">
        <v>479</v>
      </c>
      <c r="E5" s="300"/>
      <c r="F5" s="1079" t="s">
        <v>480</v>
      </c>
      <c r="G5" s="1080"/>
      <c r="H5" s="1080"/>
      <c r="I5" s="1080"/>
      <c r="J5" s="1080"/>
      <c r="K5" s="1080"/>
      <c r="L5" s="1080"/>
      <c r="M5" s="1080"/>
      <c r="N5" s="1080"/>
      <c r="O5" s="1080"/>
      <c r="P5" s="1080"/>
      <c r="Q5" s="1080"/>
      <c r="R5" s="1080"/>
      <c r="S5" s="1080"/>
      <c r="T5" s="1080"/>
      <c r="U5" s="1080"/>
      <c r="V5" s="1080"/>
      <c r="W5" s="1080"/>
      <c r="X5" s="1080"/>
      <c r="Y5" s="1080"/>
      <c r="Z5" s="1080"/>
      <c r="AA5" s="1081"/>
      <c r="AB5" s="1082" t="s">
        <v>481</v>
      </c>
      <c r="AC5" s="301" t="s">
        <v>482</v>
      </c>
      <c r="AL5" s="350"/>
    </row>
    <row r="6" spans="1:39" ht="18" customHeight="1" x14ac:dyDescent="0.15">
      <c r="A6" s="1077"/>
      <c r="B6" s="302" t="s">
        <v>483</v>
      </c>
      <c r="C6" s="303"/>
      <c r="D6" s="304" t="s">
        <v>484</v>
      </c>
      <c r="E6" s="305"/>
      <c r="F6" s="1085" t="s">
        <v>138</v>
      </c>
      <c r="G6" s="1086"/>
      <c r="H6" s="1086" t="s">
        <v>139</v>
      </c>
      <c r="I6" s="1086"/>
      <c r="J6" s="1086" t="s">
        <v>140</v>
      </c>
      <c r="K6" s="1086"/>
      <c r="L6" s="1086" t="s">
        <v>141</v>
      </c>
      <c r="M6" s="1086"/>
      <c r="N6" s="1086" t="s">
        <v>142</v>
      </c>
      <c r="O6" s="1086"/>
      <c r="P6" s="1086" t="s">
        <v>143</v>
      </c>
      <c r="Q6" s="1086"/>
      <c r="R6" s="1086" t="s">
        <v>144</v>
      </c>
      <c r="S6" s="1086"/>
      <c r="T6" s="1086" t="s">
        <v>145</v>
      </c>
      <c r="U6" s="1086"/>
      <c r="V6" s="1086" t="s">
        <v>146</v>
      </c>
      <c r="W6" s="1086"/>
      <c r="X6" s="1086" t="s">
        <v>147</v>
      </c>
      <c r="Y6" s="1086"/>
      <c r="Z6" s="1086" t="s">
        <v>148</v>
      </c>
      <c r="AA6" s="1087"/>
      <c r="AB6" s="1083"/>
      <c r="AC6" s="301"/>
      <c r="AL6" s="350"/>
    </row>
    <row r="7" spans="1:39" ht="18" customHeight="1" thickBot="1" x14ac:dyDescent="0.2">
      <c r="A7" s="1078"/>
      <c r="B7" s="306"/>
      <c r="C7" s="307" t="s">
        <v>468</v>
      </c>
      <c r="D7" s="308" t="s">
        <v>485</v>
      </c>
      <c r="E7" s="309" t="s">
        <v>469</v>
      </c>
      <c r="F7" s="310" t="s">
        <v>486</v>
      </c>
      <c r="G7" s="311" t="s">
        <v>487</v>
      </c>
      <c r="H7" s="312" t="s">
        <v>486</v>
      </c>
      <c r="I7" s="311" t="s">
        <v>487</v>
      </c>
      <c r="J7" s="312" t="s">
        <v>486</v>
      </c>
      <c r="K7" s="311" t="s">
        <v>487</v>
      </c>
      <c r="L7" s="312" t="s">
        <v>486</v>
      </c>
      <c r="M7" s="311" t="s">
        <v>487</v>
      </c>
      <c r="N7" s="312" t="s">
        <v>486</v>
      </c>
      <c r="O7" s="311" t="s">
        <v>487</v>
      </c>
      <c r="P7" s="312" t="s">
        <v>486</v>
      </c>
      <c r="Q7" s="311" t="s">
        <v>487</v>
      </c>
      <c r="R7" s="312" t="s">
        <v>486</v>
      </c>
      <c r="S7" s="311" t="s">
        <v>487</v>
      </c>
      <c r="T7" s="313" t="s">
        <v>486</v>
      </c>
      <c r="U7" s="311" t="s">
        <v>487</v>
      </c>
      <c r="V7" s="312" t="s">
        <v>486</v>
      </c>
      <c r="W7" s="311" t="s">
        <v>487</v>
      </c>
      <c r="X7" s="312" t="s">
        <v>486</v>
      </c>
      <c r="Y7" s="314" t="s">
        <v>487</v>
      </c>
      <c r="Z7" s="312" t="s">
        <v>486</v>
      </c>
      <c r="AA7" s="315" t="s">
        <v>487</v>
      </c>
      <c r="AB7" s="1084"/>
      <c r="AC7" s="316"/>
      <c r="AL7" s="350"/>
    </row>
    <row r="8" spans="1:39" ht="18" customHeight="1" x14ac:dyDescent="0.15">
      <c r="A8" s="317"/>
      <c r="B8" s="1088"/>
      <c r="C8" s="318"/>
      <c r="D8" s="319" t="s">
        <v>488</v>
      </c>
      <c r="E8" s="320"/>
      <c r="F8" s="1090"/>
      <c r="G8" s="1092"/>
      <c r="H8" s="1094"/>
      <c r="I8" s="1092"/>
      <c r="J8" s="1094"/>
      <c r="K8" s="1092"/>
      <c r="L8" s="1094"/>
      <c r="M8" s="1092"/>
      <c r="N8" s="1094"/>
      <c r="O8" s="1092"/>
      <c r="P8" s="1094"/>
      <c r="Q8" s="1092"/>
      <c r="R8" s="1094"/>
      <c r="S8" s="1092"/>
      <c r="T8" s="1102"/>
      <c r="U8" s="1092"/>
      <c r="V8" s="1094"/>
      <c r="W8" s="1092"/>
      <c r="X8" s="1094"/>
      <c r="Y8" s="1092"/>
      <c r="Z8" s="1094"/>
      <c r="AA8" s="1104"/>
      <c r="AB8" s="1096"/>
      <c r="AC8" s="321"/>
      <c r="AD8" s="322"/>
      <c r="AE8" s="322"/>
      <c r="AF8" s="322"/>
      <c r="AG8" s="322"/>
      <c r="AH8" s="322"/>
      <c r="AI8" s="322"/>
      <c r="AJ8" s="322"/>
      <c r="AK8" s="322"/>
      <c r="AL8" s="350"/>
    </row>
    <row r="9" spans="1:39" ht="18" customHeight="1" x14ac:dyDescent="0.15">
      <c r="A9" s="323"/>
      <c r="B9" s="1089"/>
      <c r="C9" s="324" t="s">
        <v>468</v>
      </c>
      <c r="D9" s="325" t="s">
        <v>488</v>
      </c>
      <c r="E9" s="326" t="s">
        <v>469</v>
      </c>
      <c r="F9" s="1091"/>
      <c r="G9" s="1093"/>
      <c r="H9" s="1095"/>
      <c r="I9" s="1093"/>
      <c r="J9" s="1095"/>
      <c r="K9" s="1093"/>
      <c r="L9" s="1095"/>
      <c r="M9" s="1093"/>
      <c r="N9" s="1095"/>
      <c r="O9" s="1093"/>
      <c r="P9" s="1095"/>
      <c r="Q9" s="1093"/>
      <c r="R9" s="1095"/>
      <c r="S9" s="1093"/>
      <c r="T9" s="1103"/>
      <c r="U9" s="1093"/>
      <c r="V9" s="1095"/>
      <c r="W9" s="1093"/>
      <c r="X9" s="1095"/>
      <c r="Y9" s="1093"/>
      <c r="Z9" s="1095"/>
      <c r="AA9" s="1105"/>
      <c r="AB9" s="1097"/>
      <c r="AC9" s="321"/>
      <c r="AD9" s="322"/>
      <c r="AE9" s="322"/>
      <c r="AF9" s="322"/>
      <c r="AG9" s="322"/>
      <c r="AH9" s="322"/>
      <c r="AI9" s="322"/>
      <c r="AJ9" s="322"/>
      <c r="AK9" s="322"/>
    </row>
    <row r="10" spans="1:39" ht="18" customHeight="1" x14ac:dyDescent="0.15">
      <c r="A10" s="327"/>
      <c r="B10" s="1108"/>
      <c r="C10" s="303"/>
      <c r="D10" s="328" t="s">
        <v>488</v>
      </c>
      <c r="E10" s="329"/>
      <c r="F10" s="1109"/>
      <c r="G10" s="1098"/>
      <c r="H10" s="1100"/>
      <c r="I10" s="1098"/>
      <c r="J10" s="1100"/>
      <c r="K10" s="1098"/>
      <c r="L10" s="1100"/>
      <c r="M10" s="1098"/>
      <c r="N10" s="1100"/>
      <c r="O10" s="1098"/>
      <c r="P10" s="1100"/>
      <c r="Q10" s="1098"/>
      <c r="R10" s="1100"/>
      <c r="S10" s="1098"/>
      <c r="T10" s="1100"/>
      <c r="U10" s="1098"/>
      <c r="V10" s="1100"/>
      <c r="W10" s="1098"/>
      <c r="X10" s="1100"/>
      <c r="Y10" s="1098"/>
      <c r="Z10" s="1100"/>
      <c r="AA10" s="1106"/>
      <c r="AB10" s="1097"/>
      <c r="AC10" s="321"/>
      <c r="AD10" s="322"/>
      <c r="AE10" s="322"/>
      <c r="AF10" s="322"/>
      <c r="AG10" s="322"/>
      <c r="AH10" s="322"/>
      <c r="AI10" s="322"/>
      <c r="AJ10" s="322"/>
      <c r="AK10" s="322"/>
    </row>
    <row r="11" spans="1:39" ht="18" customHeight="1" x14ac:dyDescent="0.15">
      <c r="A11" s="323"/>
      <c r="B11" s="1089"/>
      <c r="C11" s="324" t="s">
        <v>468</v>
      </c>
      <c r="D11" s="325" t="s">
        <v>488</v>
      </c>
      <c r="E11" s="326" t="s">
        <v>469</v>
      </c>
      <c r="F11" s="1110"/>
      <c r="G11" s="1099"/>
      <c r="H11" s="1101"/>
      <c r="I11" s="1099"/>
      <c r="J11" s="1101"/>
      <c r="K11" s="1099"/>
      <c r="L11" s="1101"/>
      <c r="M11" s="1099"/>
      <c r="N11" s="1101"/>
      <c r="O11" s="1099"/>
      <c r="P11" s="1101"/>
      <c r="Q11" s="1099"/>
      <c r="R11" s="1101"/>
      <c r="S11" s="1099"/>
      <c r="T11" s="1101"/>
      <c r="U11" s="1099"/>
      <c r="V11" s="1101"/>
      <c r="W11" s="1099"/>
      <c r="X11" s="1101"/>
      <c r="Y11" s="1099"/>
      <c r="Z11" s="1101"/>
      <c r="AA11" s="1107"/>
      <c r="AB11" s="1097"/>
      <c r="AC11" s="321"/>
      <c r="AD11" s="322"/>
      <c r="AE11" s="322"/>
      <c r="AF11" s="322"/>
      <c r="AG11" s="322"/>
      <c r="AH11" s="322"/>
      <c r="AI11" s="322"/>
      <c r="AJ11" s="322"/>
      <c r="AK11" s="322"/>
    </row>
    <row r="12" spans="1:39" ht="18" customHeight="1" x14ac:dyDescent="0.15">
      <c r="A12" s="327"/>
      <c r="B12" s="1108"/>
      <c r="C12" s="303"/>
      <c r="D12" s="328" t="s">
        <v>488</v>
      </c>
      <c r="E12" s="329"/>
      <c r="F12" s="1109"/>
      <c r="G12" s="1111"/>
      <c r="H12" s="1100"/>
      <c r="I12" s="1111"/>
      <c r="J12" s="1100"/>
      <c r="K12" s="1111"/>
      <c r="L12" s="1100"/>
      <c r="M12" s="1111"/>
      <c r="N12" s="1100"/>
      <c r="O12" s="1111"/>
      <c r="P12" s="1100"/>
      <c r="Q12" s="1111"/>
      <c r="R12" s="1100"/>
      <c r="S12" s="1111"/>
      <c r="T12" s="1100"/>
      <c r="U12" s="1111"/>
      <c r="V12" s="1100"/>
      <c r="W12" s="1111"/>
      <c r="X12" s="1100"/>
      <c r="Y12" s="1111"/>
      <c r="Z12" s="1100"/>
      <c r="AA12" s="1105"/>
      <c r="AB12" s="1097"/>
      <c r="AC12" s="321"/>
      <c r="AD12" s="322"/>
      <c r="AE12" s="322"/>
      <c r="AF12" s="322"/>
      <c r="AG12" s="322"/>
      <c r="AH12" s="322"/>
      <c r="AI12" s="322"/>
      <c r="AJ12" s="322"/>
      <c r="AK12" s="322"/>
    </row>
    <row r="13" spans="1:39" ht="18" customHeight="1" x14ac:dyDescent="0.15">
      <c r="A13" s="323"/>
      <c r="B13" s="1089"/>
      <c r="C13" s="324" t="s">
        <v>468</v>
      </c>
      <c r="D13" s="325" t="s">
        <v>488</v>
      </c>
      <c r="E13" s="326" t="s">
        <v>469</v>
      </c>
      <c r="F13" s="1110"/>
      <c r="G13" s="1093"/>
      <c r="H13" s="1101"/>
      <c r="I13" s="1093"/>
      <c r="J13" s="1101"/>
      <c r="K13" s="1093"/>
      <c r="L13" s="1101"/>
      <c r="M13" s="1093"/>
      <c r="N13" s="1101"/>
      <c r="O13" s="1093"/>
      <c r="P13" s="1101"/>
      <c r="Q13" s="1093"/>
      <c r="R13" s="1101"/>
      <c r="S13" s="1093"/>
      <c r="T13" s="1101"/>
      <c r="U13" s="1093"/>
      <c r="V13" s="1101"/>
      <c r="W13" s="1093"/>
      <c r="X13" s="1101"/>
      <c r="Y13" s="1093"/>
      <c r="Z13" s="1101"/>
      <c r="AA13" s="1105"/>
      <c r="AB13" s="1097"/>
      <c r="AC13" s="321"/>
      <c r="AD13" s="322"/>
      <c r="AE13" s="322"/>
      <c r="AF13" s="322"/>
      <c r="AG13" s="322"/>
      <c r="AH13" s="322"/>
      <c r="AI13" s="322"/>
      <c r="AJ13" s="322"/>
      <c r="AK13" s="322"/>
    </row>
    <row r="14" spans="1:39" ht="18" customHeight="1" x14ac:dyDescent="0.15">
      <c r="A14" s="327"/>
      <c r="B14" s="1108"/>
      <c r="C14" s="303"/>
      <c r="D14" s="328" t="s">
        <v>488</v>
      </c>
      <c r="E14" s="329"/>
      <c r="F14" s="1109"/>
      <c r="G14" s="1111"/>
      <c r="H14" s="1100"/>
      <c r="I14" s="1111"/>
      <c r="J14" s="1100"/>
      <c r="K14" s="1111"/>
      <c r="L14" s="1100"/>
      <c r="M14" s="1111"/>
      <c r="N14" s="1100"/>
      <c r="O14" s="1111"/>
      <c r="P14" s="1100"/>
      <c r="Q14" s="1111"/>
      <c r="R14" s="1100"/>
      <c r="S14" s="1111"/>
      <c r="T14" s="1100"/>
      <c r="U14" s="1111"/>
      <c r="V14" s="1100"/>
      <c r="W14" s="1111"/>
      <c r="X14" s="1100"/>
      <c r="Y14" s="1111"/>
      <c r="Z14" s="1100"/>
      <c r="AA14" s="1105"/>
      <c r="AB14" s="1097"/>
      <c r="AC14" s="321"/>
      <c r="AD14" s="322"/>
      <c r="AE14" s="322"/>
      <c r="AF14" s="322"/>
      <c r="AG14" s="322"/>
      <c r="AH14" s="322"/>
      <c r="AI14" s="322"/>
      <c r="AJ14" s="322"/>
      <c r="AK14" s="322"/>
    </row>
    <row r="15" spans="1:39" ht="18" customHeight="1" x14ac:dyDescent="0.15">
      <c r="A15" s="323"/>
      <c r="B15" s="1089"/>
      <c r="C15" s="324" t="s">
        <v>468</v>
      </c>
      <c r="D15" s="325" t="s">
        <v>488</v>
      </c>
      <c r="E15" s="326" t="s">
        <v>469</v>
      </c>
      <c r="F15" s="1110"/>
      <c r="G15" s="1093"/>
      <c r="H15" s="1101"/>
      <c r="I15" s="1093"/>
      <c r="J15" s="1101"/>
      <c r="K15" s="1093"/>
      <c r="L15" s="1101"/>
      <c r="M15" s="1093"/>
      <c r="N15" s="1101"/>
      <c r="O15" s="1093"/>
      <c r="P15" s="1101"/>
      <c r="Q15" s="1093"/>
      <c r="R15" s="1101"/>
      <c r="S15" s="1093"/>
      <c r="T15" s="1101"/>
      <c r="U15" s="1093"/>
      <c r="V15" s="1101"/>
      <c r="W15" s="1093"/>
      <c r="X15" s="1101"/>
      <c r="Y15" s="1093"/>
      <c r="Z15" s="1101"/>
      <c r="AA15" s="1105"/>
      <c r="AB15" s="1097"/>
      <c r="AC15" s="321"/>
      <c r="AD15" s="322"/>
      <c r="AE15" s="322"/>
      <c r="AF15" s="322"/>
      <c r="AG15" s="322"/>
      <c r="AH15" s="322"/>
      <c r="AI15" s="322"/>
      <c r="AJ15" s="322"/>
      <c r="AK15" s="322"/>
    </row>
    <row r="16" spans="1:39" ht="18" customHeight="1" x14ac:dyDescent="0.15">
      <c r="A16" s="327"/>
      <c r="B16" s="1108"/>
      <c r="C16" s="303"/>
      <c r="D16" s="328" t="s">
        <v>488</v>
      </c>
      <c r="E16" s="329"/>
      <c r="F16" s="1109"/>
      <c r="G16" s="1098"/>
      <c r="H16" s="1100"/>
      <c r="I16" s="1098"/>
      <c r="J16" s="1100"/>
      <c r="K16" s="1098"/>
      <c r="L16" s="1100"/>
      <c r="M16" s="1098"/>
      <c r="N16" s="1100"/>
      <c r="O16" s="1098"/>
      <c r="P16" s="1100"/>
      <c r="Q16" s="1098"/>
      <c r="R16" s="1100"/>
      <c r="S16" s="1098"/>
      <c r="T16" s="1100"/>
      <c r="U16" s="1098"/>
      <c r="V16" s="1100"/>
      <c r="W16" s="1098"/>
      <c r="X16" s="1100"/>
      <c r="Y16" s="1098"/>
      <c r="Z16" s="1100"/>
      <c r="AA16" s="1106"/>
      <c r="AB16" s="1097"/>
      <c r="AC16" s="321"/>
      <c r="AD16" s="322"/>
      <c r="AE16" s="322"/>
      <c r="AF16" s="322"/>
      <c r="AG16" s="322"/>
      <c r="AH16" s="322"/>
      <c r="AI16" s="322"/>
      <c r="AJ16" s="322"/>
      <c r="AK16" s="322"/>
    </row>
    <row r="17" spans="1:37" ht="18" customHeight="1" x14ac:dyDescent="0.15">
      <c r="A17" s="323"/>
      <c r="B17" s="1089"/>
      <c r="C17" s="324" t="s">
        <v>468</v>
      </c>
      <c r="D17" s="325" t="s">
        <v>488</v>
      </c>
      <c r="E17" s="326" t="s">
        <v>469</v>
      </c>
      <c r="F17" s="1110"/>
      <c r="G17" s="1099"/>
      <c r="H17" s="1101"/>
      <c r="I17" s="1099"/>
      <c r="J17" s="1101"/>
      <c r="K17" s="1099"/>
      <c r="L17" s="1101"/>
      <c r="M17" s="1099"/>
      <c r="N17" s="1101"/>
      <c r="O17" s="1099"/>
      <c r="P17" s="1101"/>
      <c r="Q17" s="1099"/>
      <c r="R17" s="1101"/>
      <c r="S17" s="1099"/>
      <c r="T17" s="1101"/>
      <c r="U17" s="1099"/>
      <c r="V17" s="1101"/>
      <c r="W17" s="1099"/>
      <c r="X17" s="1101"/>
      <c r="Y17" s="1099"/>
      <c r="Z17" s="1101"/>
      <c r="AA17" s="1107"/>
      <c r="AB17" s="1097"/>
      <c r="AC17" s="321"/>
      <c r="AD17" s="322"/>
      <c r="AE17" s="322"/>
      <c r="AF17" s="322"/>
      <c r="AG17" s="322"/>
      <c r="AH17" s="322"/>
      <c r="AI17" s="322"/>
      <c r="AJ17" s="322"/>
      <c r="AK17" s="322"/>
    </row>
    <row r="18" spans="1:37" ht="18" customHeight="1" x14ac:dyDescent="0.15">
      <c r="A18" s="327"/>
      <c r="B18" s="1108"/>
      <c r="C18" s="303"/>
      <c r="D18" s="328" t="s">
        <v>488</v>
      </c>
      <c r="E18" s="329"/>
      <c r="F18" s="1109"/>
      <c r="G18" s="1098"/>
      <c r="H18" s="1100"/>
      <c r="I18" s="1098"/>
      <c r="J18" s="1100"/>
      <c r="K18" s="1098"/>
      <c r="L18" s="1100"/>
      <c r="M18" s="1098"/>
      <c r="N18" s="1100"/>
      <c r="O18" s="1098"/>
      <c r="P18" s="1100"/>
      <c r="Q18" s="1098"/>
      <c r="R18" s="1100"/>
      <c r="S18" s="1098"/>
      <c r="T18" s="1100"/>
      <c r="U18" s="1098"/>
      <c r="V18" s="1100"/>
      <c r="W18" s="1098"/>
      <c r="X18" s="1100"/>
      <c r="Y18" s="1098"/>
      <c r="Z18" s="1100"/>
      <c r="AA18" s="1106"/>
      <c r="AB18" s="1097"/>
      <c r="AC18" s="321"/>
      <c r="AD18" s="322"/>
      <c r="AE18" s="322"/>
      <c r="AF18" s="322"/>
      <c r="AG18" s="322"/>
      <c r="AH18" s="322"/>
      <c r="AI18" s="322"/>
      <c r="AJ18" s="322"/>
      <c r="AK18" s="322"/>
    </row>
    <row r="19" spans="1:37" ht="18" customHeight="1" x14ac:dyDescent="0.15">
      <c r="A19" s="323"/>
      <c r="B19" s="1089"/>
      <c r="C19" s="324" t="s">
        <v>468</v>
      </c>
      <c r="D19" s="325" t="s">
        <v>488</v>
      </c>
      <c r="E19" s="326" t="s">
        <v>469</v>
      </c>
      <c r="F19" s="1110"/>
      <c r="G19" s="1099"/>
      <c r="H19" s="1101"/>
      <c r="I19" s="1099"/>
      <c r="J19" s="1101"/>
      <c r="K19" s="1099"/>
      <c r="L19" s="1101"/>
      <c r="M19" s="1099"/>
      <c r="N19" s="1101"/>
      <c r="O19" s="1099"/>
      <c r="P19" s="1101"/>
      <c r="Q19" s="1099"/>
      <c r="R19" s="1101"/>
      <c r="S19" s="1099"/>
      <c r="T19" s="1101"/>
      <c r="U19" s="1099"/>
      <c r="V19" s="1101"/>
      <c r="W19" s="1099"/>
      <c r="X19" s="1101"/>
      <c r="Y19" s="1099"/>
      <c r="Z19" s="1101"/>
      <c r="AA19" s="1107"/>
      <c r="AB19" s="1097"/>
      <c r="AC19" s="321"/>
      <c r="AD19" s="322"/>
      <c r="AE19" s="322"/>
      <c r="AF19" s="322"/>
      <c r="AG19" s="322"/>
      <c r="AH19" s="322"/>
      <c r="AI19" s="322"/>
      <c r="AJ19" s="322"/>
      <c r="AK19" s="322"/>
    </row>
    <row r="20" spans="1:37" ht="18" customHeight="1" x14ac:dyDescent="0.15">
      <c r="A20" s="327"/>
      <c r="B20" s="1108"/>
      <c r="C20" s="303"/>
      <c r="D20" s="328" t="s">
        <v>488</v>
      </c>
      <c r="E20" s="329"/>
      <c r="F20" s="1109"/>
      <c r="G20" s="1098"/>
      <c r="H20" s="1100"/>
      <c r="I20" s="1098"/>
      <c r="J20" s="1100"/>
      <c r="K20" s="1098"/>
      <c r="L20" s="1100"/>
      <c r="M20" s="1098"/>
      <c r="N20" s="1100"/>
      <c r="O20" s="1098"/>
      <c r="P20" s="1100"/>
      <c r="Q20" s="1098"/>
      <c r="R20" s="1100"/>
      <c r="S20" s="1098"/>
      <c r="T20" s="1100"/>
      <c r="U20" s="1098"/>
      <c r="V20" s="1100"/>
      <c r="W20" s="1098"/>
      <c r="X20" s="1100"/>
      <c r="Y20" s="1098"/>
      <c r="Z20" s="1100"/>
      <c r="AA20" s="1106"/>
      <c r="AB20" s="1097"/>
      <c r="AC20" s="321"/>
      <c r="AD20" s="322"/>
      <c r="AE20" s="322"/>
      <c r="AF20" s="322"/>
      <c r="AG20" s="322"/>
      <c r="AH20" s="322"/>
      <c r="AI20" s="322"/>
      <c r="AJ20" s="322"/>
      <c r="AK20" s="322"/>
    </row>
    <row r="21" spans="1:37" ht="18" customHeight="1" x14ac:dyDescent="0.15">
      <c r="A21" s="323"/>
      <c r="B21" s="1089"/>
      <c r="C21" s="324" t="s">
        <v>468</v>
      </c>
      <c r="D21" s="325" t="s">
        <v>488</v>
      </c>
      <c r="E21" s="326" t="s">
        <v>469</v>
      </c>
      <c r="F21" s="1110"/>
      <c r="G21" s="1099"/>
      <c r="H21" s="1101"/>
      <c r="I21" s="1099"/>
      <c r="J21" s="1101"/>
      <c r="K21" s="1099"/>
      <c r="L21" s="1101"/>
      <c r="M21" s="1099"/>
      <c r="N21" s="1101"/>
      <c r="O21" s="1099"/>
      <c r="P21" s="1101"/>
      <c r="Q21" s="1099"/>
      <c r="R21" s="1101"/>
      <c r="S21" s="1099"/>
      <c r="T21" s="1101"/>
      <c r="U21" s="1099"/>
      <c r="V21" s="1101"/>
      <c r="W21" s="1099"/>
      <c r="X21" s="1101"/>
      <c r="Y21" s="1099"/>
      <c r="Z21" s="1101"/>
      <c r="AA21" s="1107"/>
      <c r="AB21" s="1097"/>
      <c r="AC21" s="321"/>
      <c r="AD21" s="322"/>
      <c r="AE21" s="322"/>
      <c r="AF21" s="322"/>
      <c r="AG21" s="322"/>
      <c r="AH21" s="322"/>
      <c r="AI21" s="322"/>
      <c r="AJ21" s="322"/>
      <c r="AK21" s="322"/>
    </row>
    <row r="22" spans="1:37" ht="18" customHeight="1" x14ac:dyDescent="0.15">
      <c r="A22" s="327"/>
      <c r="B22" s="1108"/>
      <c r="C22" s="303"/>
      <c r="D22" s="328" t="s">
        <v>488</v>
      </c>
      <c r="E22" s="329"/>
      <c r="F22" s="1109"/>
      <c r="G22" s="1098"/>
      <c r="H22" s="1100"/>
      <c r="I22" s="1098"/>
      <c r="J22" s="1100"/>
      <c r="K22" s="1098"/>
      <c r="L22" s="1100"/>
      <c r="M22" s="1098"/>
      <c r="N22" s="1100"/>
      <c r="O22" s="1098"/>
      <c r="P22" s="1100"/>
      <c r="Q22" s="1098"/>
      <c r="R22" s="1100"/>
      <c r="S22" s="1098"/>
      <c r="T22" s="1100"/>
      <c r="U22" s="1098"/>
      <c r="V22" s="1100"/>
      <c r="W22" s="1098"/>
      <c r="X22" s="1100"/>
      <c r="Y22" s="1098"/>
      <c r="Z22" s="1100"/>
      <c r="AA22" s="1106"/>
      <c r="AB22" s="1097"/>
      <c r="AC22" s="321"/>
      <c r="AD22" s="322"/>
      <c r="AE22" s="322"/>
      <c r="AF22" s="322"/>
      <c r="AG22" s="322"/>
      <c r="AH22" s="322"/>
      <c r="AI22" s="322"/>
      <c r="AJ22" s="322"/>
      <c r="AK22" s="322"/>
    </row>
    <row r="23" spans="1:37" ht="18" customHeight="1" x14ac:dyDescent="0.15">
      <c r="A23" s="323"/>
      <c r="B23" s="1089"/>
      <c r="C23" s="324" t="s">
        <v>468</v>
      </c>
      <c r="D23" s="325" t="s">
        <v>488</v>
      </c>
      <c r="E23" s="326" t="s">
        <v>469</v>
      </c>
      <c r="F23" s="1110"/>
      <c r="G23" s="1099"/>
      <c r="H23" s="1101"/>
      <c r="I23" s="1099"/>
      <c r="J23" s="1101"/>
      <c r="K23" s="1099"/>
      <c r="L23" s="1101"/>
      <c r="M23" s="1099"/>
      <c r="N23" s="1101"/>
      <c r="O23" s="1099"/>
      <c r="P23" s="1101"/>
      <c r="Q23" s="1099"/>
      <c r="R23" s="1101"/>
      <c r="S23" s="1099"/>
      <c r="T23" s="1101"/>
      <c r="U23" s="1099"/>
      <c r="V23" s="1101"/>
      <c r="W23" s="1099"/>
      <c r="X23" s="1101"/>
      <c r="Y23" s="1099"/>
      <c r="Z23" s="1101"/>
      <c r="AA23" s="1107"/>
      <c r="AB23" s="1097"/>
      <c r="AC23" s="321"/>
      <c r="AD23" s="322"/>
      <c r="AE23" s="322"/>
      <c r="AF23" s="322"/>
      <c r="AG23" s="322"/>
      <c r="AH23" s="322"/>
      <c r="AI23" s="322"/>
      <c r="AJ23" s="322"/>
      <c r="AK23" s="322"/>
    </row>
    <row r="24" spans="1:37" ht="18" customHeight="1" x14ac:dyDescent="0.15">
      <c r="A24" s="327"/>
      <c r="B24" s="1108"/>
      <c r="C24" s="303"/>
      <c r="D24" s="328" t="s">
        <v>488</v>
      </c>
      <c r="E24" s="329"/>
      <c r="F24" s="1109"/>
      <c r="G24" s="1111"/>
      <c r="H24" s="1100"/>
      <c r="I24" s="1111"/>
      <c r="J24" s="1100"/>
      <c r="K24" s="1111"/>
      <c r="L24" s="1100"/>
      <c r="M24" s="1098"/>
      <c r="N24" s="1100"/>
      <c r="O24" s="1098"/>
      <c r="P24" s="1100"/>
      <c r="Q24" s="1098"/>
      <c r="R24" s="1100"/>
      <c r="S24" s="1098"/>
      <c r="T24" s="1100"/>
      <c r="U24" s="1098"/>
      <c r="V24" s="1100"/>
      <c r="W24" s="1098"/>
      <c r="X24" s="1100"/>
      <c r="Y24" s="1098"/>
      <c r="Z24" s="1100"/>
      <c r="AA24" s="1106"/>
      <c r="AB24" s="1097"/>
      <c r="AC24" s="321"/>
      <c r="AD24" s="322"/>
      <c r="AE24" s="322"/>
      <c r="AF24" s="322"/>
      <c r="AG24" s="322"/>
      <c r="AH24" s="322"/>
      <c r="AI24" s="322"/>
      <c r="AJ24" s="322"/>
      <c r="AK24" s="322"/>
    </row>
    <row r="25" spans="1:37" ht="18" customHeight="1" x14ac:dyDescent="0.15">
      <c r="A25" s="323"/>
      <c r="B25" s="1089"/>
      <c r="C25" s="324" t="s">
        <v>468</v>
      </c>
      <c r="D25" s="325" t="s">
        <v>488</v>
      </c>
      <c r="E25" s="326" t="s">
        <v>469</v>
      </c>
      <c r="F25" s="1091"/>
      <c r="G25" s="1093"/>
      <c r="H25" s="1095"/>
      <c r="I25" s="1093"/>
      <c r="J25" s="1095"/>
      <c r="K25" s="1093"/>
      <c r="L25" s="1101"/>
      <c r="M25" s="1099"/>
      <c r="N25" s="1101"/>
      <c r="O25" s="1099"/>
      <c r="P25" s="1101"/>
      <c r="Q25" s="1099"/>
      <c r="R25" s="1101"/>
      <c r="S25" s="1099"/>
      <c r="T25" s="1101"/>
      <c r="U25" s="1099"/>
      <c r="V25" s="1101"/>
      <c r="W25" s="1099"/>
      <c r="X25" s="1101"/>
      <c r="Y25" s="1099"/>
      <c r="Z25" s="1101"/>
      <c r="AA25" s="1107"/>
      <c r="AB25" s="1097"/>
      <c r="AC25" s="321"/>
      <c r="AD25" s="322"/>
      <c r="AE25" s="322"/>
      <c r="AF25" s="322"/>
      <c r="AG25" s="322"/>
      <c r="AH25" s="322"/>
      <c r="AI25" s="322"/>
      <c r="AJ25" s="322"/>
      <c r="AK25" s="322"/>
    </row>
    <row r="26" spans="1:37" ht="18" customHeight="1" x14ac:dyDescent="0.15">
      <c r="A26" s="327"/>
      <c r="B26" s="1108"/>
      <c r="C26" s="303"/>
      <c r="D26" s="328" t="s">
        <v>488</v>
      </c>
      <c r="E26" s="329"/>
      <c r="F26" s="1109"/>
      <c r="G26" s="1111"/>
      <c r="H26" s="1100"/>
      <c r="I26" s="1111"/>
      <c r="J26" s="1100"/>
      <c r="K26" s="1111"/>
      <c r="L26" s="1100"/>
      <c r="M26" s="1111"/>
      <c r="N26" s="1100"/>
      <c r="O26" s="1111"/>
      <c r="P26" s="1100"/>
      <c r="Q26" s="1111"/>
      <c r="R26" s="1100"/>
      <c r="S26" s="1111"/>
      <c r="T26" s="1112"/>
      <c r="U26" s="1111"/>
      <c r="V26" s="1100"/>
      <c r="W26" s="1111"/>
      <c r="X26" s="1100"/>
      <c r="Y26" s="1111"/>
      <c r="Z26" s="1100"/>
      <c r="AA26" s="1111"/>
      <c r="AB26" s="1097"/>
      <c r="AC26" s="321"/>
      <c r="AD26" s="322"/>
      <c r="AE26" s="322"/>
      <c r="AF26" s="322"/>
      <c r="AG26" s="322"/>
      <c r="AH26" s="322"/>
      <c r="AI26" s="322"/>
      <c r="AJ26" s="322"/>
      <c r="AK26" s="322"/>
    </row>
    <row r="27" spans="1:37" ht="18" customHeight="1" x14ac:dyDescent="0.15">
      <c r="A27" s="323"/>
      <c r="B27" s="1089"/>
      <c r="C27" s="324" t="s">
        <v>468</v>
      </c>
      <c r="D27" s="325" t="s">
        <v>488</v>
      </c>
      <c r="E27" s="326" t="s">
        <v>469</v>
      </c>
      <c r="F27" s="1091"/>
      <c r="G27" s="1093"/>
      <c r="H27" s="1095"/>
      <c r="I27" s="1093"/>
      <c r="J27" s="1095"/>
      <c r="K27" s="1093"/>
      <c r="L27" s="1095"/>
      <c r="M27" s="1093"/>
      <c r="N27" s="1095"/>
      <c r="O27" s="1093"/>
      <c r="P27" s="1095"/>
      <c r="Q27" s="1093"/>
      <c r="R27" s="1095"/>
      <c r="S27" s="1093"/>
      <c r="T27" s="1103"/>
      <c r="U27" s="1093"/>
      <c r="V27" s="1095"/>
      <c r="W27" s="1093"/>
      <c r="X27" s="1095"/>
      <c r="Y27" s="1093"/>
      <c r="Z27" s="1095"/>
      <c r="AA27" s="1093"/>
      <c r="AB27" s="1097"/>
      <c r="AC27" s="321"/>
      <c r="AD27" s="322"/>
      <c r="AE27" s="322"/>
      <c r="AF27" s="322"/>
      <c r="AG27" s="322"/>
      <c r="AH27" s="322"/>
      <c r="AI27" s="322"/>
      <c r="AJ27" s="322"/>
      <c r="AK27" s="322"/>
    </row>
    <row r="28" spans="1:37" ht="18" customHeight="1" x14ac:dyDescent="0.15">
      <c r="A28" s="327"/>
      <c r="B28" s="1108"/>
      <c r="C28" s="303"/>
      <c r="D28" s="328" t="s">
        <v>488</v>
      </c>
      <c r="E28" s="329"/>
      <c r="F28" s="1109"/>
      <c r="G28" s="1111"/>
      <c r="H28" s="1100"/>
      <c r="I28" s="1111"/>
      <c r="J28" s="1100"/>
      <c r="K28" s="1111"/>
      <c r="L28" s="1100"/>
      <c r="M28" s="1111"/>
      <c r="N28" s="1100"/>
      <c r="O28" s="1111"/>
      <c r="P28" s="1100"/>
      <c r="Q28" s="1111"/>
      <c r="R28" s="1100"/>
      <c r="S28" s="1111"/>
      <c r="T28" s="1112"/>
      <c r="U28" s="1111"/>
      <c r="V28" s="1100"/>
      <c r="W28" s="1111"/>
      <c r="X28" s="1100"/>
      <c r="Y28" s="1111"/>
      <c r="Z28" s="1100"/>
      <c r="AA28" s="1111"/>
      <c r="AB28" s="1097"/>
      <c r="AC28" s="321"/>
      <c r="AD28" s="322"/>
      <c r="AE28" s="322"/>
      <c r="AF28" s="322"/>
      <c r="AG28" s="322"/>
      <c r="AH28" s="322"/>
      <c r="AI28" s="322"/>
      <c r="AJ28" s="322"/>
      <c r="AK28" s="322"/>
    </row>
    <row r="29" spans="1:37" ht="18" customHeight="1" x14ac:dyDescent="0.15">
      <c r="A29" s="323"/>
      <c r="B29" s="1089"/>
      <c r="C29" s="324" t="s">
        <v>468</v>
      </c>
      <c r="D29" s="325" t="s">
        <v>488</v>
      </c>
      <c r="E29" s="326" t="s">
        <v>469</v>
      </c>
      <c r="F29" s="1091"/>
      <c r="G29" s="1093"/>
      <c r="H29" s="1095"/>
      <c r="I29" s="1093"/>
      <c r="J29" s="1095"/>
      <c r="K29" s="1093"/>
      <c r="L29" s="1095"/>
      <c r="M29" s="1093"/>
      <c r="N29" s="1095"/>
      <c r="O29" s="1093"/>
      <c r="P29" s="1095"/>
      <c r="Q29" s="1093"/>
      <c r="R29" s="1095"/>
      <c r="S29" s="1093"/>
      <c r="T29" s="1103"/>
      <c r="U29" s="1093"/>
      <c r="V29" s="1095"/>
      <c r="W29" s="1093"/>
      <c r="X29" s="1095"/>
      <c r="Y29" s="1093"/>
      <c r="Z29" s="1095"/>
      <c r="AA29" s="1093"/>
      <c r="AB29" s="1097"/>
      <c r="AC29" s="321"/>
      <c r="AD29" s="322"/>
      <c r="AE29" s="322"/>
      <c r="AF29" s="322"/>
      <c r="AG29" s="322"/>
      <c r="AH29" s="322"/>
      <c r="AI29" s="322"/>
      <c r="AJ29" s="322"/>
      <c r="AK29" s="322"/>
    </row>
    <row r="30" spans="1:37" ht="18" customHeight="1" x14ac:dyDescent="0.15">
      <c r="A30" s="327"/>
      <c r="B30" s="1108"/>
      <c r="C30" s="303"/>
      <c r="D30" s="328" t="s">
        <v>488</v>
      </c>
      <c r="E30" s="329"/>
      <c r="F30" s="1109"/>
      <c r="G30" s="1111"/>
      <c r="H30" s="1100"/>
      <c r="I30" s="1111"/>
      <c r="J30" s="1100"/>
      <c r="K30" s="1111"/>
      <c r="L30" s="1100"/>
      <c r="M30" s="1111"/>
      <c r="N30" s="1100"/>
      <c r="O30" s="1111"/>
      <c r="P30" s="1100"/>
      <c r="Q30" s="1111"/>
      <c r="R30" s="1100"/>
      <c r="S30" s="1111"/>
      <c r="T30" s="1112"/>
      <c r="U30" s="1111"/>
      <c r="V30" s="1100"/>
      <c r="W30" s="1111"/>
      <c r="X30" s="1100"/>
      <c r="Y30" s="1111"/>
      <c r="Z30" s="1100"/>
      <c r="AA30" s="1111"/>
      <c r="AB30" s="1097"/>
      <c r="AC30" s="321"/>
      <c r="AD30" s="322"/>
      <c r="AE30" s="322"/>
      <c r="AF30" s="322"/>
      <c r="AG30" s="322"/>
      <c r="AH30" s="322"/>
      <c r="AI30" s="322"/>
      <c r="AJ30" s="322"/>
      <c r="AK30" s="322"/>
    </row>
    <row r="31" spans="1:37" ht="18" customHeight="1" thickBot="1" x14ac:dyDescent="0.2">
      <c r="A31" s="330"/>
      <c r="B31" s="1120"/>
      <c r="C31" s="324" t="s">
        <v>468</v>
      </c>
      <c r="D31" s="325" t="s">
        <v>488</v>
      </c>
      <c r="E31" s="326" t="s">
        <v>469</v>
      </c>
      <c r="F31" s="1091"/>
      <c r="G31" s="1113"/>
      <c r="H31" s="1095"/>
      <c r="I31" s="1113"/>
      <c r="J31" s="1095"/>
      <c r="K31" s="1113"/>
      <c r="L31" s="1095"/>
      <c r="M31" s="1113"/>
      <c r="N31" s="1095"/>
      <c r="O31" s="1113"/>
      <c r="P31" s="1095"/>
      <c r="Q31" s="1113"/>
      <c r="R31" s="1095"/>
      <c r="S31" s="1113"/>
      <c r="T31" s="1103"/>
      <c r="U31" s="1113"/>
      <c r="V31" s="1095"/>
      <c r="W31" s="1113"/>
      <c r="X31" s="1095"/>
      <c r="Y31" s="1113"/>
      <c r="Z31" s="1095"/>
      <c r="AA31" s="1113"/>
      <c r="AB31" s="1097"/>
      <c r="AC31" s="321"/>
      <c r="AD31" s="322"/>
      <c r="AE31" s="322"/>
      <c r="AF31" s="322"/>
      <c r="AG31" s="322"/>
      <c r="AH31" s="322"/>
      <c r="AI31" s="322"/>
      <c r="AJ31" s="322"/>
      <c r="AK31" s="322"/>
    </row>
    <row r="32" spans="1:37" ht="30" customHeight="1" x14ac:dyDescent="0.15">
      <c r="A32" s="1114" t="s">
        <v>489</v>
      </c>
      <c r="B32" s="1115"/>
      <c r="C32" s="1115"/>
      <c r="D32" s="1115"/>
      <c r="E32" s="1116"/>
      <c r="F32" s="1117">
        <f>ROUNDDOWN(SUM(F8:F31),1)</f>
        <v>0</v>
      </c>
      <c r="G32" s="1118"/>
      <c r="H32" s="1119">
        <f>ROUNDDOWN(SUM(H8:H31),1)</f>
        <v>0</v>
      </c>
      <c r="I32" s="1118"/>
      <c r="J32" s="1119">
        <f>ROUNDDOWN(SUM(J8:J31),1)</f>
        <v>0</v>
      </c>
      <c r="K32" s="1118"/>
      <c r="L32" s="1119">
        <f>ROUNDDOWN(SUM(L8:L31),1)</f>
        <v>0</v>
      </c>
      <c r="M32" s="1118"/>
      <c r="N32" s="1119">
        <f>ROUNDDOWN(SUM(N8:N31),1)</f>
        <v>0</v>
      </c>
      <c r="O32" s="1118"/>
      <c r="P32" s="1119">
        <f>ROUNDDOWN(SUM(P8:P31),1)</f>
        <v>0</v>
      </c>
      <c r="Q32" s="1118"/>
      <c r="R32" s="1119">
        <f>ROUNDDOWN(SUM(R8:R31),1)</f>
        <v>0</v>
      </c>
      <c r="S32" s="1118"/>
      <c r="T32" s="1119">
        <f>ROUNDDOWN(SUM(T8:T31),1)</f>
        <v>0</v>
      </c>
      <c r="U32" s="1118"/>
      <c r="V32" s="1119">
        <f>ROUNDDOWN(SUM(V8:V31),1)</f>
        <v>0</v>
      </c>
      <c r="W32" s="1118"/>
      <c r="X32" s="1119">
        <f>ROUNDDOWN(SUM(X8:X31),1)</f>
        <v>0</v>
      </c>
      <c r="Y32" s="1118"/>
      <c r="Z32" s="1119">
        <f>ROUNDDOWN(SUM(Z8:Z31),1)</f>
        <v>0</v>
      </c>
      <c r="AA32" s="1124"/>
      <c r="AB32" s="331">
        <f>IF(SUM(F32:AA32)&gt;0,SUM(F32:AA32)/COUNTIF(F32:AA32,"&gt;0"),)</f>
        <v>0</v>
      </c>
      <c r="AC32" s="321"/>
      <c r="AD32" s="322"/>
      <c r="AE32" s="322"/>
      <c r="AF32" s="322"/>
      <c r="AG32" s="322"/>
      <c r="AH32" s="322"/>
      <c r="AI32" s="322"/>
      <c r="AJ32" s="322"/>
      <c r="AK32" s="322"/>
    </row>
    <row r="33" spans="1:38" ht="30" customHeight="1" thickBot="1" x14ac:dyDescent="0.2">
      <c r="A33" s="1125" t="s">
        <v>490</v>
      </c>
      <c r="B33" s="1126"/>
      <c r="C33" s="1126"/>
      <c r="D33" s="1126"/>
      <c r="E33" s="1127"/>
      <c r="F33" s="1128">
        <f>ROUNDDOWN(SUMIF(G8:G31,"○",F8:F31),1)</f>
        <v>0</v>
      </c>
      <c r="G33" s="1122"/>
      <c r="H33" s="1121">
        <f>ROUNDDOWN(SUMIF(I8:I31,"○",H8:H31),1)</f>
        <v>0</v>
      </c>
      <c r="I33" s="1122"/>
      <c r="J33" s="1121">
        <f>ROUNDDOWN(SUMIF(K8:K31,"○",J8:J31),1)</f>
        <v>0</v>
      </c>
      <c r="K33" s="1122"/>
      <c r="L33" s="1121">
        <f>ROUNDDOWN(SUMIF(M8:M31,"○",L8:L31),1)</f>
        <v>0</v>
      </c>
      <c r="M33" s="1122"/>
      <c r="N33" s="1121">
        <f>ROUNDDOWN(SUMIF(O8:O31,"○",N8:N31),1)</f>
        <v>0</v>
      </c>
      <c r="O33" s="1122"/>
      <c r="P33" s="1121">
        <f>ROUNDDOWN(SUMIF(Q8:Q31,"○",P8:P31),1)</f>
        <v>0</v>
      </c>
      <c r="Q33" s="1122"/>
      <c r="R33" s="1121">
        <f>ROUNDDOWN(SUMIF(S8:S31,"○",R8:R31),1)</f>
        <v>0</v>
      </c>
      <c r="S33" s="1122"/>
      <c r="T33" s="1121">
        <f>ROUNDDOWN(SUMIF(U8:U31,"○",T8:T31),1)</f>
        <v>0</v>
      </c>
      <c r="U33" s="1122"/>
      <c r="V33" s="1121">
        <f>ROUNDDOWN(SUMIF(W8:W31,"○",V8:V31),1)</f>
        <v>0</v>
      </c>
      <c r="W33" s="1122"/>
      <c r="X33" s="1121">
        <f>ROUNDDOWN(SUMIF(Y8:Y31,"○",X8:X31),1)</f>
        <v>0</v>
      </c>
      <c r="Y33" s="1122"/>
      <c r="Z33" s="1121">
        <f>ROUNDDOWN(SUMIF(AA8:AA31,"○",Z8:Z31),1)</f>
        <v>0</v>
      </c>
      <c r="AA33" s="1123"/>
      <c r="AB33" s="332">
        <f>IF(SUM(F33:AA33)&gt;0,SUM(F33:AA33)/COUNTIF(F33:AA33,"&gt;0"),)</f>
        <v>0</v>
      </c>
      <c r="AC33" s="321"/>
      <c r="AD33" s="322"/>
      <c r="AE33" s="322"/>
      <c r="AF33" s="322"/>
      <c r="AG33" s="322"/>
      <c r="AH33" s="322"/>
      <c r="AI33" s="322"/>
      <c r="AJ33" s="322"/>
      <c r="AK33" s="322"/>
    </row>
    <row r="34" spans="1:38" s="334" customFormat="1" ht="16.5" customHeight="1" x14ac:dyDescent="0.15">
      <c r="A34" s="333" t="s">
        <v>491</v>
      </c>
      <c r="D34" s="335"/>
      <c r="E34" s="335"/>
      <c r="F34" s="336"/>
      <c r="G34" s="336"/>
      <c r="H34" s="336"/>
      <c r="I34" s="336"/>
      <c r="J34" s="336"/>
      <c r="K34" s="336"/>
      <c r="L34" s="336"/>
      <c r="M34" s="336"/>
      <c r="N34" s="336"/>
      <c r="O34" s="336"/>
      <c r="P34" s="336"/>
      <c r="Q34" s="336"/>
      <c r="R34" s="336"/>
      <c r="S34" s="336"/>
      <c r="T34" s="336"/>
      <c r="U34" s="336"/>
      <c r="V34" s="336"/>
      <c r="W34" s="336"/>
      <c r="X34" s="336"/>
      <c r="Y34" s="336"/>
      <c r="Z34" s="336"/>
      <c r="AA34" s="336"/>
      <c r="AB34" s="337"/>
      <c r="AC34" s="337"/>
      <c r="AD34" s="337"/>
      <c r="AE34" s="337"/>
      <c r="AF34" s="337"/>
      <c r="AG34" s="337"/>
      <c r="AH34" s="337"/>
      <c r="AI34" s="337"/>
      <c r="AJ34" s="337"/>
      <c r="AK34" s="337"/>
      <c r="AL34" s="176"/>
    </row>
    <row r="35" spans="1:38" s="334" customFormat="1" ht="16.5" customHeight="1" x14ac:dyDescent="0.15">
      <c r="A35" s="333" t="s">
        <v>492</v>
      </c>
      <c r="D35" s="335"/>
      <c r="E35" s="335"/>
      <c r="F35" s="336"/>
      <c r="G35" s="336"/>
      <c r="H35" s="336"/>
      <c r="I35" s="336"/>
      <c r="J35" s="336"/>
      <c r="K35" s="336"/>
      <c r="L35" s="336"/>
      <c r="M35" s="336"/>
      <c r="N35" s="336"/>
      <c r="O35" s="336"/>
      <c r="P35" s="336"/>
      <c r="Q35" s="336"/>
      <c r="R35" s="336"/>
      <c r="S35" s="336"/>
      <c r="T35" s="336"/>
      <c r="U35" s="336"/>
      <c r="V35" s="336"/>
      <c r="W35" s="336"/>
      <c r="X35" s="336"/>
      <c r="Y35" s="336"/>
      <c r="Z35" s="336"/>
      <c r="AA35" s="336"/>
      <c r="AB35" s="337"/>
      <c r="AC35" s="337"/>
      <c r="AD35" s="337"/>
      <c r="AE35" s="337"/>
      <c r="AF35" s="337"/>
      <c r="AG35" s="337"/>
      <c r="AH35" s="337"/>
      <c r="AI35" s="337"/>
      <c r="AJ35" s="337"/>
      <c r="AK35" s="337"/>
      <c r="AL35" s="176"/>
    </row>
    <row r="36" spans="1:38" s="334" customFormat="1" ht="16.5" customHeight="1" x14ac:dyDescent="0.15">
      <c r="A36" s="333" t="s">
        <v>493</v>
      </c>
      <c r="D36" s="335"/>
      <c r="E36" s="335"/>
      <c r="F36" s="336"/>
      <c r="G36" s="336"/>
      <c r="H36" s="336"/>
      <c r="I36" s="336"/>
      <c r="J36" s="336"/>
      <c r="K36" s="336"/>
      <c r="L36" s="336"/>
      <c r="M36" s="336"/>
      <c r="N36" s="336"/>
      <c r="O36" s="336"/>
      <c r="P36" s="336"/>
      <c r="Q36" s="336"/>
      <c r="R36" s="336"/>
      <c r="S36" s="336"/>
      <c r="T36" s="336"/>
      <c r="U36" s="336"/>
      <c r="V36" s="336"/>
      <c r="W36" s="336"/>
      <c r="X36" s="336"/>
      <c r="Y36" s="336"/>
      <c r="Z36" s="336"/>
      <c r="AA36" s="336"/>
      <c r="AB36" s="337"/>
      <c r="AC36" s="337"/>
      <c r="AD36" s="337"/>
      <c r="AE36" s="337"/>
      <c r="AF36" s="337"/>
      <c r="AG36" s="337"/>
      <c r="AH36" s="337"/>
      <c r="AI36" s="337"/>
      <c r="AJ36" s="337"/>
      <c r="AK36" s="337"/>
      <c r="AL36" s="176"/>
    </row>
    <row r="37" spans="1:38" s="334" customFormat="1" ht="16.5" customHeight="1" x14ac:dyDescent="0.15">
      <c r="A37" s="333" t="s">
        <v>494</v>
      </c>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L37" s="176"/>
    </row>
    <row r="38" spans="1:38" s="334" customFormat="1" ht="16.5" customHeight="1" x14ac:dyDescent="0.15">
      <c r="A38" s="333" t="s">
        <v>495</v>
      </c>
      <c r="B38" s="338"/>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L38" s="176"/>
    </row>
    <row r="39" spans="1:38" s="334" customFormat="1" ht="16.5" customHeight="1" x14ac:dyDescent="0.15">
      <c r="A39" s="333" t="s">
        <v>496</v>
      </c>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L39" s="176"/>
    </row>
    <row r="40" spans="1:38" s="334" customFormat="1" ht="14.25" customHeight="1" x14ac:dyDescent="0.15">
      <c r="A40" s="333"/>
      <c r="B40" s="338"/>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L40" s="176"/>
    </row>
    <row r="41" spans="1:38" s="334" customFormat="1" ht="14.25" customHeight="1" x14ac:dyDescent="0.15">
      <c r="A41" s="333"/>
      <c r="B41" s="338"/>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L41" s="176"/>
    </row>
    <row r="42" spans="1:38" s="334" customFormat="1" ht="14.25" customHeight="1" x14ac:dyDescent="0.15">
      <c r="A42" s="333" t="s">
        <v>490</v>
      </c>
      <c r="B42" s="338"/>
      <c r="C42" s="338"/>
      <c r="D42" s="338"/>
      <c r="E42" s="338"/>
      <c r="F42" s="338"/>
      <c r="G42" s="338"/>
      <c r="H42" s="338" t="s">
        <v>497</v>
      </c>
      <c r="I42" s="338"/>
      <c r="J42" s="338"/>
      <c r="K42" s="338"/>
      <c r="L42" s="338"/>
      <c r="M42" s="338"/>
      <c r="N42" s="338" t="s">
        <v>498</v>
      </c>
      <c r="O42" s="338"/>
      <c r="P42" s="338"/>
      <c r="Q42" s="338"/>
      <c r="R42" s="338"/>
      <c r="S42" s="338"/>
      <c r="T42" s="338"/>
      <c r="U42" s="338"/>
      <c r="V42" s="338"/>
      <c r="W42" s="338"/>
      <c r="X42" s="338"/>
      <c r="Y42" s="338"/>
      <c r="Z42" s="338"/>
      <c r="AA42" s="338"/>
      <c r="AB42" s="338"/>
      <c r="AL42" s="176"/>
    </row>
    <row r="43" spans="1:38" s="334" customFormat="1" ht="14.25" customHeight="1" x14ac:dyDescent="0.15">
      <c r="A43" s="333" t="s">
        <v>499</v>
      </c>
      <c r="B43" s="338"/>
      <c r="C43" s="338"/>
      <c r="D43" s="338"/>
      <c r="E43" s="338"/>
      <c r="F43" s="338"/>
      <c r="G43" s="338"/>
      <c r="H43" s="338" t="s">
        <v>500</v>
      </c>
      <c r="I43" s="338"/>
      <c r="J43" s="338"/>
      <c r="K43" s="338"/>
      <c r="L43" s="338"/>
      <c r="M43" s="338"/>
      <c r="N43" s="338" t="s">
        <v>501</v>
      </c>
      <c r="O43" s="338"/>
      <c r="P43" s="338"/>
      <c r="Q43" s="338"/>
      <c r="R43" s="338"/>
      <c r="S43" s="338"/>
      <c r="T43" s="338"/>
      <c r="U43" s="338"/>
      <c r="V43" s="338"/>
      <c r="W43" s="338"/>
      <c r="X43" s="338"/>
      <c r="Y43" s="338"/>
      <c r="Z43" s="338"/>
      <c r="AA43" s="338"/>
      <c r="AB43" s="338"/>
      <c r="AL43" s="176"/>
    </row>
    <row r="44" spans="1:38" s="334" customFormat="1" ht="14.25" customHeight="1" x14ac:dyDescent="0.15">
      <c r="A44" s="333" t="s">
        <v>502</v>
      </c>
      <c r="B44" s="338"/>
      <c r="C44" s="338"/>
      <c r="D44" s="338"/>
      <c r="E44" s="338"/>
      <c r="F44" s="338"/>
      <c r="G44" s="338"/>
      <c r="H44" s="338" t="s">
        <v>503</v>
      </c>
      <c r="I44" s="338"/>
      <c r="J44" s="338"/>
      <c r="K44" s="338"/>
      <c r="L44" s="338"/>
      <c r="M44" s="338"/>
      <c r="N44" s="338" t="s">
        <v>504</v>
      </c>
      <c r="O44" s="338"/>
      <c r="P44" s="338"/>
      <c r="Q44" s="338"/>
      <c r="R44" s="338"/>
      <c r="S44" s="338"/>
      <c r="T44" s="338"/>
      <c r="U44" s="338"/>
      <c r="V44" s="338"/>
      <c r="W44" s="338"/>
      <c r="X44" s="338"/>
      <c r="Y44" s="338"/>
      <c r="Z44" s="338"/>
      <c r="AA44" s="338"/>
      <c r="AB44" s="338"/>
      <c r="AL44" s="176"/>
    </row>
    <row r="45" spans="1:38" ht="15.95" customHeight="1" x14ac:dyDescent="0.15">
      <c r="A45" s="333" t="s">
        <v>505</v>
      </c>
      <c r="B45" s="338"/>
      <c r="C45" s="338"/>
      <c r="D45" s="338"/>
      <c r="E45" s="338"/>
      <c r="F45" s="338"/>
      <c r="G45" s="339"/>
      <c r="H45" s="339"/>
      <c r="I45" s="339"/>
      <c r="J45" s="339"/>
      <c r="K45" s="339"/>
      <c r="L45" s="339"/>
      <c r="M45" s="339"/>
      <c r="N45" s="339" t="s">
        <v>506</v>
      </c>
      <c r="O45" s="339"/>
      <c r="P45" s="339"/>
      <c r="Q45" s="339"/>
      <c r="R45" s="339"/>
      <c r="S45" s="339"/>
      <c r="T45" s="339"/>
      <c r="U45" s="339"/>
      <c r="V45" s="339"/>
      <c r="W45" s="339"/>
      <c r="X45" s="339"/>
      <c r="Y45" s="339"/>
      <c r="Z45" s="339"/>
      <c r="AA45" s="339"/>
      <c r="AB45" s="339"/>
    </row>
    <row r="46" spans="1:38" ht="15.95" customHeight="1" x14ac:dyDescent="0.15">
      <c r="A46" s="333" t="s">
        <v>507</v>
      </c>
      <c r="B46" s="338"/>
      <c r="C46" s="338"/>
      <c r="D46" s="338"/>
      <c r="E46" s="339"/>
      <c r="F46" s="339"/>
      <c r="G46" s="339"/>
      <c r="H46" s="339"/>
      <c r="I46" s="339"/>
      <c r="J46" s="339"/>
      <c r="K46" s="339"/>
      <c r="L46" s="339"/>
      <c r="M46" s="339"/>
      <c r="N46" s="339" t="s">
        <v>508</v>
      </c>
      <c r="O46" s="339"/>
      <c r="P46" s="339"/>
      <c r="Q46" s="339"/>
      <c r="R46" s="339"/>
      <c r="S46" s="339"/>
      <c r="T46" s="339"/>
      <c r="U46" s="339"/>
      <c r="V46" s="339"/>
      <c r="W46" s="339"/>
      <c r="X46" s="339"/>
      <c r="Y46" s="339"/>
      <c r="Z46" s="339"/>
      <c r="AA46" s="339"/>
      <c r="AB46" s="339"/>
    </row>
    <row r="47" spans="1:38" ht="15.95" customHeight="1" x14ac:dyDescent="0.15">
      <c r="A47" s="333"/>
      <c r="B47" s="338"/>
      <c r="C47" s="338"/>
      <c r="D47" s="338"/>
      <c r="E47" s="339"/>
      <c r="F47" s="339"/>
      <c r="G47" s="339"/>
      <c r="H47" s="339"/>
      <c r="I47" s="339"/>
      <c r="J47" s="339"/>
      <c r="K47" s="339"/>
      <c r="L47" s="339"/>
      <c r="M47" s="339"/>
      <c r="N47" s="339" t="s">
        <v>509</v>
      </c>
      <c r="O47" s="339"/>
      <c r="P47" s="339"/>
      <c r="Q47" s="339"/>
      <c r="R47" s="339"/>
      <c r="S47" s="339"/>
      <c r="T47" s="339"/>
      <c r="U47" s="339"/>
      <c r="V47" s="339"/>
      <c r="W47" s="339"/>
      <c r="X47" s="339"/>
      <c r="Y47" s="339"/>
      <c r="Z47" s="339"/>
      <c r="AA47" s="339"/>
      <c r="AB47" s="339"/>
    </row>
    <row r="48" spans="1:38" ht="15.95" customHeight="1" x14ac:dyDescent="0.15">
      <c r="A48" s="333"/>
      <c r="B48" s="339"/>
      <c r="C48" s="339"/>
      <c r="D48" s="339"/>
      <c r="E48" s="339"/>
      <c r="F48" s="339"/>
      <c r="G48" s="340"/>
      <c r="H48" s="339"/>
      <c r="I48" s="339"/>
      <c r="J48" s="339"/>
      <c r="K48" s="339"/>
      <c r="L48" s="339"/>
      <c r="M48" s="339"/>
      <c r="N48" s="339" t="s">
        <v>510</v>
      </c>
      <c r="O48" s="339"/>
      <c r="P48" s="339"/>
      <c r="Q48" s="339"/>
      <c r="R48" s="339"/>
      <c r="S48" s="339"/>
      <c r="T48" s="339"/>
      <c r="U48" s="339"/>
      <c r="V48" s="339"/>
      <c r="W48" s="339"/>
      <c r="X48" s="339"/>
      <c r="Y48" s="339"/>
      <c r="Z48" s="339"/>
      <c r="AA48" s="339"/>
      <c r="AB48" s="339"/>
    </row>
    <row r="49" spans="1:28" ht="15.95" customHeight="1" x14ac:dyDescent="0.15">
      <c r="B49" s="339"/>
      <c r="C49" s="339"/>
      <c r="D49" s="339"/>
      <c r="E49" s="340"/>
      <c r="F49" s="340"/>
      <c r="G49" s="339"/>
      <c r="H49" s="339"/>
      <c r="I49" s="339"/>
      <c r="J49" s="339"/>
      <c r="K49" s="339"/>
      <c r="L49" s="339"/>
      <c r="M49" s="339"/>
      <c r="N49" s="339" t="s">
        <v>511</v>
      </c>
      <c r="O49" s="339"/>
      <c r="P49" s="339"/>
      <c r="Q49" s="339"/>
      <c r="R49" s="339"/>
      <c r="S49" s="339"/>
      <c r="T49" s="339"/>
      <c r="U49" s="339"/>
      <c r="V49" s="339"/>
      <c r="W49" s="339"/>
      <c r="X49" s="339"/>
      <c r="Y49" s="339"/>
      <c r="Z49" s="339"/>
      <c r="AA49" s="339"/>
      <c r="AB49" s="339"/>
    </row>
    <row r="50" spans="1:28" ht="15.95" customHeight="1" x14ac:dyDescent="0.15">
      <c r="A50" s="339" t="s">
        <v>512</v>
      </c>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row>
    <row r="51" spans="1:28" ht="15.95" customHeight="1" x14ac:dyDescent="0.15">
      <c r="A51" s="339" t="s">
        <v>513</v>
      </c>
      <c r="B51" s="340"/>
      <c r="C51" s="340"/>
      <c r="D51" s="340"/>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row>
    <row r="52" spans="1:28" ht="18" customHeight="1" x14ac:dyDescent="0.15">
      <c r="A52" s="339" t="s">
        <v>514</v>
      </c>
      <c r="B52" s="339"/>
      <c r="C52" s="339"/>
      <c r="D52" s="339"/>
      <c r="E52" s="339"/>
      <c r="F52" s="339"/>
    </row>
    <row r="53" spans="1:28" ht="18" customHeight="1" x14ac:dyDescent="0.15">
      <c r="A53" s="339"/>
      <c r="B53" s="339"/>
      <c r="C53" s="339"/>
      <c r="D53" s="339"/>
    </row>
    <row r="54" spans="1:28" ht="18" customHeight="1" x14ac:dyDescent="0.15">
      <c r="A54" s="339"/>
      <c r="B54" s="339"/>
      <c r="C54" s="339"/>
      <c r="D54" s="339"/>
    </row>
    <row r="55" spans="1:28" ht="18" customHeight="1" x14ac:dyDescent="0.15">
      <c r="A55" s="339"/>
    </row>
    <row r="56" spans="1:28" ht="18" customHeight="1" x14ac:dyDescent="0.15">
      <c r="A56" s="339"/>
    </row>
    <row r="57" spans="1:28" ht="18" customHeight="1" x14ac:dyDescent="0.15">
      <c r="A57" s="339"/>
    </row>
    <row r="58" spans="1:28" ht="18" customHeight="1" x14ac:dyDescent="0.15"/>
    <row r="59" spans="1:28" ht="18" customHeight="1" x14ac:dyDescent="0.15"/>
    <row r="60" spans="1:28" ht="18" customHeight="1" x14ac:dyDescent="0.15"/>
  </sheetData>
  <mergeCells count="323">
    <mergeCell ref="V33:W33"/>
    <mergeCell ref="X33:Y33"/>
    <mergeCell ref="Z33:AA33"/>
    <mergeCell ref="Z32:AA32"/>
    <mergeCell ref="A33:E33"/>
    <mergeCell ref="F33:G33"/>
    <mergeCell ref="H33:I33"/>
    <mergeCell ref="J33:K33"/>
    <mergeCell ref="L33:M33"/>
    <mergeCell ref="N33:O33"/>
    <mergeCell ref="P33:Q33"/>
    <mergeCell ref="R33:S33"/>
    <mergeCell ref="T33:U33"/>
    <mergeCell ref="N32:O32"/>
    <mergeCell ref="P32:Q32"/>
    <mergeCell ref="R32:S32"/>
    <mergeCell ref="T32:U32"/>
    <mergeCell ref="V32:W32"/>
    <mergeCell ref="X32:Y32"/>
    <mergeCell ref="AA30:AA31"/>
    <mergeCell ref="A32:E32"/>
    <mergeCell ref="F32:G32"/>
    <mergeCell ref="H32:I32"/>
    <mergeCell ref="J32:K32"/>
    <mergeCell ref="L32:M32"/>
    <mergeCell ref="Q30:Q31"/>
    <mergeCell ref="R30:R31"/>
    <mergeCell ref="S30:S31"/>
    <mergeCell ref="T30:T31"/>
    <mergeCell ref="U30:U31"/>
    <mergeCell ref="V30:V31"/>
    <mergeCell ref="K30:K31"/>
    <mergeCell ref="L30:L31"/>
    <mergeCell ref="M30:M31"/>
    <mergeCell ref="N30:N31"/>
    <mergeCell ref="O30:O31"/>
    <mergeCell ref="P30:P31"/>
    <mergeCell ref="B30:B31"/>
    <mergeCell ref="F30:F31"/>
    <mergeCell ref="G30:G31"/>
    <mergeCell ref="H30:H31"/>
    <mergeCell ref="I30:I31"/>
    <mergeCell ref="J30:J31"/>
    <mergeCell ref="V28:V29"/>
    <mergeCell ref="W28:W29"/>
    <mergeCell ref="X28:X29"/>
    <mergeCell ref="Y28:Y29"/>
    <mergeCell ref="Z28:Z29"/>
    <mergeCell ref="W30:W31"/>
    <mergeCell ref="X30:X31"/>
    <mergeCell ref="Y30:Y31"/>
    <mergeCell ref="Z30:Z31"/>
    <mergeCell ref="S28:S29"/>
    <mergeCell ref="T28:T29"/>
    <mergeCell ref="U28:U29"/>
    <mergeCell ref="J28:J29"/>
    <mergeCell ref="K28:K29"/>
    <mergeCell ref="L28:L29"/>
    <mergeCell ref="M28:M29"/>
    <mergeCell ref="N28:N29"/>
    <mergeCell ref="O28:O29"/>
    <mergeCell ref="AA26:AA27"/>
    <mergeCell ref="B28:B29"/>
    <mergeCell ref="F28:F29"/>
    <mergeCell ref="G28:G29"/>
    <mergeCell ref="H28:H29"/>
    <mergeCell ref="I28:I29"/>
    <mergeCell ref="Q26:Q27"/>
    <mergeCell ref="R26:R27"/>
    <mergeCell ref="S26:S27"/>
    <mergeCell ref="T26:T27"/>
    <mergeCell ref="U26:U27"/>
    <mergeCell ref="V26:V27"/>
    <mergeCell ref="K26:K27"/>
    <mergeCell ref="L26:L27"/>
    <mergeCell ref="M26:M27"/>
    <mergeCell ref="N26:N27"/>
    <mergeCell ref="O26:O27"/>
    <mergeCell ref="P26:P27"/>
    <mergeCell ref="B26:B27"/>
    <mergeCell ref="F26:F27"/>
    <mergeCell ref="AA28:AA29"/>
    <mergeCell ref="P28:P29"/>
    <mergeCell ref="Q28:Q29"/>
    <mergeCell ref="R28:R29"/>
    <mergeCell ref="G26:G27"/>
    <mergeCell ref="H26:H27"/>
    <mergeCell ref="I26:I27"/>
    <mergeCell ref="J26:J27"/>
    <mergeCell ref="V24:V25"/>
    <mergeCell ref="W24:W25"/>
    <mergeCell ref="X24:X25"/>
    <mergeCell ref="Y24:Y25"/>
    <mergeCell ref="Z24:Z25"/>
    <mergeCell ref="W26:W27"/>
    <mergeCell ref="X26:X27"/>
    <mergeCell ref="Y26:Y27"/>
    <mergeCell ref="Z26:Z27"/>
    <mergeCell ref="S24:S25"/>
    <mergeCell ref="T24:T25"/>
    <mergeCell ref="U24:U25"/>
    <mergeCell ref="J24:J25"/>
    <mergeCell ref="K24:K25"/>
    <mergeCell ref="L24:L25"/>
    <mergeCell ref="M24:M25"/>
    <mergeCell ref="N24:N25"/>
    <mergeCell ref="O24:O25"/>
    <mergeCell ref="AA22:AA23"/>
    <mergeCell ref="B24:B25"/>
    <mergeCell ref="F24:F25"/>
    <mergeCell ref="G24:G25"/>
    <mergeCell ref="H24:H25"/>
    <mergeCell ref="I24:I25"/>
    <mergeCell ref="Q22:Q23"/>
    <mergeCell ref="R22:R23"/>
    <mergeCell ref="S22:S23"/>
    <mergeCell ref="T22:T23"/>
    <mergeCell ref="U22:U23"/>
    <mergeCell ref="V22:V23"/>
    <mergeCell ref="K22:K23"/>
    <mergeCell ref="L22:L23"/>
    <mergeCell ref="M22:M23"/>
    <mergeCell ref="N22:N23"/>
    <mergeCell ref="O22:O23"/>
    <mergeCell ref="P22:P23"/>
    <mergeCell ref="B22:B23"/>
    <mergeCell ref="F22:F23"/>
    <mergeCell ref="AA24:AA25"/>
    <mergeCell ref="P24:P25"/>
    <mergeCell ref="Q24:Q25"/>
    <mergeCell ref="R24:R25"/>
    <mergeCell ref="V20:V21"/>
    <mergeCell ref="W20:W21"/>
    <mergeCell ref="X20:X21"/>
    <mergeCell ref="Y20:Y21"/>
    <mergeCell ref="Z20:Z21"/>
    <mergeCell ref="W22:W23"/>
    <mergeCell ref="X22:X23"/>
    <mergeCell ref="Y22:Y23"/>
    <mergeCell ref="Z22:Z23"/>
    <mergeCell ref="U20:U21"/>
    <mergeCell ref="J20:J21"/>
    <mergeCell ref="K20:K21"/>
    <mergeCell ref="L20:L21"/>
    <mergeCell ref="M20:M21"/>
    <mergeCell ref="N20:N21"/>
    <mergeCell ref="O20:O21"/>
    <mergeCell ref="G22:G23"/>
    <mergeCell ref="H22:H23"/>
    <mergeCell ref="I22:I23"/>
    <mergeCell ref="J22:J23"/>
    <mergeCell ref="AA18:AA19"/>
    <mergeCell ref="B20:B21"/>
    <mergeCell ref="F20:F21"/>
    <mergeCell ref="G20:G21"/>
    <mergeCell ref="H20:H21"/>
    <mergeCell ref="I20:I21"/>
    <mergeCell ref="Q18:Q19"/>
    <mergeCell ref="R18:R19"/>
    <mergeCell ref="S18:S19"/>
    <mergeCell ref="T18:T19"/>
    <mergeCell ref="U18:U19"/>
    <mergeCell ref="V18:V19"/>
    <mergeCell ref="K18:K19"/>
    <mergeCell ref="L18:L19"/>
    <mergeCell ref="M18:M19"/>
    <mergeCell ref="N18:N19"/>
    <mergeCell ref="O18:O19"/>
    <mergeCell ref="P18:P19"/>
    <mergeCell ref="AA20:AA21"/>
    <mergeCell ref="P20:P21"/>
    <mergeCell ref="Q20:Q21"/>
    <mergeCell ref="R20:R21"/>
    <mergeCell ref="S20:S21"/>
    <mergeCell ref="T20:T21"/>
    <mergeCell ref="Z16:Z17"/>
    <mergeCell ref="AA16:AA17"/>
    <mergeCell ref="B18:B19"/>
    <mergeCell ref="F18:F19"/>
    <mergeCell ref="G18:G19"/>
    <mergeCell ref="H18:H19"/>
    <mergeCell ref="I18:I19"/>
    <mergeCell ref="J18:J19"/>
    <mergeCell ref="R16:R17"/>
    <mergeCell ref="S16:S17"/>
    <mergeCell ref="T16:T17"/>
    <mergeCell ref="U16:U17"/>
    <mergeCell ref="V16:V17"/>
    <mergeCell ref="W16:W17"/>
    <mergeCell ref="L16:L17"/>
    <mergeCell ref="M16:M17"/>
    <mergeCell ref="N16:N17"/>
    <mergeCell ref="O16:O17"/>
    <mergeCell ref="P16:P17"/>
    <mergeCell ref="Q16:Q17"/>
    <mergeCell ref="W18:W19"/>
    <mergeCell ref="X18:X19"/>
    <mergeCell ref="Y18:Y19"/>
    <mergeCell ref="Z18:Z19"/>
    <mergeCell ref="Y14:Y15"/>
    <mergeCell ref="Z14:Z15"/>
    <mergeCell ref="AA14:AA15"/>
    <mergeCell ref="B16:B17"/>
    <mergeCell ref="F16:F17"/>
    <mergeCell ref="G16:G17"/>
    <mergeCell ref="H16:H17"/>
    <mergeCell ref="I16:I17"/>
    <mergeCell ref="J16:J17"/>
    <mergeCell ref="K16:K17"/>
    <mergeCell ref="S14:S15"/>
    <mergeCell ref="T14:T15"/>
    <mergeCell ref="U14:U15"/>
    <mergeCell ref="V14:V15"/>
    <mergeCell ref="W14:W15"/>
    <mergeCell ref="X14:X15"/>
    <mergeCell ref="M14:M15"/>
    <mergeCell ref="N14:N15"/>
    <mergeCell ref="O14:O15"/>
    <mergeCell ref="P14:P15"/>
    <mergeCell ref="Q14:Q15"/>
    <mergeCell ref="R14:R15"/>
    <mergeCell ref="X16:X17"/>
    <mergeCell ref="Y16:Y17"/>
    <mergeCell ref="B10:B11"/>
    <mergeCell ref="F10:F11"/>
    <mergeCell ref="Z12:Z13"/>
    <mergeCell ref="AA12:AA13"/>
    <mergeCell ref="B14:B15"/>
    <mergeCell ref="F14:F15"/>
    <mergeCell ref="G14:G15"/>
    <mergeCell ref="H14:H15"/>
    <mergeCell ref="I14:I15"/>
    <mergeCell ref="J14:J15"/>
    <mergeCell ref="K14:K15"/>
    <mergeCell ref="L14:L15"/>
    <mergeCell ref="T12:T13"/>
    <mergeCell ref="U12:U13"/>
    <mergeCell ref="V12:V13"/>
    <mergeCell ref="W12:W13"/>
    <mergeCell ref="X12:X13"/>
    <mergeCell ref="Y12:Y13"/>
    <mergeCell ref="N12:N13"/>
    <mergeCell ref="O12:O13"/>
    <mergeCell ref="P12:P13"/>
    <mergeCell ref="Q12:Q13"/>
    <mergeCell ref="R12:R13"/>
    <mergeCell ref="S12:S13"/>
    <mergeCell ref="B12:B13"/>
    <mergeCell ref="F12:F13"/>
    <mergeCell ref="G12:G13"/>
    <mergeCell ref="H12:H13"/>
    <mergeCell ref="I12:I13"/>
    <mergeCell ref="J12:J13"/>
    <mergeCell ref="K12:K13"/>
    <mergeCell ref="L12:L13"/>
    <mergeCell ref="M12:M13"/>
    <mergeCell ref="Z8:Z9"/>
    <mergeCell ref="AA8:AA9"/>
    <mergeCell ref="K8:K9"/>
    <mergeCell ref="L8:L9"/>
    <mergeCell ref="M8:M9"/>
    <mergeCell ref="N8:N9"/>
    <mergeCell ref="O8:O9"/>
    <mergeCell ref="P8:P9"/>
    <mergeCell ref="AA10:AA11"/>
    <mergeCell ref="Q10:Q11"/>
    <mergeCell ref="R10:R11"/>
    <mergeCell ref="S10:S11"/>
    <mergeCell ref="T10:T11"/>
    <mergeCell ref="U10:U11"/>
    <mergeCell ref="V10:V11"/>
    <mergeCell ref="K10:K11"/>
    <mergeCell ref="L10:L11"/>
    <mergeCell ref="M10:M11"/>
    <mergeCell ref="N10:N11"/>
    <mergeCell ref="O10:O11"/>
    <mergeCell ref="P10:P11"/>
    <mergeCell ref="B8:B9"/>
    <mergeCell ref="F8:F9"/>
    <mergeCell ref="G8:G9"/>
    <mergeCell ref="H8:H9"/>
    <mergeCell ref="I8:I9"/>
    <mergeCell ref="J8:J9"/>
    <mergeCell ref="AB8:AB31"/>
    <mergeCell ref="W10:W11"/>
    <mergeCell ref="X10:X11"/>
    <mergeCell ref="Y10:Y11"/>
    <mergeCell ref="Z10:Z11"/>
    <mergeCell ref="Q8:Q9"/>
    <mergeCell ref="R8:R9"/>
    <mergeCell ref="S8:S9"/>
    <mergeCell ref="T8:T9"/>
    <mergeCell ref="U8:U9"/>
    <mergeCell ref="V8:V9"/>
    <mergeCell ref="G10:G11"/>
    <mergeCell ref="H10:H11"/>
    <mergeCell ref="I10:I11"/>
    <mergeCell ref="J10:J11"/>
    <mergeCell ref="W8:W9"/>
    <mergeCell ref="X8:X9"/>
    <mergeCell ref="Y8:Y9"/>
    <mergeCell ref="AL2:AM3"/>
    <mergeCell ref="P1:X1"/>
    <mergeCell ref="B2:G2"/>
    <mergeCell ref="P2:X2"/>
    <mergeCell ref="A3:I3"/>
    <mergeCell ref="P3:R3"/>
    <mergeCell ref="P4:Q4"/>
    <mergeCell ref="X4:Y4"/>
    <mergeCell ref="A5:A7"/>
    <mergeCell ref="F5:AA5"/>
    <mergeCell ref="AB5:AB7"/>
    <mergeCell ref="F6:G6"/>
    <mergeCell ref="H6:I6"/>
    <mergeCell ref="J6:K6"/>
    <mergeCell ref="L6:M6"/>
    <mergeCell ref="N6:O6"/>
    <mergeCell ref="P6:Q6"/>
    <mergeCell ref="R6:S6"/>
    <mergeCell ref="T6:U6"/>
    <mergeCell ref="V6:W6"/>
    <mergeCell ref="X6:Y6"/>
    <mergeCell ref="Z6:AA6"/>
  </mergeCells>
  <phoneticPr fontId="2"/>
  <dataValidations count="5">
    <dataValidation type="list" allowBlank="1" showInputMessage="1" showErrorMessage="1" sqref="A33:E33" xr:uid="{31936C7E-FCDB-411C-B4FF-8E8868AC3E12}">
      <formula1>$A$42:$A$48</formula1>
    </dataValidation>
    <dataValidation type="list" allowBlank="1" showInputMessage="1" showErrorMessage="1" sqref="A9 A11 A13 A15 A17 A19 A21 A23 A25 A27 A29 A31" xr:uid="{CEE56F40-FD91-40B3-85B3-68BDE855D1FB}">
      <formula1>$A$50:$A$52</formula1>
    </dataValidation>
    <dataValidation type="list" allowBlank="1" showInputMessage="1" showErrorMessage="1" sqref="B2:G2" xr:uid="{9C32BEEC-47B7-4DCF-9137-2412014BCCC5}">
      <formula1>$H$42:$H$44</formula1>
    </dataValidation>
    <dataValidation type="list" allowBlank="1" showInputMessage="1" showErrorMessage="1" sqref="P1:X1" xr:uid="{EB145EF2-5CD3-4399-AA58-62404EF09971}">
      <formula1>$N$42:$N$49</formula1>
    </dataValidation>
    <dataValidation type="list" showInputMessage="1" showErrorMessage="1" sqref="G8:G31 I8:I31 K8:K31 M8:M31 O8:O31 Q8:Q31 S8:S31 U8:U31 W8:W31 Y8:Y31 AA8:AA31" xr:uid="{6BCA390F-8950-44F3-AE73-CDBB99F8B38B}">
      <formula1>"○,　"</formula1>
    </dataValidation>
  </dataValidations>
  <hyperlinks>
    <hyperlink ref="AL2" location="添付書類一覧!A1" display="添付書類一覧に戻る" xr:uid="{A526C0A4-F7BE-4C90-A747-851299169B6F}"/>
    <hyperlink ref="AL2:AM3" location="' 添付書類一覧'!A1" display="添付書類一覧に戻る" xr:uid="{1C5FC24D-52C2-4D78-B9AE-24437AF22420}"/>
  </hyperlinks>
  <printOptions horizontalCentered="1" verticalCentered="1"/>
  <pageMargins left="0.59055118110236227" right="0.59055118110236227" top="0.39370078740157483" bottom="0.39370078740157483" header="0.39370078740157483" footer="0.23622047244094491"/>
  <pageSetup paperSize="9" scale="72" orientation="landscape" r:id="rId1"/>
  <headerFooter alignWithMargins="0"/>
  <colBreaks count="1" manualBreakCount="1">
    <brk id="28" max="3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3" t="s">
        <v>72</v>
      </c>
      <c r="AA3" s="634"/>
      <c r="AB3" s="634"/>
      <c r="AC3" s="634"/>
      <c r="AD3" s="635"/>
      <c r="AE3" s="699"/>
      <c r="AF3" s="700"/>
      <c r="AG3" s="700"/>
      <c r="AH3" s="700"/>
      <c r="AI3" s="700"/>
      <c r="AJ3" s="700"/>
      <c r="AK3" s="700"/>
      <c r="AL3" s="701"/>
      <c r="AM3" s="20"/>
      <c r="AN3" s="1"/>
    </row>
    <row r="4" spans="2:40" s="2" customFormat="1" x14ac:dyDescent="0.15">
      <c r="AN4" s="21"/>
    </row>
    <row r="5" spans="2:40" s="2" customFormat="1" x14ac:dyDescent="0.15">
      <c r="B5" s="749" t="s">
        <v>43</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row>
    <row r="6" spans="2:40" s="2" customFormat="1" ht="13.5" customHeight="1" x14ac:dyDescent="0.15">
      <c r="AC6" s="1"/>
      <c r="AD6" s="45"/>
      <c r="AE6" s="45" t="s">
        <v>30</v>
      </c>
      <c r="AH6" s="2" t="s">
        <v>36</v>
      </c>
      <c r="AJ6" s="2" t="s">
        <v>32</v>
      </c>
      <c r="AL6" s="2" t="s">
        <v>31</v>
      </c>
    </row>
    <row r="7" spans="2:40" s="2" customFormat="1" x14ac:dyDescent="0.15">
      <c r="B7" s="749" t="s">
        <v>73</v>
      </c>
      <c r="C7" s="749"/>
      <c r="D7" s="749"/>
      <c r="E7" s="749"/>
      <c r="F7" s="749"/>
      <c r="G7" s="749"/>
      <c r="H7" s="749"/>
      <c r="I7" s="749"/>
      <c r="J7" s="749"/>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646" t="s">
        <v>74</v>
      </c>
      <c r="C11" s="716" t="s">
        <v>7</v>
      </c>
      <c r="D11" s="717"/>
      <c r="E11" s="717"/>
      <c r="F11" s="717"/>
      <c r="G11" s="717"/>
      <c r="H11" s="717"/>
      <c r="I11" s="717"/>
      <c r="J11" s="717"/>
      <c r="K11" s="7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47"/>
      <c r="C12" s="718" t="s">
        <v>75</v>
      </c>
      <c r="D12" s="719"/>
      <c r="E12" s="719"/>
      <c r="F12" s="719"/>
      <c r="G12" s="719"/>
      <c r="H12" s="719"/>
      <c r="I12" s="719"/>
      <c r="J12" s="719"/>
      <c r="K12" s="7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47"/>
      <c r="C13" s="716" t="s">
        <v>8</v>
      </c>
      <c r="D13" s="717"/>
      <c r="E13" s="717"/>
      <c r="F13" s="717"/>
      <c r="G13" s="717"/>
      <c r="H13" s="717"/>
      <c r="I13" s="717"/>
      <c r="J13" s="717"/>
      <c r="K13" s="1055"/>
      <c r="L13" s="1129" t="s">
        <v>76</v>
      </c>
      <c r="M13" s="1130"/>
      <c r="N13" s="1130"/>
      <c r="O13" s="1130"/>
      <c r="P13" s="1130"/>
      <c r="Q13" s="1130"/>
      <c r="R13" s="1130"/>
      <c r="S13" s="1130"/>
      <c r="T13" s="1130"/>
      <c r="U13" s="1130"/>
      <c r="V13" s="1130"/>
      <c r="W13" s="1130"/>
      <c r="X13" s="1130"/>
      <c r="Y13" s="1130"/>
      <c r="Z13" s="1130"/>
      <c r="AA13" s="1130"/>
      <c r="AB13" s="1130"/>
      <c r="AC13" s="1130"/>
      <c r="AD13" s="1130"/>
      <c r="AE13" s="1130"/>
      <c r="AF13" s="1130"/>
      <c r="AG13" s="1130"/>
      <c r="AH13" s="1130"/>
      <c r="AI13" s="1130"/>
      <c r="AJ13" s="1130"/>
      <c r="AK13" s="1130"/>
      <c r="AL13" s="1131"/>
    </row>
    <row r="14" spans="2:40" s="2" customFormat="1" x14ac:dyDescent="0.15">
      <c r="B14" s="647"/>
      <c r="C14" s="718"/>
      <c r="D14" s="719"/>
      <c r="E14" s="719"/>
      <c r="F14" s="719"/>
      <c r="G14" s="719"/>
      <c r="H14" s="719"/>
      <c r="I14" s="719"/>
      <c r="J14" s="719"/>
      <c r="K14" s="965"/>
      <c r="L14" s="1132" t="s">
        <v>77</v>
      </c>
      <c r="M14" s="1133"/>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c r="AJ14" s="1133"/>
      <c r="AK14" s="1133"/>
      <c r="AL14" s="1134"/>
    </row>
    <row r="15" spans="2:40" s="2" customFormat="1" x14ac:dyDescent="0.15">
      <c r="B15" s="647"/>
      <c r="C15" s="720"/>
      <c r="D15" s="721"/>
      <c r="E15" s="721"/>
      <c r="F15" s="721"/>
      <c r="G15" s="721"/>
      <c r="H15" s="721"/>
      <c r="I15" s="721"/>
      <c r="J15" s="721"/>
      <c r="K15" s="1056"/>
      <c r="L15" s="1135" t="s">
        <v>78</v>
      </c>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7"/>
    </row>
    <row r="16" spans="2:40" s="2" customFormat="1" ht="14.25" customHeight="1" x14ac:dyDescent="0.15">
      <c r="B16" s="647"/>
      <c r="C16" s="640" t="s">
        <v>79</v>
      </c>
      <c r="D16" s="641"/>
      <c r="E16" s="641"/>
      <c r="F16" s="641"/>
      <c r="G16" s="641"/>
      <c r="H16" s="641"/>
      <c r="I16" s="641"/>
      <c r="J16" s="641"/>
      <c r="K16" s="642"/>
      <c r="L16" s="633" t="s">
        <v>9</v>
      </c>
      <c r="M16" s="634"/>
      <c r="N16" s="634"/>
      <c r="O16" s="634"/>
      <c r="P16" s="635"/>
      <c r="Q16" s="24"/>
      <c r="R16" s="25"/>
      <c r="S16" s="25"/>
      <c r="T16" s="25"/>
      <c r="U16" s="25"/>
      <c r="V16" s="25"/>
      <c r="W16" s="25"/>
      <c r="X16" s="25"/>
      <c r="Y16" s="26"/>
      <c r="Z16" s="729" t="s">
        <v>10</v>
      </c>
      <c r="AA16" s="722"/>
      <c r="AB16" s="722"/>
      <c r="AC16" s="722"/>
      <c r="AD16" s="724"/>
      <c r="AE16" s="28"/>
      <c r="AF16" s="32"/>
      <c r="AG16" s="22"/>
      <c r="AH16" s="22"/>
      <c r="AI16" s="22"/>
      <c r="AJ16" s="1130"/>
      <c r="AK16" s="1130"/>
      <c r="AL16" s="1131"/>
    </row>
    <row r="17" spans="2:40" ht="14.25" customHeight="1" x14ac:dyDescent="0.15">
      <c r="B17" s="647"/>
      <c r="C17" s="747" t="s">
        <v>55</v>
      </c>
      <c r="D17" s="748"/>
      <c r="E17" s="748"/>
      <c r="F17" s="748"/>
      <c r="G17" s="748"/>
      <c r="H17" s="748"/>
      <c r="I17" s="748"/>
      <c r="J17" s="748"/>
      <c r="K17" s="1138"/>
      <c r="L17" s="27"/>
      <c r="M17" s="27"/>
      <c r="N17" s="27"/>
      <c r="O17" s="27"/>
      <c r="P17" s="27"/>
      <c r="Q17" s="27"/>
      <c r="R17" s="27"/>
      <c r="S17" s="27"/>
      <c r="U17" s="633" t="s">
        <v>11</v>
      </c>
      <c r="V17" s="634"/>
      <c r="W17" s="634"/>
      <c r="X17" s="634"/>
      <c r="Y17" s="635"/>
      <c r="Z17" s="18"/>
      <c r="AA17" s="19"/>
      <c r="AB17" s="19"/>
      <c r="AC17" s="19"/>
      <c r="AD17" s="19"/>
      <c r="AE17" s="1139"/>
      <c r="AF17" s="1139"/>
      <c r="AG17" s="1139"/>
      <c r="AH17" s="1139"/>
      <c r="AI17" s="1139"/>
      <c r="AJ17" s="1139"/>
      <c r="AK17" s="1139"/>
      <c r="AL17" s="17"/>
      <c r="AN17" s="3"/>
    </row>
    <row r="18" spans="2:40" ht="14.25" customHeight="1" x14ac:dyDescent="0.15">
      <c r="B18" s="647"/>
      <c r="C18" s="636" t="s">
        <v>12</v>
      </c>
      <c r="D18" s="636"/>
      <c r="E18" s="636"/>
      <c r="F18" s="636"/>
      <c r="G18" s="636"/>
      <c r="H18" s="1140"/>
      <c r="I18" s="1140"/>
      <c r="J18" s="1140"/>
      <c r="K18" s="1141"/>
      <c r="L18" s="633" t="s">
        <v>13</v>
      </c>
      <c r="M18" s="634"/>
      <c r="N18" s="634"/>
      <c r="O18" s="634"/>
      <c r="P18" s="635"/>
      <c r="Q18" s="29"/>
      <c r="R18" s="30"/>
      <c r="S18" s="30"/>
      <c r="T18" s="30"/>
      <c r="U18" s="30"/>
      <c r="V18" s="30"/>
      <c r="W18" s="30"/>
      <c r="X18" s="30"/>
      <c r="Y18" s="31"/>
      <c r="Z18" s="650" t="s">
        <v>14</v>
      </c>
      <c r="AA18" s="650"/>
      <c r="AB18" s="650"/>
      <c r="AC18" s="650"/>
      <c r="AD18" s="651"/>
      <c r="AE18" s="15"/>
      <c r="AF18" s="16"/>
      <c r="AG18" s="16"/>
      <c r="AH18" s="16"/>
      <c r="AI18" s="16"/>
      <c r="AJ18" s="16"/>
      <c r="AK18" s="16"/>
      <c r="AL18" s="17"/>
      <c r="AN18" s="3"/>
    </row>
    <row r="19" spans="2:40" ht="13.5" customHeight="1" x14ac:dyDescent="0.15">
      <c r="B19" s="647"/>
      <c r="C19" s="1142" t="s">
        <v>15</v>
      </c>
      <c r="D19" s="1142"/>
      <c r="E19" s="1142"/>
      <c r="F19" s="1142"/>
      <c r="G19" s="1142"/>
      <c r="H19" s="1143"/>
      <c r="I19" s="1143"/>
      <c r="J19" s="1143"/>
      <c r="K19" s="1143"/>
      <c r="L19" s="1129" t="s">
        <v>76</v>
      </c>
      <c r="M19" s="1130"/>
      <c r="N19" s="1130"/>
      <c r="O19" s="1130"/>
      <c r="P19" s="1130"/>
      <c r="Q19" s="1130"/>
      <c r="R19" s="1130"/>
      <c r="S19" s="1130"/>
      <c r="T19" s="1130"/>
      <c r="U19" s="1130"/>
      <c r="V19" s="1130"/>
      <c r="W19" s="1130"/>
      <c r="X19" s="1130"/>
      <c r="Y19" s="1130"/>
      <c r="Z19" s="1130"/>
      <c r="AA19" s="1130"/>
      <c r="AB19" s="1130"/>
      <c r="AC19" s="1130"/>
      <c r="AD19" s="1130"/>
      <c r="AE19" s="1130"/>
      <c r="AF19" s="1130"/>
      <c r="AG19" s="1130"/>
      <c r="AH19" s="1130"/>
      <c r="AI19" s="1130"/>
      <c r="AJ19" s="1130"/>
      <c r="AK19" s="1130"/>
      <c r="AL19" s="1131"/>
      <c r="AN19" s="3"/>
    </row>
    <row r="20" spans="2:40" ht="14.25" customHeight="1" x14ac:dyDescent="0.15">
      <c r="B20" s="647"/>
      <c r="C20" s="1142"/>
      <c r="D20" s="1142"/>
      <c r="E20" s="1142"/>
      <c r="F20" s="1142"/>
      <c r="G20" s="1142"/>
      <c r="H20" s="1143"/>
      <c r="I20" s="1143"/>
      <c r="J20" s="1143"/>
      <c r="K20" s="1143"/>
      <c r="L20" s="1132" t="s">
        <v>77</v>
      </c>
      <c r="M20" s="1133"/>
      <c r="N20" s="1133"/>
      <c r="O20" s="1133"/>
      <c r="P20" s="1133"/>
      <c r="Q20" s="1133"/>
      <c r="R20" s="1133"/>
      <c r="S20" s="1133"/>
      <c r="T20" s="1133"/>
      <c r="U20" s="1133"/>
      <c r="V20" s="1133"/>
      <c r="W20" s="1133"/>
      <c r="X20" s="1133"/>
      <c r="Y20" s="1133"/>
      <c r="Z20" s="1133"/>
      <c r="AA20" s="1133"/>
      <c r="AB20" s="1133"/>
      <c r="AC20" s="1133"/>
      <c r="AD20" s="1133"/>
      <c r="AE20" s="1133"/>
      <c r="AF20" s="1133"/>
      <c r="AG20" s="1133"/>
      <c r="AH20" s="1133"/>
      <c r="AI20" s="1133"/>
      <c r="AJ20" s="1133"/>
      <c r="AK20" s="1133"/>
      <c r="AL20" s="1134"/>
      <c r="AN20" s="3"/>
    </row>
    <row r="21" spans="2:40" x14ac:dyDescent="0.15">
      <c r="B21" s="648"/>
      <c r="C21" s="1144"/>
      <c r="D21" s="1144"/>
      <c r="E21" s="1144"/>
      <c r="F21" s="1144"/>
      <c r="G21" s="1144"/>
      <c r="H21" s="1145"/>
      <c r="I21" s="1145"/>
      <c r="J21" s="1145"/>
      <c r="K21" s="1145"/>
      <c r="L21" s="1146"/>
      <c r="M21" s="1147"/>
      <c r="N21" s="1147"/>
      <c r="O21" s="1147"/>
      <c r="P21" s="1147"/>
      <c r="Q21" s="1147"/>
      <c r="R21" s="1147"/>
      <c r="S21" s="1147"/>
      <c r="T21" s="1147"/>
      <c r="U21" s="1147"/>
      <c r="V21" s="1147"/>
      <c r="W21" s="1147"/>
      <c r="X21" s="1147"/>
      <c r="Y21" s="1147"/>
      <c r="Z21" s="1147"/>
      <c r="AA21" s="1147"/>
      <c r="AB21" s="1147"/>
      <c r="AC21" s="1147"/>
      <c r="AD21" s="1147"/>
      <c r="AE21" s="1147"/>
      <c r="AF21" s="1147"/>
      <c r="AG21" s="1147"/>
      <c r="AH21" s="1147"/>
      <c r="AI21" s="1147"/>
      <c r="AJ21" s="1147"/>
      <c r="AK21" s="1147"/>
      <c r="AL21" s="1148"/>
      <c r="AN21" s="3"/>
    </row>
    <row r="22" spans="2:40" ht="13.5" customHeight="1" x14ac:dyDescent="0.15">
      <c r="B22" s="730" t="s">
        <v>80</v>
      </c>
      <c r="C22" s="716" t="s">
        <v>96</v>
      </c>
      <c r="D22" s="717"/>
      <c r="E22" s="717"/>
      <c r="F22" s="717"/>
      <c r="G22" s="717"/>
      <c r="H22" s="717"/>
      <c r="I22" s="717"/>
      <c r="J22" s="717"/>
      <c r="K22" s="1055"/>
      <c r="L22" s="1129" t="s">
        <v>76</v>
      </c>
      <c r="M22" s="1130"/>
      <c r="N22" s="1130"/>
      <c r="O22" s="1130"/>
      <c r="P22" s="1130"/>
      <c r="Q22" s="1130"/>
      <c r="R22" s="1130"/>
      <c r="S22" s="1130"/>
      <c r="T22" s="1130"/>
      <c r="U22" s="1130"/>
      <c r="V22" s="1130"/>
      <c r="W22" s="1130"/>
      <c r="X22" s="1130"/>
      <c r="Y22" s="1130"/>
      <c r="Z22" s="1130"/>
      <c r="AA22" s="1130"/>
      <c r="AB22" s="1130"/>
      <c r="AC22" s="1130"/>
      <c r="AD22" s="1130"/>
      <c r="AE22" s="1130"/>
      <c r="AF22" s="1130"/>
      <c r="AG22" s="1130"/>
      <c r="AH22" s="1130"/>
      <c r="AI22" s="1130"/>
      <c r="AJ22" s="1130"/>
      <c r="AK22" s="1130"/>
      <c r="AL22" s="1131"/>
      <c r="AN22" s="3"/>
    </row>
    <row r="23" spans="2:40" ht="14.25" customHeight="1" x14ac:dyDescent="0.15">
      <c r="B23" s="694"/>
      <c r="C23" s="718"/>
      <c r="D23" s="719"/>
      <c r="E23" s="719"/>
      <c r="F23" s="719"/>
      <c r="G23" s="719"/>
      <c r="H23" s="719"/>
      <c r="I23" s="719"/>
      <c r="J23" s="719"/>
      <c r="K23" s="965"/>
      <c r="L23" s="1132" t="s">
        <v>77</v>
      </c>
      <c r="M23" s="1133"/>
      <c r="N23" s="1133"/>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4"/>
      <c r="AN23" s="3"/>
    </row>
    <row r="24" spans="2:40" x14ac:dyDescent="0.15">
      <c r="B24" s="694"/>
      <c r="C24" s="720"/>
      <c r="D24" s="721"/>
      <c r="E24" s="721"/>
      <c r="F24" s="721"/>
      <c r="G24" s="721"/>
      <c r="H24" s="721"/>
      <c r="I24" s="721"/>
      <c r="J24" s="721"/>
      <c r="K24" s="1056"/>
      <c r="L24" s="1146"/>
      <c r="M24" s="1147"/>
      <c r="N24" s="1147"/>
      <c r="O24" s="1147"/>
      <c r="P24" s="1147"/>
      <c r="Q24" s="1147"/>
      <c r="R24" s="1147"/>
      <c r="S24" s="1147"/>
      <c r="T24" s="1147"/>
      <c r="U24" s="1147"/>
      <c r="V24" s="1147"/>
      <c r="W24" s="1147"/>
      <c r="X24" s="1147"/>
      <c r="Y24" s="1147"/>
      <c r="Z24" s="1147"/>
      <c r="AA24" s="1147"/>
      <c r="AB24" s="1147"/>
      <c r="AC24" s="1147"/>
      <c r="AD24" s="1147"/>
      <c r="AE24" s="1147"/>
      <c r="AF24" s="1147"/>
      <c r="AG24" s="1147"/>
      <c r="AH24" s="1147"/>
      <c r="AI24" s="1147"/>
      <c r="AJ24" s="1147"/>
      <c r="AK24" s="1147"/>
      <c r="AL24" s="1148"/>
      <c r="AN24" s="3"/>
    </row>
    <row r="25" spans="2:40" ht="14.25" customHeight="1" x14ac:dyDescent="0.15">
      <c r="B25" s="694"/>
      <c r="C25" s="1142" t="s">
        <v>79</v>
      </c>
      <c r="D25" s="1142"/>
      <c r="E25" s="1142"/>
      <c r="F25" s="1142"/>
      <c r="G25" s="1142"/>
      <c r="H25" s="1142"/>
      <c r="I25" s="1142"/>
      <c r="J25" s="1142"/>
      <c r="K25" s="1142"/>
      <c r="L25" s="633" t="s">
        <v>9</v>
      </c>
      <c r="M25" s="634"/>
      <c r="N25" s="634"/>
      <c r="O25" s="634"/>
      <c r="P25" s="635"/>
      <c r="Q25" s="24"/>
      <c r="R25" s="25"/>
      <c r="S25" s="25"/>
      <c r="T25" s="25"/>
      <c r="U25" s="25"/>
      <c r="V25" s="25"/>
      <c r="W25" s="25"/>
      <c r="X25" s="25"/>
      <c r="Y25" s="26"/>
      <c r="Z25" s="729" t="s">
        <v>10</v>
      </c>
      <c r="AA25" s="722"/>
      <c r="AB25" s="722"/>
      <c r="AC25" s="722"/>
      <c r="AD25" s="724"/>
      <c r="AE25" s="28"/>
      <c r="AF25" s="32"/>
      <c r="AG25" s="22"/>
      <c r="AH25" s="22"/>
      <c r="AI25" s="22"/>
      <c r="AJ25" s="1130"/>
      <c r="AK25" s="1130"/>
      <c r="AL25" s="1131"/>
      <c r="AN25" s="3"/>
    </row>
    <row r="26" spans="2:40" ht="13.5" customHeight="1" x14ac:dyDescent="0.15">
      <c r="B26" s="694"/>
      <c r="C26" s="1149" t="s">
        <v>16</v>
      </c>
      <c r="D26" s="1149"/>
      <c r="E26" s="1149"/>
      <c r="F26" s="1149"/>
      <c r="G26" s="1149"/>
      <c r="H26" s="1149"/>
      <c r="I26" s="1149"/>
      <c r="J26" s="1149"/>
      <c r="K26" s="1149"/>
      <c r="L26" s="1129" t="s">
        <v>76</v>
      </c>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1"/>
      <c r="AN26" s="3"/>
    </row>
    <row r="27" spans="2:40" ht="14.25" customHeight="1" x14ac:dyDescent="0.15">
      <c r="B27" s="694"/>
      <c r="C27" s="1149"/>
      <c r="D27" s="1149"/>
      <c r="E27" s="1149"/>
      <c r="F27" s="1149"/>
      <c r="G27" s="1149"/>
      <c r="H27" s="1149"/>
      <c r="I27" s="1149"/>
      <c r="J27" s="1149"/>
      <c r="K27" s="1149"/>
      <c r="L27" s="1132" t="s">
        <v>77</v>
      </c>
      <c r="M27" s="1133"/>
      <c r="N27" s="1133"/>
      <c r="O27" s="1133"/>
      <c r="P27" s="1133"/>
      <c r="Q27" s="1133"/>
      <c r="R27" s="1133"/>
      <c r="S27" s="1133"/>
      <c r="T27" s="1133"/>
      <c r="U27" s="1133"/>
      <c r="V27" s="1133"/>
      <c r="W27" s="1133"/>
      <c r="X27" s="1133"/>
      <c r="Y27" s="1133"/>
      <c r="Z27" s="1133"/>
      <c r="AA27" s="1133"/>
      <c r="AB27" s="1133"/>
      <c r="AC27" s="1133"/>
      <c r="AD27" s="1133"/>
      <c r="AE27" s="1133"/>
      <c r="AF27" s="1133"/>
      <c r="AG27" s="1133"/>
      <c r="AH27" s="1133"/>
      <c r="AI27" s="1133"/>
      <c r="AJ27" s="1133"/>
      <c r="AK27" s="1133"/>
      <c r="AL27" s="1134"/>
      <c r="AN27" s="3"/>
    </row>
    <row r="28" spans="2:40" x14ac:dyDescent="0.15">
      <c r="B28" s="694"/>
      <c r="C28" s="1149"/>
      <c r="D28" s="1149"/>
      <c r="E28" s="1149"/>
      <c r="F28" s="1149"/>
      <c r="G28" s="1149"/>
      <c r="H28" s="1149"/>
      <c r="I28" s="1149"/>
      <c r="J28" s="1149"/>
      <c r="K28" s="1149"/>
      <c r="L28" s="1146"/>
      <c r="M28" s="1147"/>
      <c r="N28" s="1147"/>
      <c r="O28" s="1147"/>
      <c r="P28" s="1147"/>
      <c r="Q28" s="1147"/>
      <c r="R28" s="1147"/>
      <c r="S28" s="1147"/>
      <c r="T28" s="1147"/>
      <c r="U28" s="1147"/>
      <c r="V28" s="1147"/>
      <c r="W28" s="1147"/>
      <c r="X28" s="1147"/>
      <c r="Y28" s="1147"/>
      <c r="Z28" s="1147"/>
      <c r="AA28" s="1147"/>
      <c r="AB28" s="1147"/>
      <c r="AC28" s="1147"/>
      <c r="AD28" s="1147"/>
      <c r="AE28" s="1147"/>
      <c r="AF28" s="1147"/>
      <c r="AG28" s="1147"/>
      <c r="AH28" s="1147"/>
      <c r="AI28" s="1147"/>
      <c r="AJ28" s="1147"/>
      <c r="AK28" s="1147"/>
      <c r="AL28" s="1148"/>
      <c r="AN28" s="3"/>
    </row>
    <row r="29" spans="2:40" ht="14.25" customHeight="1" x14ac:dyDescent="0.15">
      <c r="B29" s="694"/>
      <c r="C29" s="1142" t="s">
        <v>79</v>
      </c>
      <c r="D29" s="1142"/>
      <c r="E29" s="1142"/>
      <c r="F29" s="1142"/>
      <c r="G29" s="1142"/>
      <c r="H29" s="1142"/>
      <c r="I29" s="1142"/>
      <c r="J29" s="1142"/>
      <c r="K29" s="1142"/>
      <c r="L29" s="633" t="s">
        <v>9</v>
      </c>
      <c r="M29" s="634"/>
      <c r="N29" s="634"/>
      <c r="O29" s="634"/>
      <c r="P29" s="635"/>
      <c r="Q29" s="28"/>
      <c r="R29" s="32"/>
      <c r="S29" s="32"/>
      <c r="T29" s="32"/>
      <c r="U29" s="32"/>
      <c r="V29" s="32"/>
      <c r="W29" s="32"/>
      <c r="X29" s="32"/>
      <c r="Y29" s="33"/>
      <c r="Z29" s="729" t="s">
        <v>10</v>
      </c>
      <c r="AA29" s="722"/>
      <c r="AB29" s="722"/>
      <c r="AC29" s="722"/>
      <c r="AD29" s="724"/>
      <c r="AE29" s="28"/>
      <c r="AF29" s="32"/>
      <c r="AG29" s="22"/>
      <c r="AH29" s="22"/>
      <c r="AI29" s="22"/>
      <c r="AJ29" s="1130"/>
      <c r="AK29" s="1130"/>
      <c r="AL29" s="1131"/>
      <c r="AN29" s="3"/>
    </row>
    <row r="30" spans="2:40" ht="14.25" customHeight="1" x14ac:dyDescent="0.15">
      <c r="B30" s="694"/>
      <c r="C30" s="1142" t="s">
        <v>17</v>
      </c>
      <c r="D30" s="1142"/>
      <c r="E30" s="1142"/>
      <c r="F30" s="1142"/>
      <c r="G30" s="1142"/>
      <c r="H30" s="1142"/>
      <c r="I30" s="1142"/>
      <c r="J30" s="1142"/>
      <c r="K30" s="1142"/>
      <c r="L30" s="1150"/>
      <c r="M30" s="1150"/>
      <c r="N30" s="1150"/>
      <c r="O30" s="1150"/>
      <c r="P30" s="1150"/>
      <c r="Q30" s="1150"/>
      <c r="R30" s="1150"/>
      <c r="S30" s="1150"/>
      <c r="T30" s="1150"/>
      <c r="U30" s="1150"/>
      <c r="V30" s="1150"/>
      <c r="W30" s="1150"/>
      <c r="X30" s="1150"/>
      <c r="Y30" s="1150"/>
      <c r="Z30" s="1150"/>
      <c r="AA30" s="1150"/>
      <c r="AB30" s="1150"/>
      <c r="AC30" s="1150"/>
      <c r="AD30" s="1150"/>
      <c r="AE30" s="1150"/>
      <c r="AF30" s="1150"/>
      <c r="AG30" s="1150"/>
      <c r="AH30" s="1150"/>
      <c r="AI30" s="1150"/>
      <c r="AJ30" s="1150"/>
      <c r="AK30" s="1150"/>
      <c r="AL30" s="1150"/>
      <c r="AN30" s="3"/>
    </row>
    <row r="31" spans="2:40" ht="13.5" customHeight="1" x14ac:dyDescent="0.15">
      <c r="B31" s="694"/>
      <c r="C31" s="1142" t="s">
        <v>18</v>
      </c>
      <c r="D31" s="1142"/>
      <c r="E31" s="1142"/>
      <c r="F31" s="1142"/>
      <c r="G31" s="1142"/>
      <c r="H31" s="1142"/>
      <c r="I31" s="1142"/>
      <c r="J31" s="1142"/>
      <c r="K31" s="1142"/>
      <c r="L31" s="1129" t="s">
        <v>76</v>
      </c>
      <c r="M31" s="1130"/>
      <c r="N31" s="1130"/>
      <c r="O31" s="1130"/>
      <c r="P31" s="1130"/>
      <c r="Q31" s="1130"/>
      <c r="R31" s="1130"/>
      <c r="S31" s="1130"/>
      <c r="T31" s="1130"/>
      <c r="U31" s="1130"/>
      <c r="V31" s="1130"/>
      <c r="W31" s="1130"/>
      <c r="X31" s="1130"/>
      <c r="Y31" s="1130"/>
      <c r="Z31" s="1130"/>
      <c r="AA31" s="1130"/>
      <c r="AB31" s="1130"/>
      <c r="AC31" s="1130"/>
      <c r="AD31" s="1130"/>
      <c r="AE31" s="1130"/>
      <c r="AF31" s="1130"/>
      <c r="AG31" s="1130"/>
      <c r="AH31" s="1130"/>
      <c r="AI31" s="1130"/>
      <c r="AJ31" s="1130"/>
      <c r="AK31" s="1130"/>
      <c r="AL31" s="1131"/>
      <c r="AN31" s="3"/>
    </row>
    <row r="32" spans="2:40" ht="14.25" customHeight="1" x14ac:dyDescent="0.15">
      <c r="B32" s="694"/>
      <c r="C32" s="1142"/>
      <c r="D32" s="1142"/>
      <c r="E32" s="1142"/>
      <c r="F32" s="1142"/>
      <c r="G32" s="1142"/>
      <c r="H32" s="1142"/>
      <c r="I32" s="1142"/>
      <c r="J32" s="1142"/>
      <c r="K32" s="1142"/>
      <c r="L32" s="1132" t="s">
        <v>77</v>
      </c>
      <c r="M32" s="1133"/>
      <c r="N32" s="1133"/>
      <c r="O32" s="1133"/>
      <c r="P32" s="1133"/>
      <c r="Q32" s="1133"/>
      <c r="R32" s="1133"/>
      <c r="S32" s="1133"/>
      <c r="T32" s="1133"/>
      <c r="U32" s="1133"/>
      <c r="V32" s="1133"/>
      <c r="W32" s="1133"/>
      <c r="X32" s="1133"/>
      <c r="Y32" s="1133"/>
      <c r="Z32" s="1133"/>
      <c r="AA32" s="1133"/>
      <c r="AB32" s="1133"/>
      <c r="AC32" s="1133"/>
      <c r="AD32" s="1133"/>
      <c r="AE32" s="1133"/>
      <c r="AF32" s="1133"/>
      <c r="AG32" s="1133"/>
      <c r="AH32" s="1133"/>
      <c r="AI32" s="1133"/>
      <c r="AJ32" s="1133"/>
      <c r="AK32" s="1133"/>
      <c r="AL32" s="1134"/>
      <c r="AN32" s="3"/>
    </row>
    <row r="33" spans="2:40" x14ac:dyDescent="0.15">
      <c r="B33" s="731"/>
      <c r="C33" s="1142"/>
      <c r="D33" s="1142"/>
      <c r="E33" s="1142"/>
      <c r="F33" s="1142"/>
      <c r="G33" s="1142"/>
      <c r="H33" s="1142"/>
      <c r="I33" s="1142"/>
      <c r="J33" s="1142"/>
      <c r="K33" s="1142"/>
      <c r="L33" s="1146"/>
      <c r="M33" s="1147"/>
      <c r="N33" s="1136"/>
      <c r="O33" s="1136"/>
      <c r="P33" s="1136"/>
      <c r="Q33" s="1136"/>
      <c r="R33" s="1136"/>
      <c r="S33" s="1136"/>
      <c r="T33" s="1136"/>
      <c r="U33" s="1136"/>
      <c r="V33" s="1136"/>
      <c r="W33" s="1136"/>
      <c r="X33" s="1136"/>
      <c r="Y33" s="1136"/>
      <c r="Z33" s="1136"/>
      <c r="AA33" s="1136"/>
      <c r="AB33" s="1136"/>
      <c r="AC33" s="1147"/>
      <c r="AD33" s="1147"/>
      <c r="AE33" s="1147"/>
      <c r="AF33" s="1147"/>
      <c r="AG33" s="1147"/>
      <c r="AH33" s="1136"/>
      <c r="AI33" s="1136"/>
      <c r="AJ33" s="1136"/>
      <c r="AK33" s="1136"/>
      <c r="AL33" s="1137"/>
      <c r="AN33" s="3"/>
    </row>
    <row r="34" spans="2:40" ht="13.5" customHeight="1" x14ac:dyDescent="0.15">
      <c r="B34" s="730" t="s">
        <v>45</v>
      </c>
      <c r="C34" s="652" t="s">
        <v>81</v>
      </c>
      <c r="D34" s="653"/>
      <c r="E34" s="653"/>
      <c r="F34" s="653"/>
      <c r="G34" s="653"/>
      <c r="H34" s="653"/>
      <c r="I34" s="653"/>
      <c r="J34" s="653"/>
      <c r="K34" s="653"/>
      <c r="L34" s="653"/>
      <c r="M34" s="1159" t="s">
        <v>19</v>
      </c>
      <c r="N34" s="1160"/>
      <c r="O34" s="53" t="s">
        <v>47</v>
      </c>
      <c r="P34" s="49"/>
      <c r="Q34" s="50"/>
      <c r="R34" s="983" t="s">
        <v>20</v>
      </c>
      <c r="S34" s="984"/>
      <c r="T34" s="984"/>
      <c r="U34" s="984"/>
      <c r="V34" s="984"/>
      <c r="W34" s="984"/>
      <c r="X34" s="985"/>
      <c r="Y34" s="1161" t="s">
        <v>58</v>
      </c>
      <c r="Z34" s="1162"/>
      <c r="AA34" s="1162"/>
      <c r="AB34" s="1163"/>
      <c r="AC34" s="1164" t="s">
        <v>59</v>
      </c>
      <c r="AD34" s="708"/>
      <c r="AE34" s="708"/>
      <c r="AF34" s="708"/>
      <c r="AG34" s="1165"/>
      <c r="AH34" s="709" t="s">
        <v>52</v>
      </c>
      <c r="AI34" s="710"/>
      <c r="AJ34" s="710"/>
      <c r="AK34" s="710"/>
      <c r="AL34" s="711"/>
      <c r="AN34" s="3"/>
    </row>
    <row r="35" spans="2:40" ht="14.25" customHeight="1" x14ac:dyDescent="0.15">
      <c r="B35" s="694"/>
      <c r="C35" s="654"/>
      <c r="D35" s="655"/>
      <c r="E35" s="655"/>
      <c r="F35" s="655"/>
      <c r="G35" s="655"/>
      <c r="H35" s="655"/>
      <c r="I35" s="655"/>
      <c r="J35" s="655"/>
      <c r="K35" s="655"/>
      <c r="L35" s="655"/>
      <c r="M35" s="697"/>
      <c r="N35" s="698"/>
      <c r="O35" s="54" t="s">
        <v>48</v>
      </c>
      <c r="P35" s="51"/>
      <c r="Q35" s="52"/>
      <c r="R35" s="702"/>
      <c r="S35" s="703"/>
      <c r="T35" s="703"/>
      <c r="U35" s="703"/>
      <c r="V35" s="703"/>
      <c r="W35" s="703"/>
      <c r="X35" s="704"/>
      <c r="Y35" s="55" t="s">
        <v>33</v>
      </c>
      <c r="Z35" s="14"/>
      <c r="AA35" s="14"/>
      <c r="AB35" s="14"/>
      <c r="AC35" s="1151" t="s">
        <v>34</v>
      </c>
      <c r="AD35" s="1152"/>
      <c r="AE35" s="1152"/>
      <c r="AF35" s="1152"/>
      <c r="AG35" s="1153"/>
      <c r="AH35" s="712" t="s">
        <v>53</v>
      </c>
      <c r="AI35" s="713"/>
      <c r="AJ35" s="713"/>
      <c r="AK35" s="713"/>
      <c r="AL35" s="714"/>
      <c r="AN35" s="3"/>
    </row>
    <row r="36" spans="2:40" ht="14.25" customHeight="1" x14ac:dyDescent="0.15">
      <c r="B36" s="694"/>
      <c r="C36" s="647"/>
      <c r="D36" s="68"/>
      <c r="E36" s="691" t="s">
        <v>2</v>
      </c>
      <c r="F36" s="691"/>
      <c r="G36" s="691"/>
      <c r="H36" s="691"/>
      <c r="I36" s="691"/>
      <c r="J36" s="691"/>
      <c r="K36" s="691"/>
      <c r="L36" s="1154"/>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694"/>
      <c r="C37" s="647"/>
      <c r="D37" s="68"/>
      <c r="E37" s="691" t="s">
        <v>3</v>
      </c>
      <c r="F37" s="692"/>
      <c r="G37" s="692"/>
      <c r="H37" s="692"/>
      <c r="I37" s="692"/>
      <c r="J37" s="692"/>
      <c r="K37" s="692"/>
      <c r="L37" s="1155"/>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694"/>
      <c r="C38" s="647"/>
      <c r="D38" s="68"/>
      <c r="E38" s="691" t="s">
        <v>4</v>
      </c>
      <c r="F38" s="692"/>
      <c r="G38" s="692"/>
      <c r="H38" s="692"/>
      <c r="I38" s="692"/>
      <c r="J38" s="692"/>
      <c r="K38" s="692"/>
      <c r="L38" s="1155"/>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694"/>
      <c r="C39" s="647"/>
      <c r="D39" s="68"/>
      <c r="E39" s="691" t="s">
        <v>6</v>
      </c>
      <c r="F39" s="692"/>
      <c r="G39" s="692"/>
      <c r="H39" s="692"/>
      <c r="I39" s="692"/>
      <c r="J39" s="692"/>
      <c r="K39" s="692"/>
      <c r="L39" s="1155"/>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694"/>
      <c r="C40" s="647"/>
      <c r="D40" s="68"/>
      <c r="E40" s="691" t="s">
        <v>5</v>
      </c>
      <c r="F40" s="692"/>
      <c r="G40" s="692"/>
      <c r="H40" s="692"/>
      <c r="I40" s="692"/>
      <c r="J40" s="692"/>
      <c r="K40" s="692"/>
      <c r="L40" s="1155"/>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694"/>
      <c r="C41" s="647"/>
      <c r="D41" s="69"/>
      <c r="E41" s="1156" t="s">
        <v>46</v>
      </c>
      <c r="F41" s="1157"/>
      <c r="G41" s="1157"/>
      <c r="H41" s="1157"/>
      <c r="I41" s="1157"/>
      <c r="J41" s="1157"/>
      <c r="K41" s="1157"/>
      <c r="L41" s="1158"/>
      <c r="M41" s="70"/>
      <c r="N41" s="35"/>
      <c r="O41" s="79"/>
      <c r="P41" s="34"/>
      <c r="Q41" s="35"/>
      <c r="R41" s="4" t="s">
        <v>60</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694"/>
      <c r="C42" s="647"/>
      <c r="D42" s="71"/>
      <c r="E42" s="1166" t="s">
        <v>66</v>
      </c>
      <c r="F42" s="1166"/>
      <c r="G42" s="1166"/>
      <c r="H42" s="1166"/>
      <c r="I42" s="1166"/>
      <c r="J42" s="1166"/>
      <c r="K42" s="1166"/>
      <c r="L42" s="1167"/>
      <c r="M42" s="72"/>
      <c r="N42" s="74"/>
      <c r="O42" s="81"/>
      <c r="P42" s="73"/>
      <c r="Q42" s="74"/>
      <c r="R42" s="82" t="s">
        <v>60</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694"/>
      <c r="C43" s="647"/>
      <c r="D43" s="68"/>
      <c r="E43" s="691" t="s">
        <v>67</v>
      </c>
      <c r="F43" s="692"/>
      <c r="G43" s="692"/>
      <c r="H43" s="692"/>
      <c r="I43" s="692"/>
      <c r="J43" s="692"/>
      <c r="K43" s="692"/>
      <c r="L43" s="1155"/>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694"/>
      <c r="C44" s="647"/>
      <c r="D44" s="68"/>
      <c r="E44" s="691" t="s">
        <v>68</v>
      </c>
      <c r="F44" s="692"/>
      <c r="G44" s="692"/>
      <c r="H44" s="692"/>
      <c r="I44" s="692"/>
      <c r="J44" s="692"/>
      <c r="K44" s="692"/>
      <c r="L44" s="1155"/>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694"/>
      <c r="C45" s="647"/>
      <c r="D45" s="68"/>
      <c r="E45" s="691" t="s">
        <v>69</v>
      </c>
      <c r="F45" s="692"/>
      <c r="G45" s="692"/>
      <c r="H45" s="692"/>
      <c r="I45" s="692"/>
      <c r="J45" s="692"/>
      <c r="K45" s="692"/>
      <c r="L45" s="1155"/>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694"/>
      <c r="C46" s="647"/>
      <c r="D46" s="68"/>
      <c r="E46" s="691" t="s">
        <v>70</v>
      </c>
      <c r="F46" s="692"/>
      <c r="G46" s="692"/>
      <c r="H46" s="692"/>
      <c r="I46" s="692"/>
      <c r="J46" s="692"/>
      <c r="K46" s="692"/>
      <c r="L46" s="1155"/>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731"/>
      <c r="C47" s="647"/>
      <c r="D47" s="68"/>
      <c r="E47" s="691" t="s">
        <v>71</v>
      </c>
      <c r="F47" s="692"/>
      <c r="G47" s="692"/>
      <c r="H47" s="692"/>
      <c r="I47" s="692"/>
      <c r="J47" s="692"/>
      <c r="K47" s="692"/>
      <c r="L47" s="1155"/>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668" t="s">
        <v>49</v>
      </c>
      <c r="C48" s="668"/>
      <c r="D48" s="668"/>
      <c r="E48" s="668"/>
      <c r="F48" s="668"/>
      <c r="G48" s="668"/>
      <c r="H48" s="668"/>
      <c r="I48" s="668"/>
      <c r="J48" s="668"/>
      <c r="K48" s="6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68" t="s">
        <v>50</v>
      </c>
      <c r="C49" s="668"/>
      <c r="D49" s="668"/>
      <c r="E49" s="668"/>
      <c r="F49" s="668"/>
      <c r="G49" s="668"/>
      <c r="H49" s="668"/>
      <c r="I49" s="668"/>
      <c r="J49" s="668"/>
      <c r="K49" s="6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36" t="s">
        <v>21</v>
      </c>
      <c r="C50" s="636"/>
      <c r="D50" s="636"/>
      <c r="E50" s="636"/>
      <c r="F50" s="636"/>
      <c r="G50" s="636"/>
      <c r="H50" s="636"/>
      <c r="I50" s="636"/>
      <c r="J50" s="636"/>
      <c r="K50" s="636"/>
      <c r="L50" s="61"/>
      <c r="M50" s="62"/>
      <c r="N50" s="62"/>
      <c r="O50" s="62"/>
      <c r="P50" s="62"/>
      <c r="Q50" s="62"/>
      <c r="R50" s="63"/>
      <c r="S50" s="63"/>
      <c r="T50" s="63"/>
      <c r="U50" s="64"/>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168" t="s">
        <v>51</v>
      </c>
      <c r="C51" s="1168"/>
      <c r="D51" s="1168"/>
      <c r="E51" s="1168"/>
      <c r="F51" s="1168"/>
      <c r="G51" s="1168"/>
      <c r="H51" s="1168"/>
      <c r="I51" s="1168"/>
      <c r="J51" s="1168"/>
      <c r="K51" s="11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3" t="s">
        <v>42</v>
      </c>
      <c r="C52" s="644"/>
      <c r="D52" s="644"/>
      <c r="E52" s="644"/>
      <c r="F52" s="644"/>
      <c r="G52" s="644"/>
      <c r="H52" s="644"/>
      <c r="I52" s="644"/>
      <c r="J52" s="644"/>
      <c r="K52" s="644"/>
      <c r="L52" s="644"/>
      <c r="M52" s="644"/>
      <c r="N52" s="6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6" t="s">
        <v>22</v>
      </c>
      <c r="C53" s="649" t="s">
        <v>82</v>
      </c>
      <c r="D53" s="650"/>
      <c r="E53" s="650"/>
      <c r="F53" s="650"/>
      <c r="G53" s="650"/>
      <c r="H53" s="650"/>
      <c r="I53" s="650"/>
      <c r="J53" s="650"/>
      <c r="K53" s="650"/>
      <c r="L53" s="650"/>
      <c r="M53" s="650"/>
      <c r="N53" s="650"/>
      <c r="O53" s="650"/>
      <c r="P53" s="650"/>
      <c r="Q53" s="650"/>
      <c r="R53" s="650"/>
      <c r="S53" s="650"/>
      <c r="T53" s="651"/>
      <c r="U53" s="649" t="s">
        <v>35</v>
      </c>
      <c r="V53" s="1169"/>
      <c r="W53" s="1169"/>
      <c r="X53" s="1169"/>
      <c r="Y53" s="1169"/>
      <c r="Z53" s="1169"/>
      <c r="AA53" s="1169"/>
      <c r="AB53" s="1169"/>
      <c r="AC53" s="1169"/>
      <c r="AD53" s="1169"/>
      <c r="AE53" s="1169"/>
      <c r="AF53" s="1169"/>
      <c r="AG53" s="1169"/>
      <c r="AH53" s="1169"/>
      <c r="AI53" s="1169"/>
      <c r="AJ53" s="1169"/>
      <c r="AK53" s="1169"/>
      <c r="AL53" s="1170"/>
      <c r="AN53" s="3"/>
    </row>
    <row r="54" spans="2:40" x14ac:dyDescent="0.15">
      <c r="B54" s="647"/>
      <c r="C54" s="1171"/>
      <c r="D54" s="1172"/>
      <c r="E54" s="1172"/>
      <c r="F54" s="1172"/>
      <c r="G54" s="1172"/>
      <c r="H54" s="1172"/>
      <c r="I54" s="1172"/>
      <c r="J54" s="1172"/>
      <c r="K54" s="1172"/>
      <c r="L54" s="1172"/>
      <c r="M54" s="1172"/>
      <c r="N54" s="1172"/>
      <c r="O54" s="1172"/>
      <c r="P54" s="1172"/>
      <c r="Q54" s="1172"/>
      <c r="R54" s="1172"/>
      <c r="S54" s="1172"/>
      <c r="T54" s="1160"/>
      <c r="U54" s="1171"/>
      <c r="V54" s="1172"/>
      <c r="W54" s="1172"/>
      <c r="X54" s="1172"/>
      <c r="Y54" s="1172"/>
      <c r="Z54" s="1172"/>
      <c r="AA54" s="1172"/>
      <c r="AB54" s="1172"/>
      <c r="AC54" s="1172"/>
      <c r="AD54" s="1172"/>
      <c r="AE54" s="1172"/>
      <c r="AF54" s="1172"/>
      <c r="AG54" s="1172"/>
      <c r="AH54" s="1172"/>
      <c r="AI54" s="1172"/>
      <c r="AJ54" s="1172"/>
      <c r="AK54" s="1172"/>
      <c r="AL54" s="1160"/>
      <c r="AN54" s="3"/>
    </row>
    <row r="55" spans="2:40" x14ac:dyDescent="0.15">
      <c r="B55" s="647"/>
      <c r="C55" s="1173"/>
      <c r="D55" s="1174"/>
      <c r="E55" s="1174"/>
      <c r="F55" s="1174"/>
      <c r="G55" s="1174"/>
      <c r="H55" s="1174"/>
      <c r="I55" s="1174"/>
      <c r="J55" s="1174"/>
      <c r="K55" s="1174"/>
      <c r="L55" s="1174"/>
      <c r="M55" s="1174"/>
      <c r="N55" s="1174"/>
      <c r="O55" s="1174"/>
      <c r="P55" s="1174"/>
      <c r="Q55" s="1174"/>
      <c r="R55" s="1174"/>
      <c r="S55" s="1174"/>
      <c r="T55" s="698"/>
      <c r="U55" s="1173"/>
      <c r="V55" s="1174"/>
      <c r="W55" s="1174"/>
      <c r="X55" s="1174"/>
      <c r="Y55" s="1174"/>
      <c r="Z55" s="1174"/>
      <c r="AA55" s="1174"/>
      <c r="AB55" s="1174"/>
      <c r="AC55" s="1174"/>
      <c r="AD55" s="1174"/>
      <c r="AE55" s="1174"/>
      <c r="AF55" s="1174"/>
      <c r="AG55" s="1174"/>
      <c r="AH55" s="1174"/>
      <c r="AI55" s="1174"/>
      <c r="AJ55" s="1174"/>
      <c r="AK55" s="1174"/>
      <c r="AL55" s="698"/>
      <c r="AN55" s="3"/>
    </row>
    <row r="56" spans="2:40" x14ac:dyDescent="0.15">
      <c r="B56" s="647"/>
      <c r="C56" s="1173"/>
      <c r="D56" s="1174"/>
      <c r="E56" s="1174"/>
      <c r="F56" s="1174"/>
      <c r="G56" s="1174"/>
      <c r="H56" s="1174"/>
      <c r="I56" s="1174"/>
      <c r="J56" s="1174"/>
      <c r="K56" s="1174"/>
      <c r="L56" s="1174"/>
      <c r="M56" s="1174"/>
      <c r="N56" s="1174"/>
      <c r="O56" s="1174"/>
      <c r="P56" s="1174"/>
      <c r="Q56" s="1174"/>
      <c r="R56" s="1174"/>
      <c r="S56" s="1174"/>
      <c r="T56" s="698"/>
      <c r="U56" s="1173"/>
      <c r="V56" s="1174"/>
      <c r="W56" s="1174"/>
      <c r="X56" s="1174"/>
      <c r="Y56" s="1174"/>
      <c r="Z56" s="1174"/>
      <c r="AA56" s="1174"/>
      <c r="AB56" s="1174"/>
      <c r="AC56" s="1174"/>
      <c r="AD56" s="1174"/>
      <c r="AE56" s="1174"/>
      <c r="AF56" s="1174"/>
      <c r="AG56" s="1174"/>
      <c r="AH56" s="1174"/>
      <c r="AI56" s="1174"/>
      <c r="AJ56" s="1174"/>
      <c r="AK56" s="1174"/>
      <c r="AL56" s="698"/>
      <c r="AN56" s="3"/>
    </row>
    <row r="57" spans="2:40" x14ac:dyDescent="0.15">
      <c r="B57" s="648"/>
      <c r="C57" s="1175"/>
      <c r="D57" s="1169"/>
      <c r="E57" s="1169"/>
      <c r="F57" s="1169"/>
      <c r="G57" s="1169"/>
      <c r="H57" s="1169"/>
      <c r="I57" s="1169"/>
      <c r="J57" s="1169"/>
      <c r="K57" s="1169"/>
      <c r="L57" s="1169"/>
      <c r="M57" s="1169"/>
      <c r="N57" s="1169"/>
      <c r="O57" s="1169"/>
      <c r="P57" s="1169"/>
      <c r="Q57" s="1169"/>
      <c r="R57" s="1169"/>
      <c r="S57" s="1169"/>
      <c r="T57" s="1170"/>
      <c r="U57" s="1175"/>
      <c r="V57" s="1169"/>
      <c r="W57" s="1169"/>
      <c r="X57" s="1169"/>
      <c r="Y57" s="1169"/>
      <c r="Z57" s="1169"/>
      <c r="AA57" s="1169"/>
      <c r="AB57" s="1169"/>
      <c r="AC57" s="1169"/>
      <c r="AD57" s="1169"/>
      <c r="AE57" s="1169"/>
      <c r="AF57" s="1169"/>
      <c r="AG57" s="1169"/>
      <c r="AH57" s="1169"/>
      <c r="AI57" s="1169"/>
      <c r="AJ57" s="1169"/>
      <c r="AK57" s="1169"/>
      <c r="AL57" s="1170"/>
      <c r="AN57" s="3"/>
    </row>
    <row r="58" spans="2:40" ht="14.25" customHeight="1" x14ac:dyDescent="0.15">
      <c r="B58" s="633" t="s">
        <v>23</v>
      </c>
      <c r="C58" s="634"/>
      <c r="D58" s="634"/>
      <c r="E58" s="634"/>
      <c r="F58" s="635"/>
      <c r="G58" s="636" t="s">
        <v>24</v>
      </c>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36"/>
      <c r="AI58" s="636"/>
      <c r="AJ58" s="636"/>
      <c r="AK58" s="636"/>
      <c r="AL58" s="636"/>
      <c r="AN58" s="3"/>
    </row>
    <row r="60" spans="2:40" x14ac:dyDescent="0.15">
      <c r="B60" s="14" t="s">
        <v>54</v>
      </c>
    </row>
    <row r="61" spans="2:40" x14ac:dyDescent="0.15">
      <c r="B61" s="14" t="s">
        <v>93</v>
      </c>
    </row>
    <row r="62" spans="2:40" x14ac:dyDescent="0.15">
      <c r="B62" s="14" t="s">
        <v>94</v>
      </c>
    </row>
    <row r="63" spans="2:40" x14ac:dyDescent="0.15">
      <c r="B63" s="14" t="s">
        <v>97</v>
      </c>
    </row>
    <row r="64" spans="2:40" x14ac:dyDescent="0.15">
      <c r="B64" s="14" t="s">
        <v>61</v>
      </c>
    </row>
    <row r="65" spans="2:41" x14ac:dyDescent="0.15">
      <c r="B65" s="14" t="s">
        <v>83</v>
      </c>
    </row>
    <row r="66" spans="2:41" x14ac:dyDescent="0.15">
      <c r="B66" s="14" t="s">
        <v>62</v>
      </c>
      <c r="AN66" s="3"/>
      <c r="AO66" s="14"/>
    </row>
    <row r="67" spans="2:41" x14ac:dyDescent="0.15">
      <c r="B67" s="14" t="s">
        <v>56</v>
      </c>
    </row>
    <row r="68" spans="2:41" x14ac:dyDescent="0.15">
      <c r="B68" s="14" t="s">
        <v>64</v>
      </c>
    </row>
    <row r="69" spans="2:41" x14ac:dyDescent="0.15">
      <c r="B69" s="14" t="s">
        <v>95</v>
      </c>
    </row>
    <row r="70" spans="2:41" x14ac:dyDescent="0.15">
      <c r="B70" s="14" t="s">
        <v>92</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3265A5-6CB5-45C7-89E4-F3F9E837CED6}">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F5953BE-AB95-4771-8551-0F5D0FE8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35</vt:i4>
      </vt:variant>
    </vt:vector>
  </HeadingPairs>
  <TitlesOfParts>
    <vt:vector size="59" baseType="lpstr">
      <vt:lpstr> 添付書類一覧</vt:lpstr>
      <vt:lpstr>別紙3－2</vt:lpstr>
      <vt:lpstr>別紙１ｰ３</vt:lpstr>
      <vt:lpstr>備考（1－3）</vt:lpstr>
      <vt:lpstr>別紙5－2</vt:lpstr>
      <vt:lpstr>【記載例】勤務形態一覧表</vt:lpstr>
      <vt:lpstr>【記載例】シフト記号表（勤務時間帯）</vt:lpstr>
      <vt:lpstr>勤務形態一覧表(50人)</vt:lpstr>
      <vt:lpstr>勤務形態一覧表（1枚版）</vt:lpstr>
      <vt:lpstr>シフト記号表（勤務時間帯）</vt:lpstr>
      <vt:lpstr>記入方法</vt:lpstr>
      <vt:lpstr>プルダウン・リスト</vt:lpstr>
      <vt:lpstr>別紙49</vt:lpstr>
      <vt:lpstr>別紙44</vt:lpstr>
      <vt:lpstr>別紙16</vt:lpstr>
      <vt:lpstr>別紙17</vt:lpstr>
      <vt:lpstr>別紙18</vt:lpstr>
      <vt:lpstr>別紙45</vt:lpstr>
      <vt:lpstr>別紙42</vt:lpstr>
      <vt:lpstr>別紙41</vt:lpstr>
      <vt:lpstr>別紙28</vt:lpstr>
      <vt:lpstr>別紙14－5</vt:lpstr>
      <vt:lpstr>参考様式</vt:lpstr>
      <vt:lpstr>別紙●24</vt:lpstr>
      <vt:lpstr>'シフト記号表（勤務時間帯）'!【記載例】シフト記号</vt:lpstr>
      <vt:lpstr>【記載例】シフト記号</vt:lpstr>
      <vt:lpstr>' 添付書類一覧'!Print_Area</vt:lpstr>
      <vt:lpstr>'【記載例】シフト記号表（勤務時間帯）'!Print_Area</vt:lpstr>
      <vt:lpstr>【記載例】勤務形態一覧表!Print_Area</vt:lpstr>
      <vt:lpstr>'シフト記号表（勤務時間帯）'!Print_Area</vt:lpstr>
      <vt:lpstr>記入方法!Print_Area</vt:lpstr>
      <vt:lpstr>'勤務形態一覧表（1枚版）'!Print_Area</vt:lpstr>
      <vt:lpstr>'勤務形態一覧表(50人)'!Print_Area</vt:lpstr>
      <vt:lpstr>参考様式!Print_Area</vt:lpstr>
      <vt:lpstr>'備考（1－3）'!Print_Area</vt:lpstr>
      <vt:lpstr>別紙●24!Print_Area</vt:lpstr>
      <vt:lpstr>別紙１ｰ３!Print_Area</vt:lpstr>
      <vt:lpstr>'別紙14－5'!Print_Area</vt:lpstr>
      <vt:lpstr>別紙16!Print_Area</vt:lpstr>
      <vt:lpstr>別紙17!Print_Area</vt:lpstr>
      <vt:lpstr>別紙18!Print_Area</vt:lpstr>
      <vt:lpstr>別紙28!Print_Area</vt:lpstr>
      <vt:lpstr>'別紙3－2'!Print_Area</vt:lpstr>
      <vt:lpstr>別紙41!Print_Area</vt:lpstr>
      <vt:lpstr>別紙42!Print_Area</vt:lpstr>
      <vt:lpstr>別紙44!Print_Area</vt:lpstr>
      <vt:lpstr>別紙45!Print_Area</vt:lpstr>
      <vt:lpstr>別紙49!Print_Area</vt:lpstr>
      <vt:lpstr>'別紙5－2'!Print_Area</vt:lpstr>
      <vt:lpstr>' 添付書類一覧'!Print_Titles</vt:lpstr>
      <vt:lpstr>'勤務形態一覧表（1枚版）'!Print_Titles</vt:lpstr>
      <vt:lpstr>'勤務形態一覧表(50人)'!Print_Titles</vt:lpstr>
      <vt:lpstr>シフト記号表</vt:lpstr>
      <vt:lpstr>介護支援専門員</vt:lpstr>
      <vt:lpstr>介護従業者</vt:lpstr>
      <vt:lpstr>看護職員</vt:lpstr>
      <vt:lpstr>管理者</vt:lpstr>
      <vt:lpstr>計画作成担当者</vt:lpstr>
      <vt:lpstr>職種</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hamako-02</dc:creator>
  <cp:keywords/>
  <dc:description/>
  <cp:lastModifiedBy>hamako-27</cp:lastModifiedBy>
  <cp:revision>0</cp:revision>
  <cp:lastPrinted>2025-03-13T08:25:01Z</cp:lastPrinted>
  <dcterms:created xsi:type="dcterms:W3CDTF">1601-01-01T00:00:00Z</dcterms:created>
  <dcterms:modified xsi:type="dcterms:W3CDTF">2025-04-09T00:32:20Z</dcterms:modified>
  <cp:category/>
</cp:coreProperties>
</file>